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pate20.sharepoint.com/sites/ServeiCicledel'Aigua/Documents compartits/ALTRES/WEB/2025/INSTAL·LACIONS/EXCELS/CCM/"/>
    </mc:Choice>
  </mc:AlternateContent>
  <xr:revisionPtr revIDLastSave="3" documentId="13_ncr:1_{9A42FC1B-17C9-470C-9AF9-EF24D27F1884}" xr6:coauthVersionLast="47" xr6:coauthVersionMax="47" xr10:uidLastSave="{733FB3CE-E64B-4857-A0CF-17D14735F177}"/>
  <bookViews>
    <workbookView xWindow="38280" yWindow="-120" windowWidth="29040" windowHeight="15720" tabRatio="601" xr2:uid="{00000000-000D-0000-FFFF-FFFF00000000}"/>
  </bookViews>
  <sheets>
    <sheet name="Case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72" i="1" l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C472" i="1"/>
  <c r="AN472" i="1" s="1"/>
  <c r="AO472" i="1" s="1"/>
  <c r="B472" i="1"/>
  <c r="AH471" i="1"/>
  <c r="AG471" i="1"/>
  <c r="AF471" i="1"/>
  <c r="AE471" i="1"/>
  <c r="AD471" i="1"/>
  <c r="AC471" i="1"/>
  <c r="AB471" i="1"/>
  <c r="AA471" i="1"/>
  <c r="Z471" i="1"/>
  <c r="M471" i="1"/>
  <c r="B471" i="1"/>
  <c r="AP470" i="1"/>
  <c r="AN470" i="1"/>
  <c r="AO470" i="1" s="1"/>
  <c r="AM470" i="1"/>
  <c r="AL470" i="1"/>
  <c r="AK470" i="1"/>
  <c r="AJ470" i="1"/>
  <c r="AI470" i="1"/>
  <c r="AP469" i="1"/>
  <c r="AN469" i="1"/>
  <c r="AO469" i="1" s="1"/>
  <c r="AM469" i="1"/>
  <c r="AL469" i="1"/>
  <c r="AK469" i="1"/>
  <c r="AJ469" i="1"/>
  <c r="AI469" i="1"/>
  <c r="AP468" i="1"/>
  <c r="AN468" i="1"/>
  <c r="AO468" i="1" s="1"/>
  <c r="AM468" i="1"/>
  <c r="AL468" i="1"/>
  <c r="AK468" i="1"/>
  <c r="AJ468" i="1"/>
  <c r="AI468" i="1"/>
  <c r="AP467" i="1"/>
  <c r="AN467" i="1"/>
  <c r="AO467" i="1" s="1"/>
  <c r="AM467" i="1"/>
  <c r="AL467" i="1"/>
  <c r="AK467" i="1"/>
  <c r="AJ467" i="1"/>
  <c r="AI467" i="1"/>
  <c r="AP466" i="1"/>
  <c r="AN466" i="1"/>
  <c r="AO466" i="1" s="1"/>
  <c r="AM466" i="1"/>
  <c r="AL466" i="1"/>
  <c r="AK466" i="1"/>
  <c r="AJ466" i="1"/>
  <c r="AI466" i="1"/>
  <c r="AP465" i="1"/>
  <c r="AN465" i="1"/>
  <c r="AO465" i="1" s="1"/>
  <c r="AM465" i="1"/>
  <c r="AL465" i="1"/>
  <c r="AK465" i="1"/>
  <c r="AJ465" i="1"/>
  <c r="AI465" i="1"/>
  <c r="AP464" i="1"/>
  <c r="AN464" i="1"/>
  <c r="AO464" i="1" s="1"/>
  <c r="AM464" i="1"/>
  <c r="AL464" i="1"/>
  <c r="AK464" i="1"/>
  <c r="AJ464" i="1"/>
  <c r="AI464" i="1"/>
  <c r="AP463" i="1"/>
  <c r="AN463" i="1"/>
  <c r="AO463" i="1" s="1"/>
  <c r="AM463" i="1"/>
  <c r="AL463" i="1"/>
  <c r="AK463" i="1"/>
  <c r="AJ463" i="1"/>
  <c r="AI463" i="1"/>
  <c r="AP462" i="1"/>
  <c r="AN462" i="1"/>
  <c r="AO462" i="1" s="1"/>
  <c r="AM462" i="1"/>
  <c r="AL462" i="1"/>
  <c r="AK462" i="1"/>
  <c r="AJ462" i="1"/>
  <c r="AI462" i="1"/>
  <c r="AP461" i="1"/>
  <c r="AN461" i="1"/>
  <c r="AO461" i="1" s="1"/>
  <c r="AM461" i="1"/>
  <c r="AL461" i="1"/>
  <c r="AK461" i="1"/>
  <c r="AJ461" i="1"/>
  <c r="AI461" i="1"/>
  <c r="AP460" i="1"/>
  <c r="AN460" i="1"/>
  <c r="AO460" i="1" s="1"/>
  <c r="AM460" i="1"/>
  <c r="AL460" i="1"/>
  <c r="AK460" i="1"/>
  <c r="AJ460" i="1"/>
  <c r="AI460" i="1"/>
  <c r="AP459" i="1"/>
  <c r="AP472" i="1" s="1"/>
  <c r="AN459" i="1"/>
  <c r="AO459" i="1" s="1"/>
  <c r="AM459" i="1"/>
  <c r="AL459" i="1"/>
  <c r="AK459" i="1"/>
  <c r="AJ459" i="1"/>
  <c r="AJ472" i="1" s="1"/>
  <c r="AI459" i="1"/>
  <c r="AK472" i="1" l="1"/>
  <c r="AL472" i="1"/>
  <c r="AM472" i="1" s="1"/>
  <c r="AP20" i="1" l="1"/>
  <c r="AP19" i="1"/>
  <c r="AP18" i="1"/>
  <c r="AP17" i="1"/>
  <c r="AP16" i="1"/>
  <c r="AP15" i="1"/>
  <c r="AP14" i="1"/>
  <c r="AP13" i="1"/>
  <c r="AP12" i="1"/>
  <c r="AP11" i="1"/>
  <c r="AP22" i="1" s="1"/>
  <c r="AP10" i="1"/>
  <c r="AP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92" i="1"/>
  <c r="AP91" i="1"/>
  <c r="AP90" i="1"/>
  <c r="AP89" i="1"/>
  <c r="AP88" i="1"/>
  <c r="AP87" i="1"/>
  <c r="AP86" i="1"/>
  <c r="AP85" i="1"/>
  <c r="AP84" i="1"/>
  <c r="AP83" i="1"/>
  <c r="AP82" i="1"/>
  <c r="AP81" i="1"/>
  <c r="AP110" i="1"/>
  <c r="AP109" i="1"/>
  <c r="AP108" i="1"/>
  <c r="AP107" i="1"/>
  <c r="AP106" i="1"/>
  <c r="AP105" i="1"/>
  <c r="AP104" i="1"/>
  <c r="AP103" i="1"/>
  <c r="AP102" i="1"/>
  <c r="AP101" i="1"/>
  <c r="AP100" i="1"/>
  <c r="AP99" i="1"/>
  <c r="AP128" i="1"/>
  <c r="AP127" i="1"/>
  <c r="AP126" i="1"/>
  <c r="AP125" i="1"/>
  <c r="AP124" i="1"/>
  <c r="AP123" i="1"/>
  <c r="AP122" i="1"/>
  <c r="AP121" i="1"/>
  <c r="AP120" i="1"/>
  <c r="AP119" i="1"/>
  <c r="AP118" i="1"/>
  <c r="AP117" i="1"/>
  <c r="AP146" i="1"/>
  <c r="AP145" i="1"/>
  <c r="AP144" i="1"/>
  <c r="AP143" i="1"/>
  <c r="AP142" i="1"/>
  <c r="AP141" i="1"/>
  <c r="AP140" i="1"/>
  <c r="AP139" i="1"/>
  <c r="AP138" i="1"/>
  <c r="AP137" i="1"/>
  <c r="AP136" i="1"/>
  <c r="AP135" i="1"/>
  <c r="AP163" i="1"/>
  <c r="AP162" i="1"/>
  <c r="AP161" i="1"/>
  <c r="AP160" i="1"/>
  <c r="AP159" i="1"/>
  <c r="AP158" i="1"/>
  <c r="AP157" i="1"/>
  <c r="AP156" i="1"/>
  <c r="AP155" i="1"/>
  <c r="AP154" i="1"/>
  <c r="AP153" i="1"/>
  <c r="AP182" i="1"/>
  <c r="AP181" i="1"/>
  <c r="AP180" i="1"/>
  <c r="AP179" i="1"/>
  <c r="AP178" i="1"/>
  <c r="AP177" i="1"/>
  <c r="AP176" i="1"/>
  <c r="AP175" i="1"/>
  <c r="AP174" i="1"/>
  <c r="AP173" i="1"/>
  <c r="AP172" i="1"/>
  <c r="AP171" i="1"/>
  <c r="AP200" i="1"/>
  <c r="AP199" i="1"/>
  <c r="AP198" i="1"/>
  <c r="AP197" i="1"/>
  <c r="AP196" i="1"/>
  <c r="AP195" i="1"/>
  <c r="AP194" i="1"/>
  <c r="AP193" i="1"/>
  <c r="AP192" i="1"/>
  <c r="AP191" i="1"/>
  <c r="AP190" i="1"/>
  <c r="AP189" i="1"/>
  <c r="AP218" i="1"/>
  <c r="AP217" i="1"/>
  <c r="AP216" i="1"/>
  <c r="AP215" i="1"/>
  <c r="AP214" i="1"/>
  <c r="AP213" i="1"/>
  <c r="AP212" i="1"/>
  <c r="AP211" i="1"/>
  <c r="AP210" i="1"/>
  <c r="AP209" i="1"/>
  <c r="AP208" i="1"/>
  <c r="AP207" i="1"/>
  <c r="AP236" i="1"/>
  <c r="AP235" i="1"/>
  <c r="AP234" i="1"/>
  <c r="AP233" i="1"/>
  <c r="AP232" i="1"/>
  <c r="AP231" i="1"/>
  <c r="AP230" i="1"/>
  <c r="AP229" i="1"/>
  <c r="AP228" i="1"/>
  <c r="AP227" i="1"/>
  <c r="AP226" i="1"/>
  <c r="AP225" i="1"/>
  <c r="AP254" i="1"/>
  <c r="AP253" i="1"/>
  <c r="AP252" i="1"/>
  <c r="AP251" i="1"/>
  <c r="AP250" i="1"/>
  <c r="AP249" i="1"/>
  <c r="AP248" i="1"/>
  <c r="AP247" i="1"/>
  <c r="AP246" i="1"/>
  <c r="AP245" i="1"/>
  <c r="AP244" i="1"/>
  <c r="AP243" i="1"/>
  <c r="AP272" i="1"/>
  <c r="AP271" i="1"/>
  <c r="AP270" i="1"/>
  <c r="AP269" i="1"/>
  <c r="AP268" i="1"/>
  <c r="AP267" i="1"/>
  <c r="AP266" i="1"/>
  <c r="AP265" i="1"/>
  <c r="AP264" i="1"/>
  <c r="AP263" i="1"/>
  <c r="AP274" i="1" s="1"/>
  <c r="AP262" i="1"/>
  <c r="AP261" i="1"/>
  <c r="AP290" i="1"/>
  <c r="AP289" i="1"/>
  <c r="AP288" i="1"/>
  <c r="AP287" i="1"/>
  <c r="AP286" i="1"/>
  <c r="AP285" i="1"/>
  <c r="AP284" i="1"/>
  <c r="AP283" i="1"/>
  <c r="AP282" i="1"/>
  <c r="AP281" i="1"/>
  <c r="AP280" i="1"/>
  <c r="AP279" i="1"/>
  <c r="AP308" i="1"/>
  <c r="AP307" i="1"/>
  <c r="AP306" i="1"/>
  <c r="AP305" i="1"/>
  <c r="AP304" i="1"/>
  <c r="AP303" i="1"/>
  <c r="AP302" i="1"/>
  <c r="AP301" i="1"/>
  <c r="AP300" i="1"/>
  <c r="AP299" i="1"/>
  <c r="AP310" i="1" s="1"/>
  <c r="AP298" i="1"/>
  <c r="AP297" i="1"/>
  <c r="AP326" i="1"/>
  <c r="AP325" i="1"/>
  <c r="AP324" i="1"/>
  <c r="AP323" i="1"/>
  <c r="AP322" i="1"/>
  <c r="AP321" i="1"/>
  <c r="AP320" i="1"/>
  <c r="AP319" i="1"/>
  <c r="AP318" i="1"/>
  <c r="AP317" i="1"/>
  <c r="AP316" i="1"/>
  <c r="AP315" i="1"/>
  <c r="AP344" i="1"/>
  <c r="AP342" i="1"/>
  <c r="AP341" i="1"/>
  <c r="AP340" i="1"/>
  <c r="AP335" i="1"/>
  <c r="AP334" i="1"/>
  <c r="AP333" i="1"/>
  <c r="AP362" i="1"/>
  <c r="AP361" i="1"/>
  <c r="AP360" i="1"/>
  <c r="AP359" i="1"/>
  <c r="AP358" i="1"/>
  <c r="AP357" i="1"/>
  <c r="AP356" i="1"/>
  <c r="AP355" i="1"/>
  <c r="AP354" i="1"/>
  <c r="AP353" i="1"/>
  <c r="AP352" i="1"/>
  <c r="AP351" i="1"/>
  <c r="AP380" i="1"/>
  <c r="AP378" i="1"/>
  <c r="AP377" i="1"/>
  <c r="AP376" i="1"/>
  <c r="AP375" i="1"/>
  <c r="AP374" i="1"/>
  <c r="AP373" i="1"/>
  <c r="AP372" i="1"/>
  <c r="AP371" i="1"/>
  <c r="AP370" i="1"/>
  <c r="AP369" i="1"/>
  <c r="AP398" i="1"/>
  <c r="AP397" i="1"/>
  <c r="AP396" i="1"/>
  <c r="AP395" i="1"/>
  <c r="AP394" i="1"/>
  <c r="AP393" i="1"/>
  <c r="AP392" i="1"/>
  <c r="AP391" i="1"/>
  <c r="AP390" i="1"/>
  <c r="AP389" i="1"/>
  <c r="AP388" i="1"/>
  <c r="AP387" i="1"/>
  <c r="AP400" i="1" s="1"/>
  <c r="AP416" i="1"/>
  <c r="AP415" i="1"/>
  <c r="AP414" i="1"/>
  <c r="AP413" i="1"/>
  <c r="AP412" i="1"/>
  <c r="AP411" i="1"/>
  <c r="AP410" i="1"/>
  <c r="AP409" i="1"/>
  <c r="AP408" i="1"/>
  <c r="AP407" i="1"/>
  <c r="AP406" i="1"/>
  <c r="AP405" i="1"/>
  <c r="AP452" i="1"/>
  <c r="AJ452" i="1"/>
  <c r="AI452" i="1"/>
  <c r="AP328" i="1" l="1"/>
  <c r="AP220" i="1"/>
  <c r="AP130" i="1"/>
  <c r="AP112" i="1"/>
  <c r="AP40" i="1"/>
  <c r="AP76" i="1"/>
  <c r="AP418" i="1"/>
  <c r="AP364" i="1"/>
  <c r="AP292" i="1"/>
  <c r="AP256" i="1"/>
  <c r="AP184" i="1"/>
  <c r="AP148" i="1"/>
  <c r="AP238" i="1"/>
  <c r="AP202" i="1"/>
  <c r="AP94" i="1"/>
  <c r="AP58" i="1"/>
  <c r="AP451" i="1"/>
  <c r="AJ451" i="1"/>
  <c r="AI451" i="1"/>
  <c r="AI449" i="1"/>
  <c r="AI450" i="1"/>
  <c r="AJ450" i="1"/>
  <c r="AJ449" i="1"/>
  <c r="AJ448" i="1"/>
  <c r="AI448" i="1"/>
  <c r="AJ447" i="1"/>
  <c r="AI447" i="1"/>
  <c r="AJ446" i="1"/>
  <c r="AI446" i="1"/>
  <c r="AJ445" i="1"/>
  <c r="AI445" i="1"/>
  <c r="AI444" i="1"/>
  <c r="AJ444" i="1"/>
  <c r="AI443" i="1"/>
  <c r="AJ443" i="1"/>
  <c r="AI442" i="1"/>
  <c r="AJ442" i="1"/>
  <c r="AJ434" i="1"/>
  <c r="AI434" i="1"/>
  <c r="AJ441" i="1" l="1"/>
  <c r="AI441" i="1"/>
  <c r="AI454" i="1"/>
  <c r="AH454" i="1"/>
  <c r="AG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AH453" i="1"/>
  <c r="AG453" i="1"/>
  <c r="AF453" i="1"/>
  <c r="AE453" i="1"/>
  <c r="AD453" i="1"/>
  <c r="AC453" i="1"/>
  <c r="AB453" i="1"/>
  <c r="AA453" i="1"/>
  <c r="Z453" i="1"/>
  <c r="M453" i="1"/>
  <c r="B453" i="1"/>
  <c r="AN452" i="1"/>
  <c r="AO452" i="1" s="1"/>
  <c r="AM452" i="1"/>
  <c r="AL452" i="1"/>
  <c r="AK452" i="1"/>
  <c r="AO451" i="1"/>
  <c r="AN451" i="1"/>
  <c r="AL451" i="1"/>
  <c r="AM451" i="1" s="1"/>
  <c r="AK451" i="1"/>
  <c r="AP450" i="1"/>
  <c r="AN450" i="1"/>
  <c r="AO450" i="1" s="1"/>
  <c r="AL450" i="1"/>
  <c r="AM450" i="1" s="1"/>
  <c r="AK450" i="1"/>
  <c r="AP449" i="1"/>
  <c r="AN449" i="1"/>
  <c r="AO449" i="1" s="1"/>
  <c r="AL449" i="1"/>
  <c r="AM449" i="1" s="1"/>
  <c r="AK449" i="1"/>
  <c r="AP448" i="1"/>
  <c r="AN448" i="1"/>
  <c r="AO448" i="1" s="1"/>
  <c r="AL448" i="1"/>
  <c r="AM448" i="1" s="1"/>
  <c r="AK448" i="1"/>
  <c r="AP447" i="1"/>
  <c r="AN447" i="1"/>
  <c r="AO447" i="1" s="1"/>
  <c r="AL447" i="1"/>
  <c r="AM447" i="1" s="1"/>
  <c r="AK447" i="1"/>
  <c r="AP446" i="1"/>
  <c r="AN446" i="1"/>
  <c r="AO446" i="1" s="1"/>
  <c r="AL446" i="1"/>
  <c r="AM446" i="1" s="1"/>
  <c r="AK446" i="1"/>
  <c r="AP445" i="1"/>
  <c r="AN445" i="1"/>
  <c r="AO445" i="1" s="1"/>
  <c r="AL445" i="1"/>
  <c r="AM445" i="1" s="1"/>
  <c r="AK445" i="1"/>
  <c r="AP444" i="1"/>
  <c r="AN444" i="1"/>
  <c r="AO444" i="1" s="1"/>
  <c r="AL444" i="1"/>
  <c r="AM444" i="1" s="1"/>
  <c r="AK444" i="1"/>
  <c r="AP443" i="1"/>
  <c r="AN443" i="1"/>
  <c r="AO443" i="1" s="1"/>
  <c r="AL443" i="1"/>
  <c r="AM443" i="1" s="1"/>
  <c r="AK443" i="1"/>
  <c r="AP442" i="1"/>
  <c r="AN442" i="1"/>
  <c r="AO442" i="1" s="1"/>
  <c r="AL442" i="1"/>
  <c r="AM442" i="1" s="1"/>
  <c r="AK442" i="1"/>
  <c r="AP441" i="1"/>
  <c r="AN441" i="1"/>
  <c r="AO441" i="1" s="1"/>
  <c r="AL441" i="1"/>
  <c r="AM441" i="1" s="1"/>
  <c r="AK441" i="1"/>
  <c r="AJ454" i="1"/>
  <c r="AP434" i="1"/>
  <c r="AP433" i="1"/>
  <c r="AJ433" i="1"/>
  <c r="AI433" i="1"/>
  <c r="AP424" i="1"/>
  <c r="AP425" i="1"/>
  <c r="AP426" i="1"/>
  <c r="AP427" i="1"/>
  <c r="AP428" i="1"/>
  <c r="AP429" i="1"/>
  <c r="AP430" i="1"/>
  <c r="AP431" i="1"/>
  <c r="AP432" i="1"/>
  <c r="AP423" i="1"/>
  <c r="AP436" i="1" s="1"/>
  <c r="AP454" i="1" l="1"/>
  <c r="AN454" i="1"/>
  <c r="AO454" i="1" s="1"/>
  <c r="AK454" i="1"/>
  <c r="AL454" i="1"/>
  <c r="AM454" i="1" s="1"/>
  <c r="AJ432" i="1"/>
  <c r="AI432" i="1"/>
  <c r="AJ431" i="1"/>
  <c r="AI431" i="1"/>
  <c r="AJ430" i="1"/>
  <c r="AI430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64" i="1" s="1"/>
  <c r="U362" i="1"/>
  <c r="U361" i="1"/>
  <c r="U360" i="1"/>
  <c r="U359" i="1"/>
  <c r="U358" i="1"/>
  <c r="U357" i="1"/>
  <c r="U356" i="1"/>
  <c r="U355" i="1"/>
  <c r="U364" i="1" s="1"/>
  <c r="U354" i="1"/>
  <c r="U353" i="1"/>
  <c r="U352" i="1"/>
  <c r="U35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82" i="1" s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98" i="1"/>
  <c r="X397" i="1"/>
  <c r="X396" i="1"/>
  <c r="X395" i="1"/>
  <c r="X394" i="1"/>
  <c r="X393" i="1"/>
  <c r="X392" i="1"/>
  <c r="X391" i="1"/>
  <c r="X390" i="1"/>
  <c r="X389" i="1"/>
  <c r="X400" i="1" s="1"/>
  <c r="X388" i="1"/>
  <c r="X387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400" i="1" s="1"/>
  <c r="X436" i="1"/>
  <c r="U436" i="1"/>
  <c r="X406" i="1"/>
  <c r="X407" i="1"/>
  <c r="X408" i="1"/>
  <c r="X409" i="1"/>
  <c r="X410" i="1"/>
  <c r="X411" i="1"/>
  <c r="X418" i="1" s="1"/>
  <c r="X412" i="1"/>
  <c r="X413" i="1"/>
  <c r="X414" i="1"/>
  <c r="X415" i="1"/>
  <c r="X416" i="1"/>
  <c r="X405" i="1"/>
  <c r="U406" i="1"/>
  <c r="U418" i="1" s="1"/>
  <c r="U407" i="1"/>
  <c r="U408" i="1"/>
  <c r="U409" i="1"/>
  <c r="U410" i="1"/>
  <c r="U411" i="1"/>
  <c r="U412" i="1"/>
  <c r="U413" i="1"/>
  <c r="U414" i="1"/>
  <c r="U415" i="1"/>
  <c r="U416" i="1"/>
  <c r="U405" i="1"/>
  <c r="AI429" i="1"/>
  <c r="AJ429" i="1"/>
  <c r="AJ428" i="1"/>
  <c r="AI428" i="1"/>
  <c r="X346" i="1" l="1"/>
  <c r="X382" i="1"/>
  <c r="U346" i="1"/>
  <c r="AJ427" i="1"/>
  <c r="AI427" i="1"/>
  <c r="AI426" i="1"/>
  <c r="AJ426" i="1"/>
  <c r="AI425" i="1" l="1"/>
  <c r="AJ425" i="1"/>
  <c r="AN218" i="1"/>
  <c r="AO218" i="1" s="1"/>
  <c r="AM218" i="1"/>
  <c r="AL218" i="1"/>
  <c r="AK218" i="1"/>
  <c r="AN217" i="1"/>
  <c r="AO217" i="1" s="1"/>
  <c r="AL217" i="1"/>
  <c r="AM217" i="1" s="1"/>
  <c r="AK217" i="1"/>
  <c r="AN216" i="1"/>
  <c r="AO216" i="1" s="1"/>
  <c r="AL216" i="1"/>
  <c r="AM216" i="1" s="1"/>
  <c r="AK216" i="1"/>
  <c r="AN215" i="1"/>
  <c r="AO215" i="1" s="1"/>
  <c r="AL215" i="1"/>
  <c r="AM215" i="1" s="1"/>
  <c r="AK215" i="1"/>
  <c r="AN214" i="1"/>
  <c r="AO214" i="1" s="1"/>
  <c r="AL214" i="1"/>
  <c r="AM214" i="1" s="1"/>
  <c r="AK214" i="1"/>
  <c r="AN213" i="1"/>
  <c r="AO213" i="1" s="1"/>
  <c r="AL213" i="1"/>
  <c r="AM213" i="1" s="1"/>
  <c r="AK213" i="1"/>
  <c r="AN212" i="1"/>
  <c r="AO212" i="1" s="1"/>
  <c r="AL212" i="1"/>
  <c r="AM212" i="1" s="1"/>
  <c r="AK212" i="1"/>
  <c r="AO211" i="1"/>
  <c r="AN211" i="1"/>
  <c r="AL211" i="1"/>
  <c r="AM211" i="1" s="1"/>
  <c r="AK211" i="1"/>
  <c r="AN210" i="1"/>
  <c r="AO210" i="1" s="1"/>
  <c r="AL210" i="1"/>
  <c r="AM210" i="1" s="1"/>
  <c r="AK210" i="1"/>
  <c r="AN209" i="1"/>
  <c r="AO209" i="1" s="1"/>
  <c r="AL209" i="1"/>
  <c r="AM209" i="1" s="1"/>
  <c r="AK209" i="1"/>
  <c r="AN208" i="1"/>
  <c r="AO208" i="1" s="1"/>
  <c r="AL208" i="1"/>
  <c r="AM208" i="1" s="1"/>
  <c r="AK208" i="1"/>
  <c r="AN207" i="1"/>
  <c r="AO207" i="1" s="1"/>
  <c r="AL207" i="1"/>
  <c r="AM207" i="1" s="1"/>
  <c r="AK207" i="1"/>
  <c r="AK238" i="1"/>
  <c r="AN236" i="1"/>
  <c r="AO236" i="1" s="1"/>
  <c r="AL236" i="1"/>
  <c r="AM236" i="1" s="1"/>
  <c r="AK236" i="1"/>
  <c r="AN235" i="1"/>
  <c r="AO235" i="1" s="1"/>
  <c r="AL235" i="1"/>
  <c r="AM235" i="1" s="1"/>
  <c r="AK235" i="1"/>
  <c r="AO234" i="1"/>
  <c r="AN234" i="1"/>
  <c r="AL234" i="1"/>
  <c r="AM234" i="1" s="1"/>
  <c r="AK234" i="1"/>
  <c r="AO233" i="1"/>
  <c r="AN233" i="1"/>
  <c r="AL233" i="1"/>
  <c r="AM233" i="1" s="1"/>
  <c r="AK233" i="1"/>
  <c r="AN232" i="1"/>
  <c r="AO232" i="1" s="1"/>
  <c r="AL232" i="1"/>
  <c r="AM232" i="1" s="1"/>
  <c r="AK232" i="1"/>
  <c r="AN231" i="1"/>
  <c r="AO231" i="1" s="1"/>
  <c r="AM231" i="1"/>
  <c r="AL231" i="1"/>
  <c r="AK231" i="1"/>
  <c r="AN230" i="1"/>
  <c r="AO230" i="1" s="1"/>
  <c r="AL230" i="1"/>
  <c r="AM230" i="1" s="1"/>
  <c r="AK230" i="1"/>
  <c r="AN229" i="1"/>
  <c r="AO229" i="1" s="1"/>
  <c r="AL229" i="1"/>
  <c r="AM229" i="1" s="1"/>
  <c r="AK229" i="1"/>
  <c r="AN228" i="1"/>
  <c r="AO228" i="1" s="1"/>
  <c r="AL228" i="1"/>
  <c r="AM228" i="1" s="1"/>
  <c r="AK228" i="1"/>
  <c r="AN227" i="1"/>
  <c r="AO227" i="1" s="1"/>
  <c r="AL227" i="1"/>
  <c r="AM227" i="1" s="1"/>
  <c r="AK227" i="1"/>
  <c r="AN226" i="1"/>
  <c r="AO226" i="1" s="1"/>
  <c r="AL226" i="1"/>
  <c r="AM226" i="1" s="1"/>
  <c r="AK226" i="1"/>
  <c r="AN225" i="1"/>
  <c r="AO225" i="1" s="1"/>
  <c r="AL225" i="1"/>
  <c r="AM225" i="1" s="1"/>
  <c r="AK225" i="1"/>
  <c r="AK256" i="1"/>
  <c r="AN254" i="1"/>
  <c r="AO254" i="1" s="1"/>
  <c r="AL254" i="1"/>
  <c r="AM254" i="1" s="1"/>
  <c r="AK254" i="1"/>
  <c r="AN253" i="1"/>
  <c r="AO253" i="1" s="1"/>
  <c r="AL253" i="1"/>
  <c r="AM253" i="1" s="1"/>
  <c r="AK253" i="1"/>
  <c r="AO252" i="1"/>
  <c r="AN252" i="1"/>
  <c r="AL252" i="1"/>
  <c r="AM252" i="1" s="1"/>
  <c r="AK252" i="1"/>
  <c r="AN251" i="1"/>
  <c r="AO251" i="1" s="1"/>
  <c r="AL251" i="1"/>
  <c r="AM251" i="1" s="1"/>
  <c r="AK251" i="1"/>
  <c r="AO250" i="1"/>
  <c r="AN250" i="1"/>
  <c r="AL250" i="1"/>
  <c r="AM250" i="1" s="1"/>
  <c r="AK250" i="1"/>
  <c r="AN249" i="1"/>
  <c r="AO249" i="1" s="1"/>
  <c r="AL249" i="1"/>
  <c r="AM249" i="1" s="1"/>
  <c r="AK249" i="1"/>
  <c r="AN248" i="1"/>
  <c r="AO248" i="1" s="1"/>
  <c r="AL248" i="1"/>
  <c r="AM248" i="1" s="1"/>
  <c r="AK248" i="1"/>
  <c r="AN247" i="1"/>
  <c r="AO247" i="1" s="1"/>
  <c r="AL247" i="1"/>
  <c r="AM247" i="1" s="1"/>
  <c r="AK247" i="1"/>
  <c r="AN246" i="1"/>
  <c r="AO246" i="1" s="1"/>
  <c r="AL246" i="1"/>
  <c r="AM246" i="1" s="1"/>
  <c r="AK246" i="1"/>
  <c r="AN245" i="1"/>
  <c r="AO245" i="1" s="1"/>
  <c r="AL245" i="1"/>
  <c r="AM245" i="1" s="1"/>
  <c r="AK245" i="1"/>
  <c r="AO244" i="1"/>
  <c r="AN244" i="1"/>
  <c r="AL244" i="1"/>
  <c r="AM244" i="1" s="1"/>
  <c r="AK244" i="1"/>
  <c r="AN243" i="1"/>
  <c r="AO243" i="1" s="1"/>
  <c r="AL243" i="1"/>
  <c r="AM243" i="1" s="1"/>
  <c r="AK243" i="1"/>
  <c r="AK274" i="1"/>
  <c r="AN272" i="1"/>
  <c r="AO272" i="1" s="1"/>
  <c r="AL272" i="1"/>
  <c r="AM272" i="1" s="1"/>
  <c r="AK272" i="1"/>
  <c r="AN271" i="1"/>
  <c r="AO271" i="1" s="1"/>
  <c r="AL271" i="1"/>
  <c r="AM271" i="1" s="1"/>
  <c r="AK271" i="1"/>
  <c r="AN270" i="1"/>
  <c r="AO270" i="1" s="1"/>
  <c r="AL270" i="1"/>
  <c r="AM270" i="1" s="1"/>
  <c r="AK270" i="1"/>
  <c r="AN269" i="1"/>
  <c r="AO269" i="1" s="1"/>
  <c r="AL269" i="1"/>
  <c r="AM269" i="1" s="1"/>
  <c r="AK269" i="1"/>
  <c r="AN268" i="1"/>
  <c r="AO268" i="1" s="1"/>
  <c r="AL268" i="1"/>
  <c r="AM268" i="1" s="1"/>
  <c r="AK268" i="1"/>
  <c r="AN267" i="1"/>
  <c r="AO267" i="1" s="1"/>
  <c r="AL267" i="1"/>
  <c r="AM267" i="1" s="1"/>
  <c r="AK267" i="1"/>
  <c r="AN266" i="1"/>
  <c r="AO266" i="1" s="1"/>
  <c r="AL266" i="1"/>
  <c r="AM266" i="1" s="1"/>
  <c r="AK266" i="1"/>
  <c r="AN265" i="1"/>
  <c r="AO265" i="1" s="1"/>
  <c r="AM265" i="1"/>
  <c r="AL265" i="1"/>
  <c r="AK265" i="1"/>
  <c r="AN264" i="1"/>
  <c r="AO264" i="1" s="1"/>
  <c r="AM264" i="1"/>
  <c r="AL264" i="1"/>
  <c r="AK264" i="1"/>
  <c r="AO263" i="1"/>
  <c r="AN263" i="1"/>
  <c r="AL263" i="1"/>
  <c r="AM263" i="1" s="1"/>
  <c r="AK263" i="1"/>
  <c r="AO262" i="1"/>
  <c r="AN262" i="1"/>
  <c r="AL262" i="1"/>
  <c r="AM262" i="1" s="1"/>
  <c r="AK262" i="1"/>
  <c r="AN261" i="1"/>
  <c r="AO261" i="1" s="1"/>
  <c r="AL261" i="1"/>
  <c r="AM261" i="1" s="1"/>
  <c r="AK261" i="1"/>
  <c r="AL292" i="1"/>
  <c r="AM292" i="1" s="1"/>
  <c r="AN290" i="1"/>
  <c r="AO290" i="1" s="1"/>
  <c r="AL290" i="1"/>
  <c r="AM290" i="1" s="1"/>
  <c r="AK290" i="1"/>
  <c r="AN289" i="1"/>
  <c r="AO289" i="1" s="1"/>
  <c r="AL289" i="1"/>
  <c r="AM289" i="1" s="1"/>
  <c r="AK289" i="1"/>
  <c r="AN288" i="1"/>
  <c r="AO288" i="1" s="1"/>
  <c r="AL288" i="1"/>
  <c r="AM288" i="1" s="1"/>
  <c r="AK288" i="1"/>
  <c r="AN287" i="1"/>
  <c r="AO287" i="1" s="1"/>
  <c r="AL287" i="1"/>
  <c r="AM287" i="1" s="1"/>
  <c r="AK287" i="1"/>
  <c r="AN286" i="1"/>
  <c r="AO286" i="1" s="1"/>
  <c r="AL286" i="1"/>
  <c r="AM286" i="1" s="1"/>
  <c r="AK286" i="1"/>
  <c r="AN285" i="1"/>
  <c r="AO285" i="1" s="1"/>
  <c r="AL285" i="1"/>
  <c r="AM285" i="1" s="1"/>
  <c r="AK285" i="1"/>
  <c r="AN284" i="1"/>
  <c r="AO284" i="1" s="1"/>
  <c r="AL284" i="1"/>
  <c r="AM284" i="1" s="1"/>
  <c r="AK284" i="1"/>
  <c r="AN283" i="1"/>
  <c r="AO283" i="1" s="1"/>
  <c r="AL283" i="1"/>
  <c r="AM283" i="1" s="1"/>
  <c r="AK283" i="1"/>
  <c r="AN282" i="1"/>
  <c r="AO282" i="1" s="1"/>
  <c r="AL282" i="1"/>
  <c r="AM282" i="1" s="1"/>
  <c r="AK282" i="1"/>
  <c r="AN281" i="1"/>
  <c r="AO281" i="1" s="1"/>
  <c r="AL281" i="1"/>
  <c r="AM281" i="1" s="1"/>
  <c r="AK281" i="1"/>
  <c r="AN280" i="1"/>
  <c r="AO280" i="1" s="1"/>
  <c r="AL280" i="1"/>
  <c r="AM280" i="1" s="1"/>
  <c r="AK280" i="1"/>
  <c r="AN279" i="1"/>
  <c r="AO279" i="1" s="1"/>
  <c r="AL279" i="1"/>
  <c r="AM279" i="1" s="1"/>
  <c r="AK279" i="1"/>
  <c r="AL310" i="1"/>
  <c r="AM310" i="1" s="1"/>
  <c r="AK310" i="1"/>
  <c r="AN308" i="1"/>
  <c r="AO308" i="1" s="1"/>
  <c r="AL308" i="1"/>
  <c r="AM308" i="1" s="1"/>
  <c r="AK308" i="1"/>
  <c r="AN307" i="1"/>
  <c r="AO307" i="1" s="1"/>
  <c r="AL307" i="1"/>
  <c r="AM307" i="1" s="1"/>
  <c r="AK307" i="1"/>
  <c r="AO306" i="1"/>
  <c r="AN306" i="1"/>
  <c r="AL306" i="1"/>
  <c r="AM306" i="1" s="1"/>
  <c r="AK306" i="1"/>
  <c r="AN305" i="1"/>
  <c r="AO305" i="1" s="1"/>
  <c r="AL305" i="1"/>
  <c r="AM305" i="1" s="1"/>
  <c r="AK305" i="1"/>
  <c r="AN304" i="1"/>
  <c r="AO304" i="1" s="1"/>
  <c r="AL304" i="1"/>
  <c r="AM304" i="1" s="1"/>
  <c r="AK304" i="1"/>
  <c r="AN303" i="1"/>
  <c r="AO303" i="1" s="1"/>
  <c r="AL303" i="1"/>
  <c r="AM303" i="1" s="1"/>
  <c r="AK303" i="1"/>
  <c r="AN302" i="1"/>
  <c r="AO302" i="1" s="1"/>
  <c r="AL302" i="1"/>
  <c r="AM302" i="1" s="1"/>
  <c r="AK302" i="1"/>
  <c r="AN301" i="1"/>
  <c r="AO301" i="1" s="1"/>
  <c r="AL301" i="1"/>
  <c r="AM301" i="1" s="1"/>
  <c r="AK301" i="1"/>
  <c r="AN300" i="1"/>
  <c r="AO300" i="1" s="1"/>
  <c r="AL300" i="1"/>
  <c r="AM300" i="1" s="1"/>
  <c r="AK300" i="1"/>
  <c r="AN299" i="1"/>
  <c r="AO299" i="1" s="1"/>
  <c r="AL299" i="1"/>
  <c r="AM299" i="1" s="1"/>
  <c r="AK299" i="1"/>
  <c r="AN298" i="1"/>
  <c r="AO298" i="1" s="1"/>
  <c r="AL298" i="1"/>
  <c r="AM298" i="1" s="1"/>
  <c r="AK298" i="1"/>
  <c r="AO297" i="1"/>
  <c r="AN297" i="1"/>
  <c r="AL297" i="1"/>
  <c r="AM297" i="1" s="1"/>
  <c r="AK297" i="1"/>
  <c r="AL328" i="1"/>
  <c r="AM328" i="1" s="1"/>
  <c r="AK328" i="1"/>
  <c r="AN326" i="1"/>
  <c r="AO326" i="1" s="1"/>
  <c r="AL326" i="1"/>
  <c r="AM326" i="1" s="1"/>
  <c r="AK326" i="1"/>
  <c r="AN325" i="1"/>
  <c r="AO325" i="1" s="1"/>
  <c r="AL325" i="1"/>
  <c r="AM325" i="1" s="1"/>
  <c r="AK325" i="1"/>
  <c r="AN324" i="1"/>
  <c r="AO324" i="1" s="1"/>
  <c r="AL324" i="1"/>
  <c r="AM324" i="1" s="1"/>
  <c r="AK324" i="1"/>
  <c r="AN323" i="1"/>
  <c r="AO323" i="1" s="1"/>
  <c r="AL323" i="1"/>
  <c r="AM323" i="1" s="1"/>
  <c r="AK323" i="1"/>
  <c r="AN322" i="1"/>
  <c r="AO322" i="1" s="1"/>
  <c r="AL322" i="1"/>
  <c r="AM322" i="1" s="1"/>
  <c r="AK322" i="1"/>
  <c r="AN321" i="1"/>
  <c r="AO321" i="1" s="1"/>
  <c r="AL321" i="1"/>
  <c r="AM321" i="1" s="1"/>
  <c r="AK321" i="1"/>
  <c r="AN320" i="1"/>
  <c r="AO320" i="1" s="1"/>
  <c r="AM320" i="1"/>
  <c r="AL320" i="1"/>
  <c r="AK320" i="1"/>
  <c r="AN319" i="1"/>
  <c r="AO319" i="1" s="1"/>
  <c r="AM319" i="1"/>
  <c r="AL319" i="1"/>
  <c r="AK319" i="1"/>
  <c r="AN318" i="1"/>
  <c r="AO318" i="1" s="1"/>
  <c r="AL318" i="1"/>
  <c r="AM318" i="1" s="1"/>
  <c r="AK318" i="1"/>
  <c r="AO317" i="1"/>
  <c r="AN317" i="1"/>
  <c r="AL317" i="1"/>
  <c r="AM317" i="1" s="1"/>
  <c r="AK317" i="1"/>
  <c r="AO316" i="1"/>
  <c r="AN316" i="1"/>
  <c r="AL316" i="1"/>
  <c r="AM316" i="1" s="1"/>
  <c r="AK316" i="1"/>
  <c r="AN315" i="1"/>
  <c r="AO315" i="1" s="1"/>
  <c r="AL315" i="1"/>
  <c r="AM315" i="1" s="1"/>
  <c r="AK315" i="1"/>
  <c r="AN344" i="1"/>
  <c r="AO344" i="1" s="1"/>
  <c r="AM344" i="1"/>
  <c r="AL344" i="1"/>
  <c r="AK344" i="1"/>
  <c r="AN343" i="1"/>
  <c r="AO343" i="1" s="1"/>
  <c r="AN342" i="1"/>
  <c r="AO342" i="1" s="1"/>
  <c r="AL342" i="1"/>
  <c r="AM342" i="1" s="1"/>
  <c r="AK342" i="1"/>
  <c r="AO341" i="1"/>
  <c r="AN341" i="1"/>
  <c r="AL341" i="1"/>
  <c r="AM341" i="1" s="1"/>
  <c r="AK341" i="1"/>
  <c r="AO340" i="1"/>
  <c r="AN340" i="1"/>
  <c r="AL340" i="1"/>
  <c r="AM340" i="1" s="1"/>
  <c r="AK340" i="1"/>
  <c r="AN339" i="1"/>
  <c r="AO339" i="1" s="1"/>
  <c r="AN337" i="1"/>
  <c r="AO337" i="1" s="1"/>
  <c r="AL337" i="1"/>
  <c r="AM337" i="1" s="1"/>
  <c r="AK337" i="1"/>
  <c r="AL336" i="1"/>
  <c r="AM336" i="1" s="1"/>
  <c r="AK336" i="1"/>
  <c r="AN335" i="1"/>
  <c r="AO335" i="1" s="1"/>
  <c r="AL335" i="1"/>
  <c r="AM335" i="1" s="1"/>
  <c r="AK335" i="1"/>
  <c r="AN334" i="1"/>
  <c r="AO334" i="1" s="1"/>
  <c r="AL334" i="1"/>
  <c r="AM334" i="1" s="1"/>
  <c r="AK334" i="1"/>
  <c r="AN333" i="1"/>
  <c r="AO333" i="1" s="1"/>
  <c r="AL333" i="1"/>
  <c r="AM333" i="1" s="1"/>
  <c r="AK333" i="1"/>
  <c r="AN362" i="1"/>
  <c r="AO362" i="1" s="1"/>
  <c r="AL362" i="1"/>
  <c r="AM362" i="1" s="1"/>
  <c r="AK362" i="1"/>
  <c r="AN361" i="1"/>
  <c r="AO361" i="1" s="1"/>
  <c r="AL361" i="1"/>
  <c r="AM361" i="1" s="1"/>
  <c r="AK361" i="1"/>
  <c r="AO360" i="1"/>
  <c r="AN360" i="1"/>
  <c r="AL360" i="1"/>
  <c r="AM360" i="1" s="1"/>
  <c r="AK360" i="1"/>
  <c r="AN359" i="1"/>
  <c r="AO359" i="1" s="1"/>
  <c r="AL359" i="1"/>
  <c r="AM359" i="1" s="1"/>
  <c r="AK359" i="1"/>
  <c r="AN358" i="1"/>
  <c r="AO358" i="1" s="1"/>
  <c r="AL358" i="1"/>
  <c r="AM358" i="1" s="1"/>
  <c r="AK358" i="1"/>
  <c r="AN357" i="1"/>
  <c r="AO357" i="1" s="1"/>
  <c r="AL357" i="1"/>
  <c r="AM357" i="1" s="1"/>
  <c r="AK357" i="1"/>
  <c r="AO356" i="1"/>
  <c r="AN356" i="1"/>
  <c r="AL356" i="1"/>
  <c r="AM356" i="1" s="1"/>
  <c r="AK356" i="1"/>
  <c r="AN355" i="1"/>
  <c r="AO355" i="1" s="1"/>
  <c r="AL355" i="1"/>
  <c r="AM355" i="1" s="1"/>
  <c r="AK355" i="1"/>
  <c r="AN354" i="1"/>
  <c r="AO354" i="1" s="1"/>
  <c r="AL354" i="1"/>
  <c r="AM354" i="1" s="1"/>
  <c r="AK354" i="1"/>
  <c r="AN353" i="1"/>
  <c r="AO353" i="1" s="1"/>
  <c r="AL353" i="1"/>
  <c r="AM353" i="1" s="1"/>
  <c r="AK353" i="1"/>
  <c r="AN352" i="1"/>
  <c r="AO352" i="1" s="1"/>
  <c r="AL352" i="1"/>
  <c r="AM352" i="1" s="1"/>
  <c r="AK352" i="1"/>
  <c r="AN351" i="1"/>
  <c r="AO351" i="1" s="1"/>
  <c r="AL351" i="1"/>
  <c r="AM351" i="1" s="1"/>
  <c r="AK351" i="1"/>
  <c r="AN380" i="1"/>
  <c r="AO380" i="1" s="1"/>
  <c r="AM380" i="1"/>
  <c r="AL380" i="1"/>
  <c r="AK380" i="1"/>
  <c r="AL379" i="1"/>
  <c r="AM379" i="1" s="1"/>
  <c r="AN378" i="1"/>
  <c r="AO378" i="1" s="1"/>
  <c r="AM378" i="1"/>
  <c r="AL378" i="1"/>
  <c r="AK378" i="1"/>
  <c r="AN377" i="1"/>
  <c r="AO377" i="1" s="1"/>
  <c r="AL377" i="1"/>
  <c r="AM377" i="1" s="1"/>
  <c r="AK377" i="1"/>
  <c r="AN376" i="1"/>
  <c r="AO376" i="1" s="1"/>
  <c r="AL376" i="1"/>
  <c r="AM376" i="1" s="1"/>
  <c r="AK376" i="1"/>
  <c r="AN375" i="1"/>
  <c r="AO375" i="1" s="1"/>
  <c r="AL375" i="1"/>
  <c r="AM375" i="1" s="1"/>
  <c r="AK375" i="1"/>
  <c r="AN374" i="1"/>
  <c r="AO374" i="1" s="1"/>
  <c r="AL374" i="1"/>
  <c r="AM374" i="1" s="1"/>
  <c r="AK374" i="1"/>
  <c r="AN373" i="1"/>
  <c r="AO373" i="1" s="1"/>
  <c r="AL373" i="1"/>
  <c r="AM373" i="1" s="1"/>
  <c r="AK373" i="1"/>
  <c r="AN372" i="1"/>
  <c r="AO372" i="1" s="1"/>
  <c r="AM372" i="1"/>
  <c r="AL372" i="1"/>
  <c r="AK372" i="1"/>
  <c r="AN371" i="1"/>
  <c r="AO371" i="1" s="1"/>
  <c r="AL371" i="1"/>
  <c r="AM371" i="1" s="1"/>
  <c r="AK371" i="1"/>
  <c r="AN370" i="1"/>
  <c r="AO370" i="1" s="1"/>
  <c r="AM370" i="1"/>
  <c r="AL370" i="1"/>
  <c r="AK370" i="1"/>
  <c r="AN369" i="1"/>
  <c r="AO369" i="1" s="1"/>
  <c r="AL369" i="1"/>
  <c r="AM369" i="1" s="1"/>
  <c r="AK369" i="1"/>
  <c r="AL400" i="1"/>
  <c r="AM400" i="1" s="1"/>
  <c r="AN398" i="1"/>
  <c r="AO398" i="1" s="1"/>
  <c r="AL398" i="1"/>
  <c r="AM398" i="1" s="1"/>
  <c r="AK398" i="1"/>
  <c r="AN397" i="1"/>
  <c r="AO397" i="1" s="1"/>
  <c r="AL397" i="1"/>
  <c r="AM397" i="1" s="1"/>
  <c r="AK397" i="1"/>
  <c r="AN396" i="1"/>
  <c r="AO396" i="1" s="1"/>
  <c r="AL396" i="1"/>
  <c r="AM396" i="1" s="1"/>
  <c r="AK396" i="1"/>
  <c r="AN395" i="1"/>
  <c r="AO395" i="1" s="1"/>
  <c r="AL395" i="1"/>
  <c r="AM395" i="1" s="1"/>
  <c r="AK395" i="1"/>
  <c r="AN394" i="1"/>
  <c r="AO394" i="1" s="1"/>
  <c r="AL394" i="1"/>
  <c r="AM394" i="1" s="1"/>
  <c r="AK394" i="1"/>
  <c r="AN393" i="1"/>
  <c r="AO393" i="1" s="1"/>
  <c r="AL393" i="1"/>
  <c r="AM393" i="1" s="1"/>
  <c r="AK393" i="1"/>
  <c r="AN392" i="1"/>
  <c r="AO392" i="1" s="1"/>
  <c r="AL392" i="1"/>
  <c r="AM392" i="1" s="1"/>
  <c r="AK392" i="1"/>
  <c r="AO391" i="1"/>
  <c r="AN391" i="1"/>
  <c r="AL391" i="1"/>
  <c r="AM391" i="1" s="1"/>
  <c r="AK391" i="1"/>
  <c r="AN390" i="1"/>
  <c r="AO390" i="1" s="1"/>
  <c r="AL390" i="1"/>
  <c r="AM390" i="1" s="1"/>
  <c r="AK390" i="1"/>
  <c r="AN389" i="1"/>
  <c r="AO389" i="1" s="1"/>
  <c r="AL389" i="1"/>
  <c r="AM389" i="1" s="1"/>
  <c r="AK389" i="1"/>
  <c r="AO388" i="1"/>
  <c r="AN388" i="1"/>
  <c r="AL388" i="1"/>
  <c r="AM388" i="1" s="1"/>
  <c r="AK388" i="1"/>
  <c r="AO387" i="1"/>
  <c r="AN387" i="1"/>
  <c r="AL387" i="1"/>
  <c r="AM387" i="1" s="1"/>
  <c r="AK387" i="1"/>
  <c r="AK418" i="1"/>
  <c r="AN416" i="1"/>
  <c r="AO416" i="1" s="1"/>
  <c r="AM416" i="1"/>
  <c r="AL416" i="1"/>
  <c r="AK416" i="1"/>
  <c r="AN415" i="1"/>
  <c r="AO415" i="1" s="1"/>
  <c r="AL415" i="1"/>
  <c r="AM415" i="1" s="1"/>
  <c r="AK415" i="1"/>
  <c r="AN414" i="1"/>
  <c r="AO414" i="1" s="1"/>
  <c r="AM414" i="1"/>
  <c r="AL414" i="1"/>
  <c r="AK414" i="1"/>
  <c r="AN413" i="1"/>
  <c r="AO413" i="1" s="1"/>
  <c r="AL413" i="1"/>
  <c r="AM413" i="1" s="1"/>
  <c r="AK413" i="1"/>
  <c r="AN412" i="1"/>
  <c r="AO412" i="1" s="1"/>
  <c r="AL412" i="1"/>
  <c r="AM412" i="1" s="1"/>
  <c r="AK412" i="1"/>
  <c r="AN411" i="1"/>
  <c r="AO411" i="1" s="1"/>
  <c r="AL411" i="1"/>
  <c r="AM411" i="1" s="1"/>
  <c r="AK411" i="1"/>
  <c r="AN410" i="1"/>
  <c r="AO410" i="1" s="1"/>
  <c r="AL410" i="1"/>
  <c r="AM410" i="1" s="1"/>
  <c r="AK410" i="1"/>
  <c r="AN409" i="1"/>
  <c r="AO409" i="1" s="1"/>
  <c r="AL409" i="1"/>
  <c r="AM409" i="1" s="1"/>
  <c r="AK409" i="1"/>
  <c r="AN408" i="1"/>
  <c r="AO408" i="1" s="1"/>
  <c r="AM408" i="1"/>
  <c r="AL408" i="1"/>
  <c r="AK408" i="1"/>
  <c r="AN407" i="1"/>
  <c r="AO407" i="1" s="1"/>
  <c r="AL407" i="1"/>
  <c r="AM407" i="1" s="1"/>
  <c r="AK407" i="1"/>
  <c r="AN406" i="1"/>
  <c r="AO406" i="1" s="1"/>
  <c r="AM406" i="1"/>
  <c r="AL406" i="1"/>
  <c r="AK406" i="1"/>
  <c r="AN405" i="1"/>
  <c r="AO405" i="1" s="1"/>
  <c r="AL405" i="1"/>
  <c r="AM405" i="1" s="1"/>
  <c r="AK405" i="1"/>
  <c r="AO430" i="1"/>
  <c r="AO432" i="1"/>
  <c r="AO433" i="1"/>
  <c r="AM427" i="1"/>
  <c r="AN424" i="1"/>
  <c r="AO424" i="1" s="1"/>
  <c r="AN425" i="1"/>
  <c r="AO425" i="1" s="1"/>
  <c r="AN426" i="1"/>
  <c r="AO426" i="1" s="1"/>
  <c r="AN427" i="1"/>
  <c r="AO427" i="1" s="1"/>
  <c r="AN428" i="1"/>
  <c r="AO428" i="1" s="1"/>
  <c r="AN429" i="1"/>
  <c r="AO429" i="1" s="1"/>
  <c r="AN430" i="1"/>
  <c r="AN431" i="1"/>
  <c r="AO431" i="1" s="1"/>
  <c r="AN432" i="1"/>
  <c r="AN433" i="1"/>
  <c r="AN434" i="1"/>
  <c r="AO434" i="1" s="1"/>
  <c r="AN423" i="1"/>
  <c r="AO423" i="1" s="1"/>
  <c r="AL424" i="1"/>
  <c r="AM424" i="1" s="1"/>
  <c r="AL425" i="1"/>
  <c r="AM425" i="1" s="1"/>
  <c r="AL426" i="1"/>
  <c r="AM426" i="1" s="1"/>
  <c r="AL427" i="1"/>
  <c r="AL428" i="1"/>
  <c r="AM428" i="1" s="1"/>
  <c r="AL429" i="1"/>
  <c r="AM429" i="1" s="1"/>
  <c r="AL430" i="1"/>
  <c r="AM430" i="1" s="1"/>
  <c r="AL431" i="1"/>
  <c r="AM431" i="1" s="1"/>
  <c r="AL432" i="1"/>
  <c r="AM432" i="1" s="1"/>
  <c r="AL433" i="1"/>
  <c r="AM433" i="1" s="1"/>
  <c r="AL434" i="1"/>
  <c r="AM434" i="1" s="1"/>
  <c r="AL423" i="1"/>
  <c r="AM423" i="1" s="1"/>
  <c r="AK424" i="1"/>
  <c r="AK425" i="1"/>
  <c r="AK426" i="1"/>
  <c r="AK427" i="1"/>
  <c r="AK428" i="1"/>
  <c r="AK429" i="1"/>
  <c r="AK430" i="1"/>
  <c r="AK431" i="1"/>
  <c r="AK432" i="1"/>
  <c r="AK433" i="1"/>
  <c r="AK434" i="1"/>
  <c r="AK423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54" i="1"/>
  <c r="AJ253" i="1"/>
  <c r="AJ252" i="1"/>
  <c r="AJ251" i="1"/>
  <c r="AJ250" i="1"/>
  <c r="AJ249" i="1"/>
  <c r="AJ248" i="1"/>
  <c r="AJ247" i="1"/>
  <c r="AJ246" i="1"/>
  <c r="AJ245" i="1"/>
  <c r="AJ244" i="1"/>
  <c r="AJ243" i="1"/>
  <c r="AJ272" i="1"/>
  <c r="AJ271" i="1"/>
  <c r="AJ270" i="1"/>
  <c r="AJ269" i="1"/>
  <c r="AJ268" i="1"/>
  <c r="AJ267" i="1"/>
  <c r="AJ266" i="1"/>
  <c r="AJ265" i="1"/>
  <c r="AJ264" i="1"/>
  <c r="AJ263" i="1"/>
  <c r="AJ262" i="1"/>
  <c r="AJ261" i="1"/>
  <c r="AJ290" i="1"/>
  <c r="AJ289" i="1"/>
  <c r="AJ288" i="1"/>
  <c r="AJ287" i="1"/>
  <c r="AJ286" i="1"/>
  <c r="AJ285" i="1"/>
  <c r="AJ284" i="1"/>
  <c r="AJ283" i="1"/>
  <c r="AJ282" i="1"/>
  <c r="AJ281" i="1"/>
  <c r="AJ280" i="1"/>
  <c r="AJ279" i="1"/>
  <c r="AJ308" i="1"/>
  <c r="AJ307" i="1"/>
  <c r="AJ306" i="1"/>
  <c r="AJ305" i="1"/>
  <c r="AJ304" i="1"/>
  <c r="AJ303" i="1"/>
  <c r="AJ302" i="1"/>
  <c r="AJ301" i="1"/>
  <c r="AJ300" i="1"/>
  <c r="AJ299" i="1"/>
  <c r="AJ298" i="1"/>
  <c r="AJ297" i="1"/>
  <c r="AJ326" i="1"/>
  <c r="AJ325" i="1"/>
  <c r="AJ324" i="1"/>
  <c r="AJ323" i="1"/>
  <c r="AJ322" i="1"/>
  <c r="AJ321" i="1"/>
  <c r="AJ320" i="1"/>
  <c r="AJ319" i="1"/>
  <c r="AJ318" i="1"/>
  <c r="AJ317" i="1"/>
  <c r="AJ316" i="1"/>
  <c r="AJ315" i="1"/>
  <c r="AJ344" i="1"/>
  <c r="AJ343" i="1"/>
  <c r="AJ342" i="1"/>
  <c r="AJ341" i="1"/>
  <c r="AJ340" i="1"/>
  <c r="AJ338" i="1"/>
  <c r="AJ337" i="1"/>
  <c r="AJ336" i="1"/>
  <c r="AJ335" i="1"/>
  <c r="AJ334" i="1"/>
  <c r="AJ333" i="1"/>
  <c r="AJ362" i="1"/>
  <c r="AJ361" i="1"/>
  <c r="AJ360" i="1"/>
  <c r="AJ359" i="1"/>
  <c r="AJ358" i="1"/>
  <c r="AJ357" i="1"/>
  <c r="AJ356" i="1"/>
  <c r="AJ355" i="1"/>
  <c r="AJ354" i="1"/>
  <c r="AJ353" i="1"/>
  <c r="AJ352" i="1"/>
  <c r="AJ351" i="1"/>
  <c r="AJ380" i="1"/>
  <c r="AJ379" i="1"/>
  <c r="AJ378" i="1"/>
  <c r="AJ377" i="1"/>
  <c r="AJ376" i="1"/>
  <c r="AJ375" i="1"/>
  <c r="AJ374" i="1"/>
  <c r="AJ373" i="1"/>
  <c r="AJ372" i="1"/>
  <c r="AJ371" i="1"/>
  <c r="AJ370" i="1"/>
  <c r="AJ369" i="1"/>
  <c r="AJ398" i="1"/>
  <c r="AJ397" i="1"/>
  <c r="AJ396" i="1"/>
  <c r="AJ395" i="1"/>
  <c r="AJ394" i="1"/>
  <c r="AJ393" i="1"/>
  <c r="AJ392" i="1"/>
  <c r="AJ391" i="1"/>
  <c r="AJ390" i="1"/>
  <c r="AJ389" i="1"/>
  <c r="AJ388" i="1"/>
  <c r="AJ387" i="1"/>
  <c r="AJ407" i="1"/>
  <c r="AJ408" i="1"/>
  <c r="AJ409" i="1"/>
  <c r="AJ410" i="1"/>
  <c r="AJ411" i="1"/>
  <c r="AJ412" i="1"/>
  <c r="AJ413" i="1"/>
  <c r="AJ414" i="1"/>
  <c r="AJ415" i="1"/>
  <c r="AJ416" i="1"/>
  <c r="AJ406" i="1"/>
  <c r="AJ405" i="1"/>
  <c r="AI424" i="1"/>
  <c r="AJ424" i="1"/>
  <c r="AJ423" i="1"/>
  <c r="AJ436" i="1" s="1"/>
  <c r="AI423" i="1"/>
  <c r="AI436" i="1" s="1"/>
  <c r="AH436" i="1"/>
  <c r="AG436" i="1"/>
  <c r="AF436" i="1"/>
  <c r="AE436" i="1"/>
  <c r="AD436" i="1"/>
  <c r="AC436" i="1"/>
  <c r="AB436" i="1"/>
  <c r="AA436" i="1"/>
  <c r="Z436" i="1"/>
  <c r="Y436" i="1"/>
  <c r="W436" i="1"/>
  <c r="V436" i="1"/>
  <c r="T436" i="1"/>
  <c r="S436" i="1"/>
  <c r="R436" i="1"/>
  <c r="Q436" i="1"/>
  <c r="P436" i="1"/>
  <c r="O436" i="1"/>
  <c r="N436" i="1"/>
  <c r="M436" i="1"/>
  <c r="I436" i="1"/>
  <c r="L436" i="1"/>
  <c r="F436" i="1"/>
  <c r="H436" i="1"/>
  <c r="G436" i="1"/>
  <c r="K436" i="1"/>
  <c r="J436" i="1"/>
  <c r="E436" i="1"/>
  <c r="D436" i="1"/>
  <c r="C436" i="1"/>
  <c r="B436" i="1"/>
  <c r="AH435" i="1"/>
  <c r="AG435" i="1"/>
  <c r="AF435" i="1"/>
  <c r="AE435" i="1"/>
  <c r="AD435" i="1"/>
  <c r="AC435" i="1"/>
  <c r="AB435" i="1"/>
  <c r="AA435" i="1"/>
  <c r="Z435" i="1"/>
  <c r="M435" i="1"/>
  <c r="B435" i="1"/>
  <c r="AI406" i="1"/>
  <c r="AI407" i="1"/>
  <c r="AI408" i="1"/>
  <c r="AI409" i="1"/>
  <c r="AI410" i="1"/>
  <c r="AI411" i="1"/>
  <c r="AI412" i="1"/>
  <c r="AI413" i="1"/>
  <c r="AI414" i="1"/>
  <c r="AI415" i="1"/>
  <c r="AI416" i="1"/>
  <c r="AI405" i="1"/>
  <c r="AH418" i="1"/>
  <c r="AG418" i="1"/>
  <c r="AF418" i="1"/>
  <c r="AE418" i="1"/>
  <c r="AD418" i="1"/>
  <c r="AC418" i="1"/>
  <c r="AB418" i="1"/>
  <c r="AA418" i="1"/>
  <c r="Z418" i="1"/>
  <c r="Y418" i="1"/>
  <c r="W418" i="1"/>
  <c r="V418" i="1"/>
  <c r="T418" i="1"/>
  <c r="S418" i="1"/>
  <c r="R418" i="1"/>
  <c r="Q418" i="1"/>
  <c r="P418" i="1"/>
  <c r="O418" i="1"/>
  <c r="N418" i="1"/>
  <c r="M418" i="1"/>
  <c r="I418" i="1"/>
  <c r="L418" i="1"/>
  <c r="F418" i="1"/>
  <c r="H418" i="1"/>
  <c r="G418" i="1"/>
  <c r="AN418" i="1" s="1"/>
  <c r="AO418" i="1" s="1"/>
  <c r="K418" i="1"/>
  <c r="J418" i="1"/>
  <c r="E418" i="1"/>
  <c r="D418" i="1"/>
  <c r="C418" i="1"/>
  <c r="AL418" i="1" s="1"/>
  <c r="AM418" i="1" s="1"/>
  <c r="B418" i="1"/>
  <c r="AH417" i="1"/>
  <c r="AG417" i="1"/>
  <c r="AF417" i="1"/>
  <c r="AE417" i="1"/>
  <c r="AD417" i="1"/>
  <c r="AC417" i="1"/>
  <c r="AB417" i="1"/>
  <c r="AA417" i="1"/>
  <c r="Z417" i="1"/>
  <c r="M417" i="1"/>
  <c r="B417" i="1"/>
  <c r="AI398" i="1"/>
  <c r="AI397" i="1"/>
  <c r="AI396" i="1"/>
  <c r="AI395" i="1"/>
  <c r="AI394" i="1"/>
  <c r="AI393" i="1"/>
  <c r="AI392" i="1"/>
  <c r="AI391" i="1"/>
  <c r="AI390" i="1"/>
  <c r="AI389" i="1"/>
  <c r="AI388" i="1"/>
  <c r="AI387" i="1"/>
  <c r="AH400" i="1"/>
  <c r="AG400" i="1"/>
  <c r="AF400" i="1"/>
  <c r="AE400" i="1"/>
  <c r="AD400" i="1"/>
  <c r="AC400" i="1"/>
  <c r="AB400" i="1"/>
  <c r="AA400" i="1"/>
  <c r="Z400" i="1"/>
  <c r="Y400" i="1"/>
  <c r="W400" i="1"/>
  <c r="V400" i="1"/>
  <c r="T400" i="1"/>
  <c r="S400" i="1"/>
  <c r="R400" i="1"/>
  <c r="Q400" i="1"/>
  <c r="P400" i="1"/>
  <c r="O400" i="1"/>
  <c r="N400" i="1"/>
  <c r="M400" i="1"/>
  <c r="I400" i="1"/>
  <c r="L400" i="1"/>
  <c r="F400" i="1"/>
  <c r="H400" i="1"/>
  <c r="G400" i="1"/>
  <c r="K400" i="1"/>
  <c r="J400" i="1"/>
  <c r="E400" i="1"/>
  <c r="D400" i="1"/>
  <c r="B400" i="1"/>
  <c r="AH399" i="1"/>
  <c r="AG399" i="1"/>
  <c r="AF399" i="1"/>
  <c r="AE399" i="1"/>
  <c r="AD399" i="1"/>
  <c r="AC399" i="1"/>
  <c r="AB399" i="1"/>
  <c r="AA399" i="1"/>
  <c r="Z399" i="1"/>
  <c r="M399" i="1"/>
  <c r="B399" i="1"/>
  <c r="C400" i="1"/>
  <c r="AN400" i="1" s="1"/>
  <c r="AO400" i="1" s="1"/>
  <c r="AI380" i="1"/>
  <c r="AI379" i="1"/>
  <c r="C379" i="1"/>
  <c r="AI378" i="1"/>
  <c r="AI377" i="1"/>
  <c r="AI376" i="1"/>
  <c r="AI375" i="1"/>
  <c r="AI374" i="1"/>
  <c r="AI373" i="1"/>
  <c r="AI372" i="1"/>
  <c r="AI371" i="1"/>
  <c r="AI370" i="1"/>
  <c r="AI369" i="1"/>
  <c r="AH382" i="1"/>
  <c r="AG382" i="1"/>
  <c r="AF382" i="1"/>
  <c r="AE382" i="1"/>
  <c r="AD382" i="1"/>
  <c r="AC382" i="1"/>
  <c r="AB382" i="1"/>
  <c r="AA382" i="1"/>
  <c r="Z382" i="1"/>
  <c r="Y382" i="1"/>
  <c r="W382" i="1"/>
  <c r="V382" i="1"/>
  <c r="T382" i="1"/>
  <c r="S382" i="1"/>
  <c r="R382" i="1"/>
  <c r="Q382" i="1"/>
  <c r="P382" i="1"/>
  <c r="O382" i="1"/>
  <c r="N382" i="1"/>
  <c r="M382" i="1"/>
  <c r="H382" i="1"/>
  <c r="G382" i="1"/>
  <c r="K382" i="1"/>
  <c r="J382" i="1"/>
  <c r="E382" i="1"/>
  <c r="D382" i="1"/>
  <c r="B382" i="1"/>
  <c r="AH381" i="1"/>
  <c r="AG381" i="1"/>
  <c r="AF381" i="1"/>
  <c r="AE381" i="1"/>
  <c r="AD381" i="1"/>
  <c r="AC381" i="1"/>
  <c r="AB381" i="1"/>
  <c r="AA381" i="1"/>
  <c r="Z381" i="1"/>
  <c r="M381" i="1"/>
  <c r="B381" i="1"/>
  <c r="L382" i="1"/>
  <c r="F382" i="1"/>
  <c r="I382" i="1"/>
  <c r="F352" i="1"/>
  <c r="L352" i="1"/>
  <c r="I352" i="1"/>
  <c r="F353" i="1"/>
  <c r="L353" i="1"/>
  <c r="I353" i="1"/>
  <c r="F354" i="1"/>
  <c r="L354" i="1"/>
  <c r="I354" i="1"/>
  <c r="F355" i="1"/>
  <c r="L355" i="1"/>
  <c r="I355" i="1"/>
  <c r="F356" i="1"/>
  <c r="L356" i="1"/>
  <c r="I356" i="1"/>
  <c r="F357" i="1"/>
  <c r="L357" i="1"/>
  <c r="I357" i="1"/>
  <c r="F358" i="1"/>
  <c r="L358" i="1"/>
  <c r="I358" i="1"/>
  <c r="F359" i="1"/>
  <c r="L359" i="1"/>
  <c r="I359" i="1"/>
  <c r="F360" i="1"/>
  <c r="L360" i="1"/>
  <c r="I360" i="1"/>
  <c r="F361" i="1"/>
  <c r="L361" i="1"/>
  <c r="I361" i="1"/>
  <c r="F362" i="1"/>
  <c r="L362" i="1"/>
  <c r="I362" i="1"/>
  <c r="I351" i="1"/>
  <c r="L351" i="1"/>
  <c r="L364" i="1" s="1"/>
  <c r="F351" i="1"/>
  <c r="AH364" i="1"/>
  <c r="AG364" i="1"/>
  <c r="AF364" i="1"/>
  <c r="AE364" i="1"/>
  <c r="AD364" i="1"/>
  <c r="AC364" i="1"/>
  <c r="AB364" i="1"/>
  <c r="AA364" i="1"/>
  <c r="Z364" i="1"/>
  <c r="Y364" i="1"/>
  <c r="W364" i="1"/>
  <c r="V364" i="1"/>
  <c r="T364" i="1"/>
  <c r="S364" i="1"/>
  <c r="R364" i="1"/>
  <c r="Q364" i="1"/>
  <c r="P364" i="1"/>
  <c r="O364" i="1"/>
  <c r="N364" i="1"/>
  <c r="M364" i="1"/>
  <c r="H364" i="1"/>
  <c r="G364" i="1"/>
  <c r="K364" i="1"/>
  <c r="J364" i="1"/>
  <c r="E364" i="1"/>
  <c r="D364" i="1"/>
  <c r="AH363" i="1"/>
  <c r="AG363" i="1"/>
  <c r="AF363" i="1"/>
  <c r="AE363" i="1"/>
  <c r="AD363" i="1"/>
  <c r="AC363" i="1"/>
  <c r="AB363" i="1"/>
  <c r="AA363" i="1"/>
  <c r="Z363" i="1"/>
  <c r="M363" i="1"/>
  <c r="B364" i="1"/>
  <c r="C343" i="1"/>
  <c r="AP343" i="1" s="1"/>
  <c r="AI342" i="1"/>
  <c r="F340" i="1"/>
  <c r="L340" i="1"/>
  <c r="I340" i="1"/>
  <c r="F341" i="1"/>
  <c r="L341" i="1"/>
  <c r="I341" i="1"/>
  <c r="F342" i="1"/>
  <c r="L342" i="1"/>
  <c r="I342" i="1"/>
  <c r="F343" i="1"/>
  <c r="L343" i="1"/>
  <c r="I343" i="1"/>
  <c r="F344" i="1"/>
  <c r="L344" i="1"/>
  <c r="I344" i="1"/>
  <c r="L335" i="1"/>
  <c r="L334" i="1"/>
  <c r="L333" i="1"/>
  <c r="Y346" i="1"/>
  <c r="W346" i="1"/>
  <c r="V346" i="1"/>
  <c r="T346" i="1"/>
  <c r="S346" i="1"/>
  <c r="R346" i="1"/>
  <c r="Q346" i="1"/>
  <c r="P346" i="1"/>
  <c r="O346" i="1"/>
  <c r="AH346" i="1"/>
  <c r="AG346" i="1"/>
  <c r="AF346" i="1"/>
  <c r="AE346" i="1"/>
  <c r="AD346" i="1"/>
  <c r="AC346" i="1"/>
  <c r="AB346" i="1"/>
  <c r="AA346" i="1"/>
  <c r="Z346" i="1"/>
  <c r="N346" i="1"/>
  <c r="M346" i="1"/>
  <c r="H346" i="1"/>
  <c r="K346" i="1"/>
  <c r="E346" i="1"/>
  <c r="G346" i="1"/>
  <c r="J346" i="1"/>
  <c r="D346" i="1"/>
  <c r="AH345" i="1"/>
  <c r="AG345" i="1"/>
  <c r="AF345" i="1"/>
  <c r="AE345" i="1"/>
  <c r="AD345" i="1"/>
  <c r="AC345" i="1"/>
  <c r="AB345" i="1"/>
  <c r="AA345" i="1"/>
  <c r="Z345" i="1"/>
  <c r="M345" i="1"/>
  <c r="I339" i="1"/>
  <c r="L339" i="1"/>
  <c r="F339" i="1"/>
  <c r="B339" i="1"/>
  <c r="C339" i="1" s="1"/>
  <c r="AP339" i="1" s="1"/>
  <c r="F338" i="1"/>
  <c r="L338" i="1"/>
  <c r="I338" i="1"/>
  <c r="F337" i="1"/>
  <c r="L337" i="1"/>
  <c r="I337" i="1"/>
  <c r="C337" i="1"/>
  <c r="AP337" i="1" s="1"/>
  <c r="L336" i="1"/>
  <c r="I336" i="1"/>
  <c r="F336" i="1"/>
  <c r="C336" i="1"/>
  <c r="AP336" i="1" s="1"/>
  <c r="AI334" i="1"/>
  <c r="AI335" i="1"/>
  <c r="AI336" i="1"/>
  <c r="AI337" i="1"/>
  <c r="AI340" i="1"/>
  <c r="AI341" i="1"/>
  <c r="AI343" i="1"/>
  <c r="AI344" i="1"/>
  <c r="AI333" i="1"/>
  <c r="AI323" i="1"/>
  <c r="AI319" i="1"/>
  <c r="AI315" i="1"/>
  <c r="Y328" i="1"/>
  <c r="W328" i="1"/>
  <c r="V328" i="1"/>
  <c r="T328" i="1"/>
  <c r="S328" i="1"/>
  <c r="R328" i="1"/>
  <c r="Q328" i="1"/>
  <c r="P328" i="1"/>
  <c r="O328" i="1"/>
  <c r="AH328" i="1"/>
  <c r="AG328" i="1"/>
  <c r="AF328" i="1"/>
  <c r="AE328" i="1"/>
  <c r="AD328" i="1"/>
  <c r="AC328" i="1"/>
  <c r="AB328" i="1"/>
  <c r="AA328" i="1"/>
  <c r="Z328" i="1"/>
  <c r="N328" i="1"/>
  <c r="M328" i="1"/>
  <c r="I328" i="1"/>
  <c r="L328" i="1"/>
  <c r="F328" i="1"/>
  <c r="H328" i="1"/>
  <c r="K328" i="1"/>
  <c r="E328" i="1"/>
  <c r="G328" i="1"/>
  <c r="J328" i="1"/>
  <c r="D328" i="1"/>
  <c r="C328" i="1"/>
  <c r="AN328" i="1" s="1"/>
  <c r="AO328" i="1" s="1"/>
  <c r="B328" i="1"/>
  <c r="AH327" i="1"/>
  <c r="AG327" i="1"/>
  <c r="AF327" i="1"/>
  <c r="AE327" i="1"/>
  <c r="AD327" i="1"/>
  <c r="AC327" i="1"/>
  <c r="AB327" i="1"/>
  <c r="AA327" i="1"/>
  <c r="Z327" i="1"/>
  <c r="M327" i="1"/>
  <c r="B327" i="1"/>
  <c r="AI326" i="1"/>
  <c r="AI325" i="1"/>
  <c r="AI324" i="1"/>
  <c r="AI322" i="1"/>
  <c r="AI321" i="1"/>
  <c r="AI320" i="1"/>
  <c r="AI318" i="1"/>
  <c r="AI317" i="1"/>
  <c r="AI316" i="1"/>
  <c r="Y310" i="1"/>
  <c r="W310" i="1"/>
  <c r="V310" i="1"/>
  <c r="T310" i="1"/>
  <c r="S310" i="1"/>
  <c r="R310" i="1"/>
  <c r="Q310" i="1"/>
  <c r="P310" i="1"/>
  <c r="O310" i="1"/>
  <c r="AH310" i="1"/>
  <c r="AG310" i="1"/>
  <c r="AF310" i="1"/>
  <c r="AE310" i="1"/>
  <c r="AD310" i="1"/>
  <c r="AC310" i="1"/>
  <c r="AB310" i="1"/>
  <c r="AA310" i="1"/>
  <c r="Z310" i="1"/>
  <c r="N310" i="1"/>
  <c r="M310" i="1"/>
  <c r="I310" i="1"/>
  <c r="L310" i="1"/>
  <c r="F310" i="1"/>
  <c r="H310" i="1"/>
  <c r="K310" i="1"/>
  <c r="E310" i="1"/>
  <c r="G310" i="1"/>
  <c r="J310" i="1"/>
  <c r="D310" i="1"/>
  <c r="C310" i="1"/>
  <c r="AN310" i="1" s="1"/>
  <c r="AO310" i="1" s="1"/>
  <c r="B310" i="1"/>
  <c r="AH309" i="1"/>
  <c r="AG309" i="1"/>
  <c r="AF309" i="1"/>
  <c r="AE309" i="1"/>
  <c r="AD309" i="1"/>
  <c r="AC309" i="1"/>
  <c r="AB309" i="1"/>
  <c r="AA309" i="1"/>
  <c r="Z309" i="1"/>
  <c r="M309" i="1"/>
  <c r="B309" i="1"/>
  <c r="AI308" i="1"/>
  <c r="AI307" i="1"/>
  <c r="AI306" i="1"/>
  <c r="AI305" i="1"/>
  <c r="AI304" i="1"/>
  <c r="AI303" i="1"/>
  <c r="AI302" i="1"/>
  <c r="AI301" i="1"/>
  <c r="AI300" i="1"/>
  <c r="AI299" i="1"/>
  <c r="AI298" i="1"/>
  <c r="AI297" i="1"/>
  <c r="W292" i="1"/>
  <c r="V292" i="1"/>
  <c r="T292" i="1"/>
  <c r="S292" i="1"/>
  <c r="R292" i="1"/>
  <c r="Q292" i="1"/>
  <c r="P292" i="1"/>
  <c r="O292" i="1"/>
  <c r="AH292" i="1"/>
  <c r="AG292" i="1"/>
  <c r="AF292" i="1"/>
  <c r="AE292" i="1"/>
  <c r="AD292" i="1"/>
  <c r="AC292" i="1"/>
  <c r="AB292" i="1"/>
  <c r="AA292" i="1"/>
  <c r="Z292" i="1"/>
  <c r="N292" i="1"/>
  <c r="M292" i="1"/>
  <c r="I292" i="1"/>
  <c r="L292" i="1"/>
  <c r="F292" i="1"/>
  <c r="H292" i="1"/>
  <c r="K292" i="1"/>
  <c r="E292" i="1"/>
  <c r="G292" i="1"/>
  <c r="AN292" i="1" s="1"/>
  <c r="AO292" i="1" s="1"/>
  <c r="J292" i="1"/>
  <c r="D292" i="1"/>
  <c r="C292" i="1"/>
  <c r="AK292" i="1" s="1"/>
  <c r="B292" i="1"/>
  <c r="AH291" i="1"/>
  <c r="AG291" i="1"/>
  <c r="AF291" i="1"/>
  <c r="AE291" i="1"/>
  <c r="AD291" i="1"/>
  <c r="AC291" i="1"/>
  <c r="AB291" i="1"/>
  <c r="AA291" i="1"/>
  <c r="Z291" i="1"/>
  <c r="M291" i="1"/>
  <c r="B291" i="1"/>
  <c r="AI290" i="1"/>
  <c r="AI289" i="1"/>
  <c r="AI288" i="1"/>
  <c r="AI287" i="1"/>
  <c r="AI286" i="1"/>
  <c r="AI285" i="1"/>
  <c r="AI284" i="1"/>
  <c r="AI283" i="1"/>
  <c r="AI282" i="1"/>
  <c r="AI281" i="1"/>
  <c r="AI280" i="1"/>
  <c r="AI279" i="1"/>
  <c r="W274" i="1"/>
  <c r="V274" i="1"/>
  <c r="T274" i="1"/>
  <c r="S274" i="1"/>
  <c r="R274" i="1"/>
  <c r="Q274" i="1"/>
  <c r="P274" i="1"/>
  <c r="O274" i="1"/>
  <c r="AI261" i="1"/>
  <c r="AI262" i="1"/>
  <c r="AI263" i="1"/>
  <c r="AI264" i="1"/>
  <c r="AI265" i="1"/>
  <c r="AI266" i="1"/>
  <c r="AI267" i="1"/>
  <c r="AI268" i="1"/>
  <c r="AI269" i="1"/>
  <c r="AI270" i="1"/>
  <c r="AH274" i="1"/>
  <c r="AG274" i="1"/>
  <c r="AF274" i="1"/>
  <c r="AE274" i="1"/>
  <c r="AD274" i="1"/>
  <c r="AC274" i="1"/>
  <c r="AB274" i="1"/>
  <c r="AA274" i="1"/>
  <c r="Z274" i="1"/>
  <c r="N274" i="1"/>
  <c r="M274" i="1"/>
  <c r="I274" i="1"/>
  <c r="L274" i="1"/>
  <c r="F274" i="1"/>
  <c r="H274" i="1"/>
  <c r="K274" i="1"/>
  <c r="E274" i="1"/>
  <c r="G274" i="1"/>
  <c r="AN274" i="1" s="1"/>
  <c r="AO274" i="1" s="1"/>
  <c r="J274" i="1"/>
  <c r="D274" i="1"/>
  <c r="C274" i="1"/>
  <c r="AL274" i="1" s="1"/>
  <c r="AM274" i="1" s="1"/>
  <c r="B274" i="1"/>
  <c r="AH273" i="1"/>
  <c r="AG273" i="1"/>
  <c r="AF273" i="1"/>
  <c r="AE273" i="1"/>
  <c r="AD273" i="1"/>
  <c r="AC273" i="1"/>
  <c r="AB273" i="1"/>
  <c r="AA273" i="1"/>
  <c r="Z273" i="1"/>
  <c r="M273" i="1"/>
  <c r="B273" i="1"/>
  <c r="AI272" i="1"/>
  <c r="AI271" i="1"/>
  <c r="W256" i="1"/>
  <c r="V256" i="1"/>
  <c r="T256" i="1"/>
  <c r="S256" i="1"/>
  <c r="R256" i="1"/>
  <c r="Q256" i="1"/>
  <c r="P256" i="1"/>
  <c r="O256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H256" i="1"/>
  <c r="AG256" i="1"/>
  <c r="AF256" i="1"/>
  <c r="AE256" i="1"/>
  <c r="AD256" i="1"/>
  <c r="AC256" i="1"/>
  <c r="AB256" i="1"/>
  <c r="AA256" i="1"/>
  <c r="Z256" i="1"/>
  <c r="N256" i="1"/>
  <c r="M256" i="1"/>
  <c r="I256" i="1"/>
  <c r="L256" i="1"/>
  <c r="F256" i="1"/>
  <c r="H256" i="1"/>
  <c r="K256" i="1"/>
  <c r="E256" i="1"/>
  <c r="G256" i="1"/>
  <c r="AN256" i="1" s="1"/>
  <c r="AO256" i="1" s="1"/>
  <c r="J256" i="1"/>
  <c r="D256" i="1"/>
  <c r="AL256" i="1" s="1"/>
  <c r="AM256" i="1" s="1"/>
  <c r="C256" i="1"/>
  <c r="B256" i="1"/>
  <c r="AH255" i="1"/>
  <c r="AG255" i="1"/>
  <c r="AF255" i="1"/>
  <c r="AE255" i="1"/>
  <c r="AD255" i="1"/>
  <c r="AC255" i="1"/>
  <c r="AB255" i="1"/>
  <c r="AA255" i="1"/>
  <c r="Z255" i="1"/>
  <c r="M255" i="1"/>
  <c r="B255" i="1"/>
  <c r="W220" i="1"/>
  <c r="V220" i="1"/>
  <c r="T220" i="1"/>
  <c r="S220" i="1"/>
  <c r="W219" i="1"/>
  <c r="V219" i="1"/>
  <c r="T219" i="1"/>
  <c r="S219" i="1"/>
  <c r="W238" i="1"/>
  <c r="V238" i="1"/>
  <c r="T238" i="1"/>
  <c r="S238" i="1"/>
  <c r="R238" i="1"/>
  <c r="Q238" i="1"/>
  <c r="P238" i="1"/>
  <c r="O238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H238" i="1"/>
  <c r="AG238" i="1"/>
  <c r="AF238" i="1"/>
  <c r="AE238" i="1"/>
  <c r="AD238" i="1"/>
  <c r="AC238" i="1"/>
  <c r="AB238" i="1"/>
  <c r="AA238" i="1"/>
  <c r="Z238" i="1"/>
  <c r="N238" i="1"/>
  <c r="M238" i="1"/>
  <c r="I238" i="1"/>
  <c r="L238" i="1"/>
  <c r="F238" i="1"/>
  <c r="H238" i="1"/>
  <c r="K238" i="1"/>
  <c r="E238" i="1"/>
  <c r="G238" i="1"/>
  <c r="J238" i="1"/>
  <c r="D238" i="1"/>
  <c r="C238" i="1"/>
  <c r="AN238" i="1" s="1"/>
  <c r="AO238" i="1" s="1"/>
  <c r="B238" i="1"/>
  <c r="AH237" i="1"/>
  <c r="AG237" i="1"/>
  <c r="AF237" i="1"/>
  <c r="AE237" i="1"/>
  <c r="AD237" i="1"/>
  <c r="AC237" i="1"/>
  <c r="AB237" i="1"/>
  <c r="AA237" i="1"/>
  <c r="Z237" i="1"/>
  <c r="M237" i="1"/>
  <c r="B237" i="1"/>
  <c r="R220" i="1"/>
  <c r="Q220" i="1"/>
  <c r="P220" i="1"/>
  <c r="O220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H220" i="1"/>
  <c r="AG220" i="1"/>
  <c r="AF220" i="1"/>
  <c r="AE220" i="1"/>
  <c r="AD220" i="1"/>
  <c r="AC220" i="1"/>
  <c r="AB220" i="1"/>
  <c r="AA220" i="1"/>
  <c r="Z220" i="1"/>
  <c r="N220" i="1"/>
  <c r="M220" i="1"/>
  <c r="I220" i="1"/>
  <c r="L220" i="1"/>
  <c r="F220" i="1"/>
  <c r="H220" i="1"/>
  <c r="K220" i="1"/>
  <c r="E220" i="1"/>
  <c r="G220" i="1"/>
  <c r="J220" i="1"/>
  <c r="D220" i="1"/>
  <c r="C220" i="1"/>
  <c r="AN220" i="1" s="1"/>
  <c r="AO220" i="1" s="1"/>
  <c r="B220" i="1"/>
  <c r="R219" i="1"/>
  <c r="Q219" i="1"/>
  <c r="P219" i="1"/>
  <c r="O219" i="1"/>
  <c r="AH219" i="1"/>
  <c r="AG219" i="1"/>
  <c r="AF219" i="1"/>
  <c r="AE219" i="1"/>
  <c r="AD219" i="1"/>
  <c r="AC219" i="1"/>
  <c r="AB219" i="1"/>
  <c r="AA219" i="1"/>
  <c r="Z219" i="1"/>
  <c r="N219" i="1"/>
  <c r="M219" i="1"/>
  <c r="I219" i="1"/>
  <c r="L219" i="1"/>
  <c r="F219" i="1"/>
  <c r="H219" i="1"/>
  <c r="K219" i="1"/>
  <c r="E219" i="1"/>
  <c r="G219" i="1"/>
  <c r="J219" i="1"/>
  <c r="D219" i="1"/>
  <c r="C219" i="1"/>
  <c r="B219" i="1"/>
  <c r="R202" i="1"/>
  <c r="Q202" i="1"/>
  <c r="P202" i="1"/>
  <c r="O202" i="1"/>
  <c r="AD189" i="1"/>
  <c r="AD190" i="1"/>
  <c r="AD202" i="1" s="1"/>
  <c r="AD191" i="1"/>
  <c r="AD192" i="1"/>
  <c r="AD193" i="1"/>
  <c r="AD194" i="1"/>
  <c r="AD195" i="1"/>
  <c r="AD196" i="1"/>
  <c r="AD197" i="1"/>
  <c r="AD198" i="1"/>
  <c r="AD199" i="1"/>
  <c r="AD200" i="1"/>
  <c r="AC202" i="1"/>
  <c r="AB202" i="1"/>
  <c r="AA202" i="1"/>
  <c r="Z202" i="1"/>
  <c r="Y202" i="1"/>
  <c r="W202" i="1"/>
  <c r="V202" i="1"/>
  <c r="T202" i="1"/>
  <c r="S202" i="1"/>
  <c r="N202" i="1"/>
  <c r="M202" i="1"/>
  <c r="I202" i="1"/>
  <c r="L202" i="1"/>
  <c r="F202" i="1"/>
  <c r="H202" i="1"/>
  <c r="K202" i="1"/>
  <c r="E202" i="1"/>
  <c r="G202" i="1"/>
  <c r="J202" i="1"/>
  <c r="D202" i="1"/>
  <c r="C202" i="1"/>
  <c r="B202" i="1"/>
  <c r="R201" i="1"/>
  <c r="Q201" i="1"/>
  <c r="P201" i="1"/>
  <c r="O201" i="1"/>
  <c r="AC201" i="1"/>
  <c r="AB201" i="1"/>
  <c r="AA201" i="1"/>
  <c r="Z201" i="1"/>
  <c r="Y201" i="1"/>
  <c r="W201" i="1"/>
  <c r="V201" i="1"/>
  <c r="T201" i="1"/>
  <c r="S201" i="1"/>
  <c r="N201" i="1"/>
  <c r="M201" i="1"/>
  <c r="I201" i="1"/>
  <c r="L201" i="1"/>
  <c r="F201" i="1"/>
  <c r="H201" i="1"/>
  <c r="K201" i="1"/>
  <c r="E201" i="1"/>
  <c r="G201" i="1"/>
  <c r="J201" i="1"/>
  <c r="D201" i="1"/>
  <c r="C201" i="1"/>
  <c r="B201" i="1"/>
  <c r="R184" i="1"/>
  <c r="Q184" i="1"/>
  <c r="P184" i="1"/>
  <c r="O184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C184" i="1"/>
  <c r="AB184" i="1"/>
  <c r="AA184" i="1"/>
  <c r="Z184" i="1"/>
  <c r="Y184" i="1"/>
  <c r="W184" i="1"/>
  <c r="V184" i="1"/>
  <c r="T184" i="1"/>
  <c r="S184" i="1"/>
  <c r="N184" i="1"/>
  <c r="M184" i="1"/>
  <c r="I184" i="1"/>
  <c r="L184" i="1"/>
  <c r="F184" i="1"/>
  <c r="H184" i="1"/>
  <c r="K184" i="1"/>
  <c r="E184" i="1"/>
  <c r="G184" i="1"/>
  <c r="J184" i="1"/>
  <c r="D184" i="1"/>
  <c r="C184" i="1"/>
  <c r="B184" i="1"/>
  <c r="R183" i="1"/>
  <c r="Q183" i="1"/>
  <c r="P183" i="1"/>
  <c r="O183" i="1"/>
  <c r="AC183" i="1"/>
  <c r="AB183" i="1"/>
  <c r="AA183" i="1"/>
  <c r="Z183" i="1"/>
  <c r="Y183" i="1"/>
  <c r="W183" i="1"/>
  <c r="V183" i="1"/>
  <c r="T183" i="1"/>
  <c r="S183" i="1"/>
  <c r="N183" i="1"/>
  <c r="M183" i="1"/>
  <c r="I183" i="1"/>
  <c r="L183" i="1"/>
  <c r="F183" i="1"/>
  <c r="H183" i="1"/>
  <c r="K183" i="1"/>
  <c r="E183" i="1"/>
  <c r="G183" i="1"/>
  <c r="J183" i="1"/>
  <c r="D183" i="1"/>
  <c r="C183" i="1"/>
  <c r="B183" i="1"/>
  <c r="C164" i="1"/>
  <c r="P118" i="1"/>
  <c r="P119" i="1"/>
  <c r="P120" i="1"/>
  <c r="P121" i="1"/>
  <c r="P122" i="1"/>
  <c r="P123" i="1"/>
  <c r="P124" i="1"/>
  <c r="P125" i="1"/>
  <c r="P126" i="1"/>
  <c r="P127" i="1"/>
  <c r="P128" i="1"/>
  <c r="P117" i="1"/>
  <c r="R166" i="1"/>
  <c r="Q166" i="1"/>
  <c r="P166" i="1"/>
  <c r="O166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C166" i="1"/>
  <c r="AB166" i="1"/>
  <c r="AA166" i="1"/>
  <c r="Z166" i="1"/>
  <c r="Y166" i="1"/>
  <c r="W166" i="1"/>
  <c r="V166" i="1"/>
  <c r="T166" i="1"/>
  <c r="S166" i="1"/>
  <c r="N166" i="1"/>
  <c r="M166" i="1"/>
  <c r="I166" i="1"/>
  <c r="L166" i="1"/>
  <c r="F166" i="1"/>
  <c r="H166" i="1"/>
  <c r="K166" i="1"/>
  <c r="E166" i="1"/>
  <c r="G166" i="1"/>
  <c r="J166" i="1"/>
  <c r="D166" i="1"/>
  <c r="B166" i="1"/>
  <c r="R165" i="1"/>
  <c r="Q165" i="1"/>
  <c r="P165" i="1"/>
  <c r="O165" i="1"/>
  <c r="AC165" i="1"/>
  <c r="AB165" i="1"/>
  <c r="AA165" i="1"/>
  <c r="Z165" i="1"/>
  <c r="Y165" i="1"/>
  <c r="W165" i="1"/>
  <c r="V165" i="1"/>
  <c r="T165" i="1"/>
  <c r="S165" i="1"/>
  <c r="N165" i="1"/>
  <c r="M165" i="1"/>
  <c r="I165" i="1"/>
  <c r="L165" i="1"/>
  <c r="F165" i="1"/>
  <c r="H165" i="1"/>
  <c r="K165" i="1"/>
  <c r="E165" i="1"/>
  <c r="G165" i="1"/>
  <c r="J165" i="1"/>
  <c r="D165" i="1"/>
  <c r="B165" i="1"/>
  <c r="AB148" i="1"/>
  <c r="AA148" i="1"/>
  <c r="Z148" i="1"/>
  <c r="Y148" i="1"/>
  <c r="AB147" i="1"/>
  <c r="AA147" i="1"/>
  <c r="Z147" i="1"/>
  <c r="Y147" i="1"/>
  <c r="AD136" i="1"/>
  <c r="AD148" i="1" s="1"/>
  <c r="AD137" i="1"/>
  <c r="AD138" i="1"/>
  <c r="AD139" i="1"/>
  <c r="AD140" i="1"/>
  <c r="AD141" i="1"/>
  <c r="AD142" i="1"/>
  <c r="AD143" i="1"/>
  <c r="AD144" i="1"/>
  <c r="AD145" i="1"/>
  <c r="AD146" i="1"/>
  <c r="AD135" i="1"/>
  <c r="P64" i="1"/>
  <c r="P65" i="1"/>
  <c r="P66" i="1"/>
  <c r="P75" i="1" s="1"/>
  <c r="P67" i="1"/>
  <c r="P68" i="1"/>
  <c r="P69" i="1"/>
  <c r="P70" i="1"/>
  <c r="P71" i="1"/>
  <c r="P72" i="1"/>
  <c r="P73" i="1"/>
  <c r="P74" i="1"/>
  <c r="P63" i="1"/>
  <c r="V92" i="1"/>
  <c r="W92" i="1" s="1"/>
  <c r="V82" i="1"/>
  <c r="W82" i="1" s="1"/>
  <c r="V83" i="1"/>
  <c r="W83" i="1" s="1"/>
  <c r="V84" i="1"/>
  <c r="W84" i="1" s="1"/>
  <c r="V85" i="1"/>
  <c r="V86" i="1"/>
  <c r="W86" i="1" s="1"/>
  <c r="V87" i="1"/>
  <c r="W87" i="1" s="1"/>
  <c r="V88" i="1"/>
  <c r="V89" i="1"/>
  <c r="V90" i="1"/>
  <c r="W90" i="1" s="1"/>
  <c r="V91" i="1"/>
  <c r="W91" i="1" s="1"/>
  <c r="V81" i="1"/>
  <c r="W81" i="1" s="1"/>
  <c r="V100" i="1"/>
  <c r="W100" i="1" s="1"/>
  <c r="V101" i="1"/>
  <c r="W101" i="1" s="1"/>
  <c r="V102" i="1"/>
  <c r="W102" i="1" s="1"/>
  <c r="V103" i="1"/>
  <c r="V104" i="1"/>
  <c r="W104" i="1" s="1"/>
  <c r="V105" i="1"/>
  <c r="W105" i="1" s="1"/>
  <c r="V106" i="1"/>
  <c r="W106" i="1" s="1"/>
  <c r="V107" i="1"/>
  <c r="V108" i="1"/>
  <c r="V109" i="1"/>
  <c r="V110" i="1"/>
  <c r="W110" i="1" s="1"/>
  <c r="V99" i="1"/>
  <c r="W99" i="1" s="1"/>
  <c r="R148" i="1"/>
  <c r="Q148" i="1"/>
  <c r="P148" i="1"/>
  <c r="O148" i="1"/>
  <c r="AC148" i="1"/>
  <c r="W148" i="1"/>
  <c r="V148" i="1"/>
  <c r="T148" i="1"/>
  <c r="S148" i="1"/>
  <c r="N148" i="1"/>
  <c r="M148" i="1"/>
  <c r="I148" i="1"/>
  <c r="L148" i="1"/>
  <c r="F148" i="1"/>
  <c r="H148" i="1"/>
  <c r="K148" i="1"/>
  <c r="E148" i="1"/>
  <c r="G148" i="1"/>
  <c r="J148" i="1"/>
  <c r="D148" i="1"/>
  <c r="C148" i="1"/>
  <c r="B148" i="1"/>
  <c r="R147" i="1"/>
  <c r="Q147" i="1"/>
  <c r="P147" i="1"/>
  <c r="O147" i="1"/>
  <c r="AC147" i="1"/>
  <c r="W147" i="1"/>
  <c r="V147" i="1"/>
  <c r="T147" i="1"/>
  <c r="S147" i="1"/>
  <c r="N147" i="1"/>
  <c r="M147" i="1"/>
  <c r="I147" i="1"/>
  <c r="L147" i="1"/>
  <c r="F147" i="1"/>
  <c r="H147" i="1"/>
  <c r="K147" i="1"/>
  <c r="E147" i="1"/>
  <c r="G147" i="1"/>
  <c r="J147" i="1"/>
  <c r="D147" i="1"/>
  <c r="C147" i="1"/>
  <c r="B147" i="1"/>
  <c r="W118" i="1"/>
  <c r="Y118" i="1" s="1"/>
  <c r="W119" i="1"/>
  <c r="W120" i="1"/>
  <c r="Y120" i="1" s="1"/>
  <c r="W121" i="1"/>
  <c r="Y121" i="1" s="1"/>
  <c r="W122" i="1"/>
  <c r="Y122" i="1" s="1"/>
  <c r="W123" i="1"/>
  <c r="Y123" i="1" s="1"/>
  <c r="W117" i="1"/>
  <c r="Y117" i="1" s="1"/>
  <c r="O130" i="1"/>
  <c r="AB130" i="1"/>
  <c r="AA130" i="1"/>
  <c r="Z130" i="1"/>
  <c r="W124" i="1"/>
  <c r="Y124" i="1" s="1"/>
  <c r="W125" i="1"/>
  <c r="Y125" i="1" s="1"/>
  <c r="W126" i="1"/>
  <c r="Y126" i="1" s="1"/>
  <c r="W127" i="1"/>
  <c r="Y127" i="1" s="1"/>
  <c r="W128" i="1"/>
  <c r="Y128" i="1" s="1"/>
  <c r="V130" i="1"/>
  <c r="T130" i="1"/>
  <c r="S130" i="1"/>
  <c r="R130" i="1"/>
  <c r="Q130" i="1"/>
  <c r="N130" i="1"/>
  <c r="M130" i="1"/>
  <c r="I130" i="1"/>
  <c r="L130" i="1"/>
  <c r="F130" i="1"/>
  <c r="H130" i="1"/>
  <c r="K130" i="1"/>
  <c r="E130" i="1"/>
  <c r="G130" i="1"/>
  <c r="J130" i="1"/>
  <c r="D130" i="1"/>
  <c r="C130" i="1"/>
  <c r="B130" i="1"/>
  <c r="O129" i="1"/>
  <c r="AB129" i="1"/>
  <c r="AA129" i="1"/>
  <c r="Z129" i="1"/>
  <c r="V129" i="1"/>
  <c r="T129" i="1"/>
  <c r="S129" i="1"/>
  <c r="R129" i="1"/>
  <c r="Q129" i="1"/>
  <c r="N129" i="1"/>
  <c r="M129" i="1"/>
  <c r="I129" i="1"/>
  <c r="L129" i="1"/>
  <c r="F129" i="1"/>
  <c r="H129" i="1"/>
  <c r="K129" i="1"/>
  <c r="E129" i="1"/>
  <c r="G129" i="1"/>
  <c r="J129" i="1"/>
  <c r="D129" i="1"/>
  <c r="C129" i="1"/>
  <c r="B129" i="1"/>
  <c r="N93" i="1"/>
  <c r="N94" i="1" s="1"/>
  <c r="O112" i="1"/>
  <c r="AA112" i="1"/>
  <c r="Z112" i="1"/>
  <c r="Y112" i="1"/>
  <c r="T112" i="1"/>
  <c r="S112" i="1"/>
  <c r="R112" i="1"/>
  <c r="Q112" i="1"/>
  <c r="P112" i="1"/>
  <c r="N112" i="1"/>
  <c r="M112" i="1"/>
  <c r="I112" i="1"/>
  <c r="L112" i="1"/>
  <c r="F112" i="1"/>
  <c r="H112" i="1"/>
  <c r="K112" i="1"/>
  <c r="E112" i="1"/>
  <c r="G112" i="1"/>
  <c r="J112" i="1"/>
  <c r="D112" i="1"/>
  <c r="C112" i="1"/>
  <c r="B112" i="1"/>
  <c r="O111" i="1"/>
  <c r="AA111" i="1"/>
  <c r="Z111" i="1"/>
  <c r="Y111" i="1"/>
  <c r="T111" i="1"/>
  <c r="S111" i="1"/>
  <c r="R111" i="1"/>
  <c r="Q111" i="1"/>
  <c r="P111" i="1"/>
  <c r="N111" i="1"/>
  <c r="M111" i="1"/>
  <c r="I111" i="1"/>
  <c r="L111" i="1"/>
  <c r="F111" i="1"/>
  <c r="H111" i="1"/>
  <c r="K111" i="1"/>
  <c r="E111" i="1"/>
  <c r="G111" i="1"/>
  <c r="J111" i="1"/>
  <c r="D111" i="1"/>
  <c r="C111" i="1"/>
  <c r="B111" i="1"/>
  <c r="J93" i="1"/>
  <c r="O94" i="1"/>
  <c r="AA94" i="1"/>
  <c r="Z94" i="1"/>
  <c r="Y94" i="1"/>
  <c r="O93" i="1"/>
  <c r="AA93" i="1"/>
  <c r="Z93" i="1"/>
  <c r="Y93" i="1"/>
  <c r="T94" i="1"/>
  <c r="T93" i="1"/>
  <c r="S94" i="1"/>
  <c r="R94" i="1"/>
  <c r="S93" i="1"/>
  <c r="R93" i="1"/>
  <c r="Q94" i="1"/>
  <c r="P94" i="1"/>
  <c r="M94" i="1"/>
  <c r="I94" i="1"/>
  <c r="L94" i="1"/>
  <c r="F94" i="1"/>
  <c r="H94" i="1"/>
  <c r="K94" i="1"/>
  <c r="E94" i="1"/>
  <c r="G94" i="1"/>
  <c r="J94" i="1"/>
  <c r="D94" i="1"/>
  <c r="C94" i="1"/>
  <c r="B94" i="1"/>
  <c r="Q93" i="1"/>
  <c r="P93" i="1"/>
  <c r="M93" i="1"/>
  <c r="I93" i="1"/>
  <c r="L93" i="1"/>
  <c r="F93" i="1"/>
  <c r="H93" i="1"/>
  <c r="K93" i="1"/>
  <c r="E93" i="1"/>
  <c r="G93" i="1"/>
  <c r="D93" i="1"/>
  <c r="C93" i="1"/>
  <c r="B93" i="1"/>
  <c r="L21" i="1"/>
  <c r="L22" i="1" s="1"/>
  <c r="I21" i="1"/>
  <c r="I22" i="1" s="1"/>
  <c r="F21" i="1"/>
  <c r="F22" i="1" s="1"/>
  <c r="P46" i="1"/>
  <c r="P47" i="1"/>
  <c r="P48" i="1"/>
  <c r="P49" i="1"/>
  <c r="P50" i="1"/>
  <c r="P51" i="1"/>
  <c r="P52" i="1"/>
  <c r="P53" i="1"/>
  <c r="P54" i="1"/>
  <c r="P55" i="1"/>
  <c r="P56" i="1"/>
  <c r="P45" i="1"/>
  <c r="O39" i="1"/>
  <c r="P28" i="1"/>
  <c r="P29" i="1"/>
  <c r="P30" i="1"/>
  <c r="P31" i="1"/>
  <c r="P32" i="1"/>
  <c r="P33" i="1"/>
  <c r="P34" i="1"/>
  <c r="P35" i="1"/>
  <c r="P36" i="1"/>
  <c r="P37" i="1"/>
  <c r="P38" i="1"/>
  <c r="P27" i="1"/>
  <c r="P17" i="1"/>
  <c r="P18" i="1"/>
  <c r="P19" i="1"/>
  <c r="P20" i="1"/>
  <c r="O22" i="1"/>
  <c r="O21" i="1"/>
  <c r="P16" i="1"/>
  <c r="N22" i="1"/>
  <c r="M22" i="1"/>
  <c r="N21" i="1"/>
  <c r="M21" i="1"/>
  <c r="O40" i="1"/>
  <c r="O76" i="1"/>
  <c r="N76" i="1"/>
  <c r="M76" i="1"/>
  <c r="O75" i="1"/>
  <c r="N75" i="1"/>
  <c r="M75" i="1"/>
  <c r="N40" i="1"/>
  <c r="M40" i="1"/>
  <c r="N39" i="1"/>
  <c r="M39" i="1"/>
  <c r="O58" i="1"/>
  <c r="O57" i="1"/>
  <c r="I76" i="1"/>
  <c r="L76" i="1"/>
  <c r="F76" i="1"/>
  <c r="H76" i="1"/>
  <c r="K76" i="1"/>
  <c r="E76" i="1"/>
  <c r="G76" i="1"/>
  <c r="J76" i="1"/>
  <c r="D76" i="1"/>
  <c r="C76" i="1"/>
  <c r="B76" i="1"/>
  <c r="I75" i="1"/>
  <c r="L75" i="1"/>
  <c r="F75" i="1"/>
  <c r="H75" i="1"/>
  <c r="K75" i="1"/>
  <c r="E75" i="1"/>
  <c r="G75" i="1"/>
  <c r="J75" i="1"/>
  <c r="D75" i="1"/>
  <c r="C75" i="1"/>
  <c r="B75" i="1"/>
  <c r="N58" i="1"/>
  <c r="M58" i="1"/>
  <c r="I58" i="1"/>
  <c r="L58" i="1"/>
  <c r="F58" i="1"/>
  <c r="H58" i="1"/>
  <c r="K58" i="1"/>
  <c r="E58" i="1"/>
  <c r="G58" i="1"/>
  <c r="J58" i="1"/>
  <c r="D58" i="1"/>
  <c r="C58" i="1"/>
  <c r="B58" i="1"/>
  <c r="N57" i="1"/>
  <c r="M57" i="1"/>
  <c r="I57" i="1"/>
  <c r="L57" i="1"/>
  <c r="F57" i="1"/>
  <c r="H57" i="1"/>
  <c r="K57" i="1"/>
  <c r="E57" i="1"/>
  <c r="G57" i="1"/>
  <c r="J57" i="1"/>
  <c r="D57" i="1"/>
  <c r="C57" i="1"/>
  <c r="B57" i="1"/>
  <c r="C40" i="1"/>
  <c r="D40" i="1"/>
  <c r="J40" i="1"/>
  <c r="G40" i="1"/>
  <c r="E40" i="1"/>
  <c r="K40" i="1"/>
  <c r="H40" i="1"/>
  <c r="F40" i="1"/>
  <c r="L40" i="1"/>
  <c r="I40" i="1"/>
  <c r="B40" i="1"/>
  <c r="C39" i="1"/>
  <c r="D39" i="1"/>
  <c r="J39" i="1"/>
  <c r="G39" i="1"/>
  <c r="E39" i="1"/>
  <c r="K39" i="1"/>
  <c r="H39" i="1"/>
  <c r="F39" i="1"/>
  <c r="L39" i="1"/>
  <c r="I39" i="1"/>
  <c r="B39" i="1"/>
  <c r="C21" i="1"/>
  <c r="C22" i="1" s="1"/>
  <c r="D21" i="1"/>
  <c r="D22" i="1" s="1"/>
  <c r="J21" i="1"/>
  <c r="J22" i="1" s="1"/>
  <c r="G21" i="1"/>
  <c r="G22" i="1" s="1"/>
  <c r="E21" i="1"/>
  <c r="E22" i="1" s="1"/>
  <c r="K21" i="1"/>
  <c r="K22" i="1" s="1"/>
  <c r="H21" i="1"/>
  <c r="H22" i="1" s="1"/>
  <c r="B21" i="1"/>
  <c r="B22" i="1" s="1"/>
  <c r="W108" i="1"/>
  <c r="W85" i="1"/>
  <c r="W107" i="1"/>
  <c r="AI339" i="1"/>
  <c r="AI338" i="1"/>
  <c r="C338" i="1"/>
  <c r="AP338" i="1" s="1"/>
  <c r="C364" i="1"/>
  <c r="AL364" i="1" s="1"/>
  <c r="AM364" i="1" s="1"/>
  <c r="AI364" i="1"/>
  <c r="B363" i="1"/>
  <c r="W103" i="1"/>
  <c r="W88" i="1"/>
  <c r="Y119" i="1"/>
  <c r="C382" i="1" l="1"/>
  <c r="AP379" i="1"/>
  <c r="AP382" i="1" s="1"/>
  <c r="AL238" i="1"/>
  <c r="AM238" i="1" s="1"/>
  <c r="AK220" i="1"/>
  <c r="AJ400" i="1"/>
  <c r="AJ364" i="1"/>
  <c r="AJ328" i="1"/>
  <c r="AJ292" i="1"/>
  <c r="AJ256" i="1"/>
  <c r="AJ220" i="1"/>
  <c r="AK400" i="1"/>
  <c r="AK379" i="1"/>
  <c r="AK338" i="1"/>
  <c r="AL220" i="1"/>
  <c r="AM220" i="1" s="1"/>
  <c r="P57" i="1"/>
  <c r="AK364" i="1"/>
  <c r="AL338" i="1"/>
  <c r="AM338" i="1" s="1"/>
  <c r="AN364" i="1"/>
  <c r="AO364" i="1" s="1"/>
  <c r="AK339" i="1"/>
  <c r="AK343" i="1"/>
  <c r="C166" i="1"/>
  <c r="AP164" i="1"/>
  <c r="AP166" i="1" s="1"/>
  <c r="AJ339" i="1"/>
  <c r="AJ346" i="1" s="1"/>
  <c r="AN379" i="1"/>
  <c r="AO379" i="1" s="1"/>
  <c r="AN338" i="1"/>
  <c r="AO338" i="1" s="1"/>
  <c r="B345" i="1"/>
  <c r="AP346" i="1"/>
  <c r="AJ382" i="1"/>
  <c r="AJ310" i="1"/>
  <c r="AJ274" i="1"/>
  <c r="AJ238" i="1"/>
  <c r="AN336" i="1"/>
  <c r="AO336" i="1" s="1"/>
  <c r="AL339" i="1"/>
  <c r="AM339" i="1" s="1"/>
  <c r="AL343" i="1"/>
  <c r="AM343" i="1" s="1"/>
  <c r="AN436" i="1"/>
  <c r="AO436" i="1" s="1"/>
  <c r="AL436" i="1"/>
  <c r="AM436" i="1" s="1"/>
  <c r="AK436" i="1"/>
  <c r="AJ418" i="1"/>
  <c r="P22" i="1"/>
  <c r="P39" i="1"/>
  <c r="W130" i="1"/>
  <c r="AD165" i="1"/>
  <c r="P129" i="1"/>
  <c r="AD184" i="1"/>
  <c r="AI219" i="1"/>
  <c r="AI238" i="1"/>
  <c r="AI274" i="1"/>
  <c r="AI346" i="1"/>
  <c r="I346" i="1"/>
  <c r="L346" i="1"/>
  <c r="AI382" i="1"/>
  <c r="P76" i="1"/>
  <c r="W129" i="1"/>
  <c r="P21" i="1"/>
  <c r="F364" i="1"/>
  <c r="W109" i="1"/>
  <c r="V94" i="1"/>
  <c r="C165" i="1"/>
  <c r="C346" i="1"/>
  <c r="AD166" i="1"/>
  <c r="V93" i="1"/>
  <c r="AD183" i="1"/>
  <c r="AI220" i="1"/>
  <c r="P58" i="1"/>
  <c r="V112" i="1"/>
  <c r="P40" i="1"/>
  <c r="V111" i="1"/>
  <c r="F346" i="1"/>
  <c r="B346" i="1"/>
  <c r="AD147" i="1"/>
  <c r="W89" i="1"/>
  <c r="W94" i="1" s="1"/>
  <c r="Y129" i="1"/>
  <c r="Y130" i="1"/>
  <c r="AI310" i="1"/>
  <c r="I364" i="1"/>
  <c r="P130" i="1"/>
  <c r="AI328" i="1"/>
  <c r="W93" i="1"/>
  <c r="AI292" i="1"/>
  <c r="AI400" i="1"/>
  <c r="AI418" i="1"/>
  <c r="AD201" i="1"/>
  <c r="AI256" i="1"/>
  <c r="AL346" i="1" l="1"/>
  <c r="AM346" i="1" s="1"/>
  <c r="AK346" i="1"/>
  <c r="AN346" i="1"/>
  <c r="AO346" i="1" s="1"/>
  <c r="AN382" i="1"/>
  <c r="AO382" i="1" s="1"/>
  <c r="AL382" i="1"/>
  <c r="AM382" i="1" s="1"/>
  <c r="AK382" i="1"/>
  <c r="W112" i="1"/>
  <c r="W111" i="1"/>
</calcChain>
</file>

<file path=xl/sharedStrings.xml><?xml version="1.0" encoding="utf-8"?>
<sst xmlns="http://schemas.openxmlformats.org/spreadsheetml/2006/main" count="2021" uniqueCount="176">
  <si>
    <t>CASES D'ALCANAR</t>
  </si>
  <si>
    <t>cabal disseny</t>
  </si>
  <si>
    <t>MES</t>
  </si>
  <si>
    <t>DBO</t>
  </si>
  <si>
    <t>CARREGA</t>
  </si>
  <si>
    <t>Data</t>
  </si>
  <si>
    <t>Cabal</t>
  </si>
  <si>
    <t>MES Infl.</t>
  </si>
  <si>
    <t>MES Efl.</t>
  </si>
  <si>
    <t>DBO Infl.</t>
  </si>
  <si>
    <t>DBO Efl.</t>
  </si>
  <si>
    <t>DQO Infl.</t>
  </si>
  <si>
    <t>DQO Efl.</t>
  </si>
  <si>
    <t>DQO</t>
  </si>
  <si>
    <t>Fangs</t>
  </si>
  <si>
    <t>Sequetat</t>
  </si>
  <si>
    <t>Energia Tot</t>
  </si>
  <si>
    <t>Energia</t>
  </si>
  <si>
    <t>1999</t>
  </si>
  <si>
    <t>(m3/mes)</t>
  </si>
  <si>
    <t>(m3/dia)</t>
  </si>
  <si>
    <t>(mg/l)</t>
  </si>
  <si>
    <t>Rend.</t>
  </si>
  <si>
    <t>Tn/mes</t>
  </si>
  <si>
    <t>(%)</t>
  </si>
  <si>
    <t>(Kwh)</t>
  </si>
  <si>
    <t>(Kwh/m3)</t>
  </si>
  <si>
    <t>Gen 99</t>
  </si>
  <si>
    <t>Feb 99</t>
  </si>
  <si>
    <t>Mar 99</t>
  </si>
  <si>
    <t>Abr 99</t>
  </si>
  <si>
    <t>Mai 99</t>
  </si>
  <si>
    <t>Jun 98</t>
  </si>
  <si>
    <t>Jul 99</t>
  </si>
  <si>
    <t>Ago 99</t>
  </si>
  <si>
    <t>Set 99</t>
  </si>
  <si>
    <t>Oct 99</t>
  </si>
  <si>
    <t>Nov 99</t>
  </si>
  <si>
    <t>Des 99</t>
  </si>
  <si>
    <t>TOTAL99</t>
  </si>
  <si>
    <t>MITJA99</t>
  </si>
  <si>
    <t>2000</t>
  </si>
  <si>
    <t xml:space="preserve">Gen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</si>
  <si>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</si>
  <si>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</si>
  <si>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</si>
  <si>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</si>
  <si>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</si>
  <si>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</si>
  <si>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</si>
  <si>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</si>
  <si>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</si>
  <si>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</si>
  <si>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Des</t>
  </si>
  <si>
    <t>TOTAL00</t>
  </si>
  <si>
    <t>MITJA00</t>
  </si>
  <si>
    <t>2001</t>
  </si>
  <si>
    <t>TOTAL01</t>
  </si>
  <si>
    <t>MITJA01</t>
  </si>
  <si>
    <t>2002</t>
  </si>
  <si>
    <t>TOTAL02</t>
  </si>
  <si>
    <t>MITJA02</t>
  </si>
  <si>
    <t>Cond.Efl.</t>
  </si>
  <si>
    <t>Energia EB1</t>
  </si>
  <si>
    <t>Energia EB2</t>
  </si>
  <si>
    <t>Energia EB3</t>
  </si>
  <si>
    <t>Energia EB4</t>
  </si>
  <si>
    <t>Energia EDAR</t>
  </si>
  <si>
    <t>pH Infl.</t>
  </si>
  <si>
    <t>pH Efl.</t>
  </si>
  <si>
    <t>Cond Infl.</t>
  </si>
  <si>
    <t>2003</t>
  </si>
  <si>
    <t>%</t>
  </si>
  <si>
    <t>TOTAL03</t>
  </si>
  <si>
    <t>MITJA03</t>
  </si>
  <si>
    <t>2004</t>
  </si>
  <si>
    <t>TOTAL04</t>
  </si>
  <si>
    <t>MITJA04</t>
  </si>
  <si>
    <t>Energia TotE</t>
  </si>
  <si>
    <t>2005</t>
  </si>
  <si>
    <t>TOTAL05</t>
  </si>
  <si>
    <t>MITJA05</t>
  </si>
  <si>
    <t>2006</t>
  </si>
  <si>
    <t>TOTAL06</t>
  </si>
  <si>
    <t>MITJA06</t>
  </si>
  <si>
    <t>2007</t>
  </si>
  <si>
    <t>TOTAL07</t>
  </si>
  <si>
    <t>MITJA07</t>
  </si>
  <si>
    <t>2008</t>
  </si>
  <si>
    <t>TOTAL08</t>
  </si>
  <si>
    <t>MITJA08</t>
  </si>
  <si>
    <t>2009</t>
  </si>
  <si>
    <t>TOTAL09</t>
  </si>
  <si>
    <t>MITJA09</t>
  </si>
  <si>
    <t>NTK Infl.</t>
  </si>
  <si>
    <t>NTK Efl.</t>
  </si>
  <si>
    <t>Pt Infl.</t>
  </si>
  <si>
    <t>Pt.Efl.</t>
  </si>
  <si>
    <t>Ener. EB</t>
  </si>
  <si>
    <t>Saturació</t>
  </si>
  <si>
    <t xml:space="preserve">Saturacio </t>
  </si>
  <si>
    <t>Saturacio</t>
  </si>
  <si>
    <t>2010</t>
  </si>
  <si>
    <t>MES Kg/dia</t>
  </si>
  <si>
    <t>MES %</t>
  </si>
  <si>
    <t>DBO5 Kg/dia</t>
  </si>
  <si>
    <t>DBO5 %</t>
  </si>
  <si>
    <t>Abocador</t>
  </si>
  <si>
    <t>TOTAL10</t>
  </si>
  <si>
    <t>MITJA10</t>
  </si>
  <si>
    <t>2011</t>
  </si>
  <si>
    <t>Compostatge</t>
  </si>
  <si>
    <t>Compostage</t>
  </si>
  <si>
    <t>TOTAL11</t>
  </si>
  <si>
    <t>MITJA11</t>
  </si>
  <si>
    <t>2012</t>
  </si>
  <si>
    <t>TOTAL12</t>
  </si>
  <si>
    <t>MITJA12</t>
  </si>
  <si>
    <t>2013</t>
  </si>
  <si>
    <t>TOTAL13</t>
  </si>
  <si>
    <t>MITJA13</t>
  </si>
  <si>
    <t>2014</t>
  </si>
  <si>
    <t>TOTAL14</t>
  </si>
  <si>
    <t>MITJA14</t>
  </si>
  <si>
    <t>AUR</t>
  </si>
  <si>
    <t>2015</t>
  </si>
  <si>
    <t>TOTAL15</t>
  </si>
  <si>
    <t>MITJA15</t>
  </si>
  <si>
    <t>2016</t>
  </si>
  <si>
    <t>TOTAL16</t>
  </si>
  <si>
    <t>MITJA16</t>
  </si>
  <si>
    <t>2017</t>
  </si>
  <si>
    <t>TOTAL17</t>
  </si>
  <si>
    <t>MITJA17</t>
  </si>
  <si>
    <t>NT Infl.</t>
  </si>
  <si>
    <t>NT Efl.</t>
  </si>
  <si>
    <t>2018</t>
  </si>
  <si>
    <t>TOTAL18</t>
  </si>
  <si>
    <t>MITJA18</t>
  </si>
  <si>
    <t>2019</t>
  </si>
  <si>
    <t>-</t>
  </si>
  <si>
    <t>TOTAL19</t>
  </si>
  <si>
    <t>MITJA19</t>
  </si>
  <si>
    <t>Energ. EB1C</t>
  </si>
  <si>
    <t>Energ. EB2C</t>
  </si>
  <si>
    <t>Energ. EB3C</t>
  </si>
  <si>
    <t>Energ. EB4C</t>
  </si>
  <si>
    <t>Energ. EB1P</t>
  </si>
  <si>
    <t>Energ. EB2P</t>
  </si>
  <si>
    <t>Energ. EB3P</t>
  </si>
  <si>
    <t>Energ. EB4P</t>
  </si>
  <si>
    <t>2020</t>
  </si>
  <si>
    <t>TOTAL20</t>
  </si>
  <si>
    <t>MITJA20</t>
  </si>
  <si>
    <t>Nt</t>
  </si>
  <si>
    <t>pT</t>
  </si>
  <si>
    <t>2021</t>
  </si>
  <si>
    <t>TOTAL  21</t>
  </si>
  <si>
    <t>MITJA  21</t>
  </si>
  <si>
    <t>2022</t>
  </si>
  <si>
    <t>TOTAL  22</t>
  </si>
  <si>
    <t>MITJA  22</t>
  </si>
  <si>
    <t>Pt</t>
  </si>
  <si>
    <t>???</t>
  </si>
  <si>
    <t>hab equiv.</t>
  </si>
  <si>
    <t>habitants</t>
  </si>
  <si>
    <t>2023</t>
  </si>
  <si>
    <t>TOTAL  23</t>
  </si>
  <si>
    <t>MITJA  23</t>
  </si>
  <si>
    <t>Rati EDAR</t>
  </si>
  <si>
    <t>Rati EB</t>
  </si>
  <si>
    <t>H-E Disseny: 6.799</t>
  </si>
  <si>
    <t>Pob. Sanejada: 2.516</t>
  </si>
  <si>
    <t>2024</t>
  </si>
  <si>
    <t>TOTAL  24</t>
  </si>
  <si>
    <t>MITJA 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</si>
</sst>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"/>
    <numFmt numFmtId="166" formatCode="0.0"/>
    <numFmt numFmtId="167" formatCode="0.0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49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49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49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4" fontId="4" fillId="0" borderId="1" xfId="0" applyNumberFormat="1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3" fontId="8" fillId="3" borderId="3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3" fontId="0" fillId="0" borderId="0" xfId="0" applyNumberFormat="1"/>
    <xf numFmtId="2" fontId="3" fillId="4" borderId="5" xfId="0" applyNumberFormat="1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9" fontId="4" fillId="0" borderId="1" xfId="2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167" fontId="4" fillId="0" borderId="1" xfId="2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4" fontId="4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3" fontId="3" fillId="6" borderId="1" xfId="0" applyNumberFormat="1" applyFont="1" applyFill="1" applyBorder="1" applyAlignment="1">
      <alignment horizontal="right"/>
    </xf>
    <xf numFmtId="3" fontId="3" fillId="6" borderId="1" xfId="0" applyNumberFormat="1" applyFont="1" applyFill="1" applyBorder="1" applyAlignment="1">
      <alignment horizontal="left"/>
    </xf>
    <xf numFmtId="3" fontId="3" fillId="6" borderId="10" xfId="0" applyNumberFormat="1" applyFont="1" applyFill="1" applyBorder="1" applyAlignment="1">
      <alignment horizontal="right"/>
    </xf>
    <xf numFmtId="0" fontId="0" fillId="0" borderId="1" xfId="0" applyBorder="1"/>
    <xf numFmtId="0" fontId="1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right"/>
    </xf>
    <xf numFmtId="3" fontId="2" fillId="7" borderId="1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right"/>
    </xf>
    <xf numFmtId="3" fontId="3" fillId="8" borderId="11" xfId="0" applyNumberFormat="1" applyFont="1" applyFill="1" applyBorder="1" applyAlignment="1">
      <alignment horizontal="center"/>
    </xf>
    <xf numFmtId="3" fontId="3" fillId="8" borderId="12" xfId="0" applyNumberFormat="1" applyFont="1" applyFill="1" applyBorder="1" applyAlignment="1">
      <alignment horizontal="center"/>
    </xf>
    <xf numFmtId="3" fontId="3" fillId="8" borderId="13" xfId="0" applyNumberFormat="1" applyFont="1" applyFill="1" applyBorder="1" applyAlignment="1">
      <alignment horizontal="center"/>
    </xf>
    <xf numFmtId="3" fontId="3" fillId="8" borderId="14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8" xfId="0" applyNumberFormat="1" applyFont="1" applyFill="1" applyBorder="1" applyAlignment="1">
      <alignment horizontal="center"/>
    </xf>
    <xf numFmtId="9" fontId="4" fillId="0" borderId="19" xfId="2" applyFont="1" applyFill="1" applyBorder="1" applyAlignment="1">
      <alignment horizontal="center"/>
    </xf>
    <xf numFmtId="2" fontId="4" fillId="0" borderId="20" xfId="2" applyNumberFormat="1" applyFont="1" applyFill="1" applyBorder="1" applyAlignment="1">
      <alignment horizontal="center"/>
    </xf>
    <xf numFmtId="9" fontId="4" fillId="0" borderId="21" xfId="2" applyFont="1" applyFill="1" applyBorder="1" applyAlignment="1">
      <alignment horizontal="center"/>
    </xf>
    <xf numFmtId="2" fontId="4" fillId="0" borderId="22" xfId="2" applyNumberFormat="1" applyFont="1" applyFill="1" applyBorder="1" applyAlignment="1">
      <alignment horizontal="center"/>
    </xf>
    <xf numFmtId="3" fontId="3" fillId="9" borderId="23" xfId="0" applyNumberFormat="1" applyFont="1" applyFill="1" applyBorder="1" applyAlignment="1">
      <alignment horizontal="center"/>
    </xf>
    <xf numFmtId="3" fontId="3" fillId="9" borderId="24" xfId="0" applyNumberFormat="1" applyFont="1" applyFill="1" applyBorder="1" applyAlignment="1">
      <alignment horizontal="center"/>
    </xf>
    <xf numFmtId="3" fontId="3" fillId="9" borderId="25" xfId="0" applyNumberFormat="1" applyFont="1" applyFill="1" applyBorder="1" applyAlignment="1">
      <alignment horizontal="center"/>
    </xf>
    <xf numFmtId="3" fontId="3" fillId="9" borderId="26" xfId="0" applyNumberFormat="1" applyFont="1" applyFill="1" applyBorder="1" applyAlignment="1">
      <alignment horizontal="center"/>
    </xf>
    <xf numFmtId="9" fontId="4" fillId="0" borderId="27" xfId="2" applyFont="1" applyFill="1" applyBorder="1" applyAlignment="1">
      <alignment horizontal="center"/>
    </xf>
    <xf numFmtId="2" fontId="4" fillId="0" borderId="28" xfId="2" applyNumberFormat="1" applyFont="1" applyFill="1" applyBorder="1" applyAlignment="1">
      <alignment horizontal="center"/>
    </xf>
    <xf numFmtId="9" fontId="4" fillId="0" borderId="29" xfId="2" applyFont="1" applyFill="1" applyBorder="1" applyAlignment="1">
      <alignment horizontal="center"/>
    </xf>
    <xf numFmtId="2" fontId="4" fillId="0" borderId="30" xfId="2" applyNumberFormat="1" applyFont="1" applyFill="1" applyBorder="1" applyAlignment="1">
      <alignment horizontal="center"/>
    </xf>
    <xf numFmtId="1" fontId="4" fillId="0" borderId="1" xfId="2" applyNumberFormat="1" applyFont="1" applyBorder="1" applyAlignment="1">
      <alignment horizontal="center"/>
    </xf>
    <xf numFmtId="3" fontId="3" fillId="10" borderId="5" xfId="0" applyNumberFormat="1" applyFont="1" applyFill="1" applyBorder="1" applyAlignment="1">
      <alignment horizontal="center"/>
    </xf>
    <xf numFmtId="3" fontId="3" fillId="10" borderId="3" xfId="0" applyNumberFormat="1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10" borderId="3" xfId="0" applyNumberFormat="1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9" fontId="3" fillId="10" borderId="3" xfId="2" applyFont="1" applyFill="1" applyBorder="1" applyAlignment="1">
      <alignment horizontal="center"/>
    </xf>
    <xf numFmtId="2" fontId="3" fillId="11" borderId="3" xfId="0" applyNumberFormat="1" applyFont="1" applyFill="1" applyBorder="1" applyAlignment="1">
      <alignment horizontal="center"/>
    </xf>
    <xf numFmtId="9" fontId="3" fillId="11" borderId="3" xfId="2" applyFont="1" applyFill="1" applyBorder="1" applyAlignment="1">
      <alignment horizontal="center"/>
    </xf>
    <xf numFmtId="3" fontId="3" fillId="9" borderId="31" xfId="0" applyNumberFormat="1" applyFont="1" applyFill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3" fontId="0" fillId="0" borderId="19" xfId="0" applyNumberFormat="1" applyBorder="1"/>
    <xf numFmtId="0" fontId="11" fillId="0" borderId="0" xfId="0" applyFont="1"/>
  </cellXfs>
  <cellStyles count="3">
    <cellStyle name="Millares 2" xfId="1" xr:uid="{00000000-0005-0000-0000-000000000000}"/>
    <cellStyle name="Normal" xfId="0" builtinId="0"/>
    <cellStyle name="Porcentaje" xfId="2" builtinId="5"/>
  </cellStyles>
  <dxfs count="73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/>
  <dimension ref="A1:AP473"/>
  <sheetViews>
    <sheetView showGridLines="0" tabSelected="1" topLeftCell="A450" zoomScaleNormal="100" workbookViewId="0">
      <pane xSplit="1" topLeftCell="B1" activePane="topRight" state="frozen"/>
      <selection pane="topRight" activeCell="H463" sqref="H463"/>
    </sheetView>
  </sheetViews>
  <sheetFormatPr baseColWidth="10" defaultColWidth="9.1796875" defaultRowHeight="12.5" x14ac:dyDescent="0.25"/>
  <cols>
    <col min="1" max="1" width="10.26953125" customWidth="1"/>
    <col min="2" max="14" width="8.7265625" customWidth="1"/>
    <col min="15" max="25" width="11.453125" customWidth="1"/>
    <col min="26" max="26" width="12.453125" customWidth="1"/>
    <col min="27" max="27" width="13.453125" customWidth="1"/>
    <col min="28" max="28" width="14.54296875" customWidth="1"/>
    <col min="29" max="30" width="14" customWidth="1"/>
    <col min="31" max="31" width="14.26953125" customWidth="1"/>
    <col min="32" max="33" width="13.26953125" customWidth="1"/>
    <col min="34" max="34" width="14.1796875" customWidth="1"/>
    <col min="35" max="35" width="14.453125" customWidth="1"/>
    <col min="36" max="36" width="13.81640625" customWidth="1"/>
    <col min="37" max="258" width="11.453125" customWidth="1"/>
  </cols>
  <sheetData>
    <row r="1" spans="1:42" ht="25" x14ac:dyDescent="0.5">
      <c r="B1" s="14" t="s">
        <v>0</v>
      </c>
      <c r="H1" s="96" t="s">
        <v>171</v>
      </c>
      <c r="L1" s="96" t="s">
        <v>172</v>
      </c>
    </row>
    <row r="2" spans="1:42" x14ac:dyDescent="0.25">
      <c r="B2" s="50" t="s">
        <v>1</v>
      </c>
      <c r="C2" s="50">
        <v>1569</v>
      </c>
      <c r="D2" s="51" t="s">
        <v>2</v>
      </c>
      <c r="E2" s="52">
        <v>240</v>
      </c>
      <c r="F2" s="53" t="s">
        <v>3</v>
      </c>
      <c r="G2" s="54">
        <v>260</v>
      </c>
    </row>
    <row r="3" spans="1:42" ht="13" x14ac:dyDescent="0.3">
      <c r="B3" s="55"/>
      <c r="C3" s="56" t="s">
        <v>4</v>
      </c>
      <c r="D3" s="57" t="s">
        <v>2</v>
      </c>
      <c r="E3" s="58">
        <v>591</v>
      </c>
      <c r="F3" s="59" t="s">
        <v>3</v>
      </c>
      <c r="G3" s="60">
        <v>640</v>
      </c>
    </row>
    <row r="4" spans="1:42" ht="20" x14ac:dyDescent="0.4">
      <c r="E4" s="15"/>
    </row>
    <row r="6" spans="1:42" ht="13" thickBot="1" x14ac:dyDescent="0.3"/>
    <row r="7" spans="1:42" ht="13" thickTop="1" x14ac:dyDescent="0.25">
      <c r="A7" s="20" t="s">
        <v>5</v>
      </c>
      <c r="B7" s="21" t="s">
        <v>6</v>
      </c>
      <c r="C7" s="21" t="s">
        <v>6</v>
      </c>
      <c r="D7" s="21" t="s">
        <v>7</v>
      </c>
      <c r="E7" s="21" t="s">
        <v>8</v>
      </c>
      <c r="F7" s="21" t="s">
        <v>2</v>
      </c>
      <c r="G7" s="21" t="s">
        <v>9</v>
      </c>
      <c r="H7" s="21" t="s">
        <v>10</v>
      </c>
      <c r="I7" s="21" t="s">
        <v>3</v>
      </c>
      <c r="J7" s="21" t="s">
        <v>11</v>
      </c>
      <c r="K7" s="21" t="s">
        <v>12</v>
      </c>
      <c r="L7" s="21" t="s">
        <v>13</v>
      </c>
      <c r="M7" s="21" t="s">
        <v>14</v>
      </c>
      <c r="N7" s="22" t="s">
        <v>15</v>
      </c>
      <c r="O7" s="22" t="s">
        <v>16</v>
      </c>
      <c r="P7" s="22" t="s">
        <v>17</v>
      </c>
      <c r="AP7" s="61" t="s">
        <v>164</v>
      </c>
    </row>
    <row r="8" spans="1:42" ht="13" thickBot="1" x14ac:dyDescent="0.3">
      <c r="A8" s="16" t="s">
        <v>18</v>
      </c>
      <c r="B8" s="17" t="s">
        <v>19</v>
      </c>
      <c r="C8" s="18" t="s">
        <v>20</v>
      </c>
      <c r="D8" s="17" t="s">
        <v>21</v>
      </c>
      <c r="E8" s="17" t="s">
        <v>21</v>
      </c>
      <c r="F8" s="17" t="s">
        <v>22</v>
      </c>
      <c r="G8" s="17" t="s">
        <v>21</v>
      </c>
      <c r="H8" s="17" t="s">
        <v>21</v>
      </c>
      <c r="I8" s="17" t="s">
        <v>22</v>
      </c>
      <c r="J8" s="17" t="s">
        <v>21</v>
      </c>
      <c r="K8" s="17" t="s">
        <v>21</v>
      </c>
      <c r="L8" s="17" t="s">
        <v>22</v>
      </c>
      <c r="M8" s="17" t="s">
        <v>23</v>
      </c>
      <c r="N8" s="19" t="s">
        <v>24</v>
      </c>
      <c r="O8" s="18" t="s">
        <v>25</v>
      </c>
      <c r="P8" s="18" t="s">
        <v>26</v>
      </c>
      <c r="AP8" s="65" t="s">
        <v>165</v>
      </c>
    </row>
    <row r="9" spans="1:42" ht="13" thickTop="1" x14ac:dyDescent="0.25">
      <c r="A9" s="1" t="s">
        <v>27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4"/>
      <c r="N9" s="3"/>
      <c r="O9" s="3"/>
      <c r="P9" s="3"/>
      <c r="AP9" s="95">
        <f>(0.8*C9*G9)/60</f>
        <v>0</v>
      </c>
    </row>
    <row r="10" spans="1:42" x14ac:dyDescent="0.25">
      <c r="A10" s="1" t="s">
        <v>28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AP10" s="95">
        <f t="shared" ref="AP10:AP20" si="0">(0.8*C10*G10)/60</f>
        <v>0</v>
      </c>
    </row>
    <row r="11" spans="1:42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3"/>
      <c r="O11" s="3"/>
      <c r="P11" s="3"/>
      <c r="AP11" s="95">
        <f t="shared" si="0"/>
        <v>0</v>
      </c>
    </row>
    <row r="12" spans="1:42" x14ac:dyDescent="0.25">
      <c r="A12" s="1" t="s">
        <v>30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  <c r="N12" s="3"/>
      <c r="O12" s="3"/>
      <c r="P12" s="3"/>
      <c r="AP12" s="95">
        <f t="shared" si="0"/>
        <v>0</v>
      </c>
    </row>
    <row r="13" spans="1:42" x14ac:dyDescent="0.25">
      <c r="A13" s="1" t="s">
        <v>31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  <c r="N13" s="3"/>
      <c r="O13" s="3"/>
      <c r="P13" s="3"/>
      <c r="AP13" s="95">
        <f t="shared" si="0"/>
        <v>0</v>
      </c>
    </row>
    <row r="14" spans="1:42" x14ac:dyDescent="0.25">
      <c r="A14" s="1" t="s">
        <v>32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3"/>
      <c r="N14" s="3"/>
      <c r="O14" s="3"/>
      <c r="P14" s="3"/>
      <c r="AP14" s="95">
        <f t="shared" si="0"/>
        <v>0</v>
      </c>
    </row>
    <row r="15" spans="1:42" x14ac:dyDescent="0.25">
      <c r="A15" s="1" t="s">
        <v>33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3"/>
      <c r="N15" s="3"/>
      <c r="O15" s="3"/>
      <c r="P15" s="3"/>
      <c r="AP15" s="95">
        <f t="shared" si="0"/>
        <v>0</v>
      </c>
    </row>
    <row r="16" spans="1:42" x14ac:dyDescent="0.25">
      <c r="A16" s="1" t="s">
        <v>34</v>
      </c>
      <c r="B16" s="2">
        <v>15013</v>
      </c>
      <c r="C16" s="2">
        <v>484</v>
      </c>
      <c r="D16" s="2">
        <v>233</v>
      </c>
      <c r="E16" s="2">
        <v>9</v>
      </c>
      <c r="F16" s="2">
        <v>96</v>
      </c>
      <c r="G16" s="2">
        <v>240</v>
      </c>
      <c r="H16" s="2">
        <v>14</v>
      </c>
      <c r="I16" s="2">
        <v>94</v>
      </c>
      <c r="J16" s="2">
        <v>906</v>
      </c>
      <c r="K16" s="2">
        <v>53</v>
      </c>
      <c r="L16" s="2">
        <v>94</v>
      </c>
      <c r="M16" s="3"/>
      <c r="N16" s="3"/>
      <c r="O16" s="2">
        <v>23609</v>
      </c>
      <c r="P16" s="3">
        <f>O16/B16</f>
        <v>1.5725704389529074</v>
      </c>
      <c r="AP16" s="95">
        <f t="shared" si="0"/>
        <v>1548.8000000000002</v>
      </c>
    </row>
    <row r="17" spans="1:42" x14ac:dyDescent="0.25">
      <c r="A17" s="1" t="s">
        <v>35</v>
      </c>
      <c r="B17" s="2">
        <v>9400</v>
      </c>
      <c r="C17" s="2">
        <v>319</v>
      </c>
      <c r="D17" s="2">
        <v>172</v>
      </c>
      <c r="E17" s="2">
        <v>4</v>
      </c>
      <c r="F17" s="2">
        <v>98</v>
      </c>
      <c r="G17" s="2">
        <v>295</v>
      </c>
      <c r="H17" s="2">
        <v>5</v>
      </c>
      <c r="I17" s="2">
        <v>99</v>
      </c>
      <c r="J17" s="2">
        <v>686</v>
      </c>
      <c r="K17" s="2">
        <v>13</v>
      </c>
      <c r="L17" s="2">
        <v>98</v>
      </c>
      <c r="M17" s="3"/>
      <c r="N17" s="3"/>
      <c r="O17" s="2">
        <v>19003</v>
      </c>
      <c r="P17" s="3">
        <f>O17/B17</f>
        <v>2.0215957446808512</v>
      </c>
      <c r="AP17" s="95">
        <f t="shared" si="0"/>
        <v>1254.7333333333333</v>
      </c>
    </row>
    <row r="18" spans="1:42" x14ac:dyDescent="0.25">
      <c r="A18" s="1" t="s">
        <v>36</v>
      </c>
      <c r="B18" s="2">
        <v>8081</v>
      </c>
      <c r="C18" s="2">
        <v>260</v>
      </c>
      <c r="D18" s="2">
        <v>210</v>
      </c>
      <c r="E18" s="2">
        <v>6</v>
      </c>
      <c r="F18" s="2">
        <v>97</v>
      </c>
      <c r="G18" s="2">
        <v>241</v>
      </c>
      <c r="H18" s="2">
        <v>11</v>
      </c>
      <c r="I18" s="2">
        <v>93</v>
      </c>
      <c r="J18" s="2">
        <v>743</v>
      </c>
      <c r="K18" s="2">
        <v>35</v>
      </c>
      <c r="L18" s="2">
        <v>95</v>
      </c>
      <c r="M18" s="3"/>
      <c r="N18" s="3"/>
      <c r="O18" s="2">
        <v>19337</v>
      </c>
      <c r="P18" s="3">
        <f>O18/B18</f>
        <v>2.392896918698181</v>
      </c>
      <c r="AP18" s="95">
        <f t="shared" si="0"/>
        <v>835.4666666666667</v>
      </c>
    </row>
    <row r="19" spans="1:42" x14ac:dyDescent="0.25">
      <c r="A19" s="1" t="s">
        <v>37</v>
      </c>
      <c r="B19" s="2">
        <v>6829</v>
      </c>
      <c r="C19" s="2">
        <v>230</v>
      </c>
      <c r="D19" s="2">
        <v>224</v>
      </c>
      <c r="E19" s="2">
        <v>12</v>
      </c>
      <c r="F19" s="2">
        <v>91</v>
      </c>
      <c r="G19" s="2">
        <v>357</v>
      </c>
      <c r="H19" s="2">
        <v>6</v>
      </c>
      <c r="I19" s="2">
        <v>98</v>
      </c>
      <c r="J19" s="2">
        <v>706</v>
      </c>
      <c r="K19" s="2">
        <v>22</v>
      </c>
      <c r="L19" s="2">
        <v>95</v>
      </c>
      <c r="M19" s="3"/>
      <c r="N19" s="3"/>
      <c r="O19" s="2">
        <v>19488</v>
      </c>
      <c r="P19" s="3">
        <f>O19/B19</f>
        <v>2.8537121101186118</v>
      </c>
      <c r="AP19" s="95">
        <f t="shared" si="0"/>
        <v>1094.8</v>
      </c>
    </row>
    <row r="20" spans="1:42" ht="13" thickBot="1" x14ac:dyDescent="0.3">
      <c r="A20" s="1" t="s">
        <v>38</v>
      </c>
      <c r="B20" s="2">
        <v>6340</v>
      </c>
      <c r="C20" s="2">
        <v>216</v>
      </c>
      <c r="D20" s="2">
        <v>225</v>
      </c>
      <c r="E20" s="2">
        <v>10</v>
      </c>
      <c r="F20" s="2">
        <v>95</v>
      </c>
      <c r="G20" s="2">
        <v>305</v>
      </c>
      <c r="H20" s="2">
        <v>5</v>
      </c>
      <c r="I20" s="2">
        <v>98</v>
      </c>
      <c r="J20" s="2">
        <v>514</v>
      </c>
      <c r="K20" s="2">
        <v>12</v>
      </c>
      <c r="L20" s="2">
        <v>97</v>
      </c>
      <c r="M20" s="3"/>
      <c r="N20" s="3"/>
      <c r="O20" s="2">
        <v>8016</v>
      </c>
      <c r="P20" s="3">
        <f>O20/B20</f>
        <v>1.2643533123028392</v>
      </c>
      <c r="AP20" s="95">
        <f t="shared" si="0"/>
        <v>878.4</v>
      </c>
    </row>
    <row r="21" spans="1:42" ht="13" thickTop="1" x14ac:dyDescent="0.25">
      <c r="A21" s="5" t="s">
        <v>39</v>
      </c>
      <c r="B21" s="6">
        <f>SUM(B14:B20)</f>
        <v>45663</v>
      </c>
      <c r="C21" s="6">
        <f t="shared" ref="C21:J21" si="1">SUM(C14:C20)</f>
        <v>1509</v>
      </c>
      <c r="D21" s="6">
        <f t="shared" si="1"/>
        <v>1064</v>
      </c>
      <c r="E21" s="6">
        <f>SUM(E14:E20)</f>
        <v>41</v>
      </c>
      <c r="F21" s="6">
        <f>SUM(F14:F20)</f>
        <v>477</v>
      </c>
      <c r="G21" s="6">
        <f>SUM(G14:G20)</f>
        <v>1438</v>
      </c>
      <c r="H21" s="6">
        <f>SUM(H14:H20)</f>
        <v>41</v>
      </c>
      <c r="I21" s="6">
        <f>SUM(I14:I20)</f>
        <v>482</v>
      </c>
      <c r="J21" s="6">
        <f t="shared" si="1"/>
        <v>3555</v>
      </c>
      <c r="K21" s="6">
        <f>SUM(K14:K20)</f>
        <v>135</v>
      </c>
      <c r="L21" s="6">
        <f>SUM(L14:L20)</f>
        <v>479</v>
      </c>
      <c r="M21" s="6">
        <f>SUM(M9:M20)</f>
        <v>0</v>
      </c>
      <c r="N21" s="6">
        <f>SUM(N9:N20)</f>
        <v>0</v>
      </c>
      <c r="O21" s="6">
        <f>SUM(O9:O20)</f>
        <v>89453</v>
      </c>
      <c r="P21" s="6">
        <f>SUM(P9:P20)</f>
        <v>10.105128524753392</v>
      </c>
      <c r="AP21" s="93"/>
    </row>
    <row r="22" spans="1:42" ht="13" thickBot="1" x14ac:dyDescent="0.3">
      <c r="A22" s="7" t="s">
        <v>40</v>
      </c>
      <c r="B22" s="8">
        <f>B21/7</f>
        <v>6523.2857142857147</v>
      </c>
      <c r="C22" s="8">
        <f t="shared" ref="C22:J22" si="2">C21/7</f>
        <v>215.57142857142858</v>
      </c>
      <c r="D22" s="8">
        <f t="shared" si="2"/>
        <v>152</v>
      </c>
      <c r="E22" s="8">
        <f>E21/7</f>
        <v>5.8571428571428568</v>
      </c>
      <c r="F22" s="8">
        <f>F21/5</f>
        <v>95.4</v>
      </c>
      <c r="G22" s="8">
        <f>G21/7</f>
        <v>205.42857142857142</v>
      </c>
      <c r="H22" s="8">
        <f>H21/7</f>
        <v>5.8571428571428568</v>
      </c>
      <c r="I22" s="8">
        <f>I21/5</f>
        <v>96.4</v>
      </c>
      <c r="J22" s="8">
        <f t="shared" si="2"/>
        <v>507.85714285714283</v>
      </c>
      <c r="K22" s="8">
        <f>K21/7</f>
        <v>19.285714285714285</v>
      </c>
      <c r="L22" s="8">
        <f>L21/5</f>
        <v>95.8</v>
      </c>
      <c r="M22" s="8" t="e">
        <f>AVERAGE(M9:M20)</f>
        <v>#DIV/0!</v>
      </c>
      <c r="N22" s="27" t="e">
        <f>AVERAGE(N9:N20)</f>
        <v>#DIV/0!</v>
      </c>
      <c r="O22" s="8">
        <f>AVERAGE(O9:O20)</f>
        <v>17890.599999999999</v>
      </c>
      <c r="P22" s="26">
        <f>AVERAGE(P9:P20)</f>
        <v>2.0210257049506781</v>
      </c>
      <c r="AP22" s="94">
        <f>AVERAGE(AP9:AP20)</f>
        <v>467.68333333333334</v>
      </c>
    </row>
    <row r="23" spans="1:42" ht="13" thickTop="1" x14ac:dyDescent="0.2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1"/>
      <c r="N23" s="10"/>
      <c r="O23" s="4"/>
    </row>
    <row r="24" spans="1:42" ht="13" thickBot="1" x14ac:dyDescent="0.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4"/>
      <c r="N24" s="13"/>
      <c r="O24" s="4"/>
    </row>
    <row r="25" spans="1:42" ht="13" thickTop="1" x14ac:dyDescent="0.25">
      <c r="A25" s="20" t="s">
        <v>5</v>
      </c>
      <c r="B25" s="21" t="s">
        <v>6</v>
      </c>
      <c r="C25" s="21" t="s">
        <v>6</v>
      </c>
      <c r="D25" s="21" t="s">
        <v>7</v>
      </c>
      <c r="E25" s="21" t="s">
        <v>8</v>
      </c>
      <c r="F25" s="21" t="s">
        <v>2</v>
      </c>
      <c r="G25" s="21" t="s">
        <v>9</v>
      </c>
      <c r="H25" s="21" t="s">
        <v>10</v>
      </c>
      <c r="I25" s="21" t="s">
        <v>3</v>
      </c>
      <c r="J25" s="21" t="s">
        <v>11</v>
      </c>
      <c r="K25" s="21" t="s">
        <v>12</v>
      </c>
      <c r="L25" s="21" t="s">
        <v>13</v>
      </c>
      <c r="M25" s="21" t="s">
        <v>14</v>
      </c>
      <c r="N25" s="22" t="s">
        <v>15</v>
      </c>
      <c r="O25" s="22" t="s">
        <v>16</v>
      </c>
      <c r="P25" s="22" t="s">
        <v>17</v>
      </c>
      <c r="AP25" s="61" t="s">
        <v>164</v>
      </c>
    </row>
    <row r="26" spans="1:42" ht="13" thickBot="1" x14ac:dyDescent="0.3">
      <c r="A26" s="16" t="s">
        <v>41</v>
      </c>
      <c r="B26" s="17" t="s">
        <v>19</v>
      </c>
      <c r="C26" s="18" t="s">
        <v>20</v>
      </c>
      <c r="D26" s="17" t="s">
        <v>21</v>
      </c>
      <c r="E26" s="17" t="s">
        <v>21</v>
      </c>
      <c r="F26" s="17" t="s">
        <v>22</v>
      </c>
      <c r="G26" s="17" t="s">
        <v>21</v>
      </c>
      <c r="H26" s="17" t="s">
        <v>21</v>
      </c>
      <c r="I26" s="17" t="s">
        <v>22</v>
      </c>
      <c r="J26" s="17" t="s">
        <v>21</v>
      </c>
      <c r="K26" s="17" t="s">
        <v>21</v>
      </c>
      <c r="L26" s="17" t="s">
        <v>22</v>
      </c>
      <c r="M26" s="17" t="s">
        <v>23</v>
      </c>
      <c r="N26" s="19" t="s">
        <v>24</v>
      </c>
      <c r="O26" s="18" t="s">
        <v>25</v>
      </c>
      <c r="P26" s="18" t="s">
        <v>26</v>
      </c>
      <c r="AP26" s="65" t="s">
        <v>165</v>
      </c>
    </row>
    <row r="27" spans="1:42" ht="13" thickTop="1" x14ac:dyDescent="0.25">
      <c r="A27" s="1" t="s">
        <v>42</v>
      </c>
      <c r="B27" s="2">
        <v>7589</v>
      </c>
      <c r="C27" s="2">
        <v>244</v>
      </c>
      <c r="D27" s="2">
        <v>191</v>
      </c>
      <c r="E27" s="2">
        <v>14</v>
      </c>
      <c r="F27" s="2">
        <v>92</v>
      </c>
      <c r="G27" s="2">
        <v>254</v>
      </c>
      <c r="H27" s="2">
        <v>6</v>
      </c>
      <c r="I27" s="2">
        <v>97</v>
      </c>
      <c r="J27" s="2">
        <v>679</v>
      </c>
      <c r="K27" s="2">
        <v>27</v>
      </c>
      <c r="L27" s="2">
        <v>96</v>
      </c>
      <c r="M27" s="30">
        <v>16.5</v>
      </c>
      <c r="N27" s="3">
        <v>13.3</v>
      </c>
      <c r="O27" s="2">
        <v>8995</v>
      </c>
      <c r="P27" s="3">
        <f t="shared" ref="P27:P38" si="3">O27/B27</f>
        <v>1.1852681512715773</v>
      </c>
      <c r="AP27" s="95">
        <f>(0.8*C27*G27)/60</f>
        <v>826.34666666666669</v>
      </c>
    </row>
    <row r="28" spans="1:42" x14ac:dyDescent="0.25">
      <c r="A28" s="1" t="s">
        <v>43</v>
      </c>
      <c r="B28" s="2">
        <v>6640</v>
      </c>
      <c r="C28" s="2">
        <v>229</v>
      </c>
      <c r="D28" s="2">
        <v>221</v>
      </c>
      <c r="E28" s="2">
        <v>11</v>
      </c>
      <c r="F28" s="2">
        <v>94</v>
      </c>
      <c r="G28" s="2">
        <v>277</v>
      </c>
      <c r="H28" s="2">
        <v>14</v>
      </c>
      <c r="I28" s="2">
        <v>95</v>
      </c>
      <c r="J28" s="2">
        <v>687</v>
      </c>
      <c r="K28" s="2">
        <v>55</v>
      </c>
      <c r="L28" s="2">
        <v>92</v>
      </c>
      <c r="M28" s="29">
        <v>6.6</v>
      </c>
      <c r="N28" s="3">
        <v>13</v>
      </c>
      <c r="O28" s="2">
        <v>9982</v>
      </c>
      <c r="P28" s="3">
        <f t="shared" si="3"/>
        <v>1.5033132530120481</v>
      </c>
      <c r="AP28" s="95">
        <f t="shared" ref="AP28:AP38" si="4">(0.8*C28*G28)/60</f>
        <v>845.77333333333331</v>
      </c>
    </row>
    <row r="29" spans="1:42" x14ac:dyDescent="0.25">
      <c r="A29" s="1" t="s">
        <v>44</v>
      </c>
      <c r="B29" s="2">
        <v>7841</v>
      </c>
      <c r="C29" s="2">
        <v>251</v>
      </c>
      <c r="D29" s="2">
        <v>222</v>
      </c>
      <c r="E29" s="2">
        <v>8</v>
      </c>
      <c r="F29" s="2">
        <v>95</v>
      </c>
      <c r="G29" s="2">
        <v>269</v>
      </c>
      <c r="H29" s="2">
        <v>9</v>
      </c>
      <c r="I29" s="2">
        <v>97</v>
      </c>
      <c r="J29" s="2">
        <v>614</v>
      </c>
      <c r="K29" s="2">
        <v>28</v>
      </c>
      <c r="L29" s="2">
        <v>95</v>
      </c>
      <c r="M29" s="29">
        <v>13.2</v>
      </c>
      <c r="N29" s="3">
        <v>13</v>
      </c>
      <c r="O29" s="2">
        <v>8776</v>
      </c>
      <c r="P29" s="3">
        <f t="shared" si="3"/>
        <v>1.1192449942609362</v>
      </c>
      <c r="AP29" s="95">
        <f t="shared" si="4"/>
        <v>900.25333333333344</v>
      </c>
    </row>
    <row r="30" spans="1:42" x14ac:dyDescent="0.25">
      <c r="A30" s="1" t="s">
        <v>45</v>
      </c>
      <c r="B30" s="2">
        <v>9461</v>
      </c>
      <c r="C30" s="2">
        <v>313</v>
      </c>
      <c r="D30" s="2">
        <v>204</v>
      </c>
      <c r="E30" s="2">
        <v>15</v>
      </c>
      <c r="F30" s="2">
        <v>93</v>
      </c>
      <c r="G30" s="2">
        <v>297</v>
      </c>
      <c r="H30" s="2">
        <v>10</v>
      </c>
      <c r="I30" s="2">
        <v>97</v>
      </c>
      <c r="J30" s="2">
        <v>696</v>
      </c>
      <c r="K30" s="2">
        <v>34</v>
      </c>
      <c r="L30" s="2">
        <v>96</v>
      </c>
      <c r="M30" s="29">
        <v>19.8</v>
      </c>
      <c r="N30" s="3">
        <v>13</v>
      </c>
      <c r="O30" s="2">
        <v>13390</v>
      </c>
      <c r="P30" s="3">
        <f t="shared" si="3"/>
        <v>1.4152837966388332</v>
      </c>
      <c r="AP30" s="95">
        <f t="shared" si="4"/>
        <v>1239.48</v>
      </c>
    </row>
    <row r="31" spans="1:42" x14ac:dyDescent="0.25">
      <c r="A31" s="1" t="s">
        <v>46</v>
      </c>
      <c r="B31" s="2">
        <v>9293</v>
      </c>
      <c r="C31" s="2">
        <v>300</v>
      </c>
      <c r="D31" s="2">
        <v>161</v>
      </c>
      <c r="E31" s="2">
        <v>10</v>
      </c>
      <c r="F31" s="2">
        <v>96</v>
      </c>
      <c r="G31" s="2">
        <v>214</v>
      </c>
      <c r="H31" s="2">
        <v>8</v>
      </c>
      <c r="I31" s="2">
        <v>98</v>
      </c>
      <c r="J31" s="2">
        <v>400</v>
      </c>
      <c r="K31" s="2">
        <v>32</v>
      </c>
      <c r="L31" s="2">
        <v>94</v>
      </c>
      <c r="M31" s="29">
        <v>19.8</v>
      </c>
      <c r="N31" s="3">
        <v>13</v>
      </c>
      <c r="O31" s="2">
        <v>9947</v>
      </c>
      <c r="P31" s="3">
        <f t="shared" si="3"/>
        <v>1.070375551490369</v>
      </c>
      <c r="AP31" s="95">
        <f t="shared" si="4"/>
        <v>856</v>
      </c>
    </row>
    <row r="32" spans="1:42" x14ac:dyDescent="0.25">
      <c r="A32" s="1" t="s">
        <v>47</v>
      </c>
      <c r="B32" s="2">
        <v>10069</v>
      </c>
      <c r="C32" s="2">
        <v>343</v>
      </c>
      <c r="D32" s="2">
        <v>120</v>
      </c>
      <c r="E32" s="2">
        <v>12</v>
      </c>
      <c r="F32" s="2">
        <v>86</v>
      </c>
      <c r="G32" s="2">
        <v>125</v>
      </c>
      <c r="H32" s="2">
        <v>4</v>
      </c>
      <c r="I32" s="2">
        <v>96</v>
      </c>
      <c r="J32" s="2">
        <v>360</v>
      </c>
      <c r="K32" s="2">
        <v>27</v>
      </c>
      <c r="L32" s="2">
        <v>93</v>
      </c>
      <c r="M32" s="29">
        <v>17.600000000000001</v>
      </c>
      <c r="N32" s="3">
        <v>13</v>
      </c>
      <c r="O32" s="2">
        <v>12401</v>
      </c>
      <c r="P32" s="3">
        <f t="shared" si="3"/>
        <v>1.2316019465686761</v>
      </c>
      <c r="AP32" s="95">
        <f t="shared" si="4"/>
        <v>571.66666666666674</v>
      </c>
    </row>
    <row r="33" spans="1:42" x14ac:dyDescent="0.25">
      <c r="A33" s="1" t="s">
        <v>48</v>
      </c>
      <c r="B33" s="2">
        <v>12357</v>
      </c>
      <c r="C33" s="2">
        <v>397</v>
      </c>
      <c r="D33" s="2">
        <v>129</v>
      </c>
      <c r="E33" s="2">
        <v>8</v>
      </c>
      <c r="F33" s="2">
        <v>94</v>
      </c>
      <c r="G33" s="2">
        <v>171</v>
      </c>
      <c r="H33" s="2">
        <v>4</v>
      </c>
      <c r="I33" s="2">
        <v>97</v>
      </c>
      <c r="J33" s="2">
        <v>424</v>
      </c>
      <c r="K33" s="2">
        <v>24</v>
      </c>
      <c r="L33" s="2">
        <v>94</v>
      </c>
      <c r="M33" s="29">
        <v>6.6</v>
      </c>
      <c r="N33" s="3">
        <v>12.5</v>
      </c>
      <c r="O33" s="2">
        <v>12695</v>
      </c>
      <c r="P33" s="3">
        <f t="shared" si="3"/>
        <v>1.0273529173747673</v>
      </c>
      <c r="AP33" s="95">
        <f t="shared" si="4"/>
        <v>905.16000000000008</v>
      </c>
    </row>
    <row r="34" spans="1:42" x14ac:dyDescent="0.25">
      <c r="A34" s="1" t="s">
        <v>49</v>
      </c>
      <c r="B34" s="2">
        <v>15144</v>
      </c>
      <c r="C34" s="2">
        <v>499</v>
      </c>
      <c r="D34" s="2">
        <v>77</v>
      </c>
      <c r="E34" s="2">
        <v>16</v>
      </c>
      <c r="F34" s="2">
        <v>79</v>
      </c>
      <c r="G34" s="2">
        <v>279</v>
      </c>
      <c r="H34" s="2">
        <v>18</v>
      </c>
      <c r="I34" s="2">
        <v>94</v>
      </c>
      <c r="J34" s="2">
        <v>715</v>
      </c>
      <c r="K34" s="2">
        <v>44</v>
      </c>
      <c r="L34" s="2">
        <v>94</v>
      </c>
      <c r="M34" s="29"/>
      <c r="N34" s="3"/>
      <c r="O34" s="2">
        <v>16290</v>
      </c>
      <c r="P34" s="3">
        <f t="shared" si="3"/>
        <v>1.0756735340729002</v>
      </c>
      <c r="AP34" s="95">
        <f t="shared" si="4"/>
        <v>1856.2800000000002</v>
      </c>
    </row>
    <row r="35" spans="1:42" x14ac:dyDescent="0.25">
      <c r="A35" s="1" t="s">
        <v>50</v>
      </c>
      <c r="B35" s="2">
        <v>8905</v>
      </c>
      <c r="C35" s="2">
        <v>292</v>
      </c>
      <c r="D35" s="2">
        <v>138</v>
      </c>
      <c r="E35" s="2">
        <v>17</v>
      </c>
      <c r="F35" s="2">
        <v>87</v>
      </c>
      <c r="G35" s="2">
        <v>238</v>
      </c>
      <c r="H35" s="2">
        <v>22</v>
      </c>
      <c r="I35" s="2">
        <v>91</v>
      </c>
      <c r="J35" s="2">
        <v>467</v>
      </c>
      <c r="K35" s="2">
        <v>51</v>
      </c>
      <c r="L35" s="2">
        <v>89</v>
      </c>
      <c r="M35" s="29"/>
      <c r="N35" s="3"/>
      <c r="O35" s="2">
        <v>12617</v>
      </c>
      <c r="P35" s="3">
        <f t="shared" si="3"/>
        <v>1.4168444693992139</v>
      </c>
      <c r="AP35" s="95">
        <f t="shared" si="4"/>
        <v>926.61333333333334</v>
      </c>
    </row>
    <row r="36" spans="1:42" x14ac:dyDescent="0.25">
      <c r="A36" s="1" t="s">
        <v>51</v>
      </c>
      <c r="B36" s="2">
        <v>11374</v>
      </c>
      <c r="C36" s="2">
        <v>364</v>
      </c>
      <c r="D36" s="2">
        <v>225</v>
      </c>
      <c r="E36" s="2">
        <v>20</v>
      </c>
      <c r="F36" s="2">
        <v>91</v>
      </c>
      <c r="G36" s="2">
        <v>307</v>
      </c>
      <c r="H36" s="2">
        <v>16</v>
      </c>
      <c r="I36" s="2">
        <v>95</v>
      </c>
      <c r="J36" s="2">
        <v>744</v>
      </c>
      <c r="K36" s="2">
        <v>55</v>
      </c>
      <c r="L36" s="2">
        <v>92</v>
      </c>
      <c r="M36" s="29"/>
      <c r="N36" s="3"/>
      <c r="O36" s="2">
        <v>10475</v>
      </c>
      <c r="P36" s="3">
        <f t="shared" si="3"/>
        <v>0.92096008440302446</v>
      </c>
      <c r="AP36" s="95">
        <f t="shared" si="4"/>
        <v>1489.9733333333331</v>
      </c>
    </row>
    <row r="37" spans="1:42" x14ac:dyDescent="0.25">
      <c r="A37" s="23" t="s">
        <v>52</v>
      </c>
      <c r="B37" s="2">
        <v>8672</v>
      </c>
      <c r="C37" s="2">
        <v>290</v>
      </c>
      <c r="D37" s="2">
        <v>149</v>
      </c>
      <c r="E37" s="2">
        <v>12</v>
      </c>
      <c r="F37" s="2">
        <v>92</v>
      </c>
      <c r="G37" s="2">
        <v>302</v>
      </c>
      <c r="H37" s="2">
        <v>5</v>
      </c>
      <c r="I37" s="2">
        <v>98</v>
      </c>
      <c r="J37" s="2">
        <v>620</v>
      </c>
      <c r="K37" s="2">
        <v>26</v>
      </c>
      <c r="L37" s="2">
        <v>96</v>
      </c>
      <c r="M37" s="29"/>
      <c r="N37" s="3"/>
      <c r="O37" s="2">
        <v>8906</v>
      </c>
      <c r="P37" s="3">
        <f t="shared" si="3"/>
        <v>1.0269833948339484</v>
      </c>
      <c r="AP37" s="95">
        <f t="shared" si="4"/>
        <v>1167.7333333333333</v>
      </c>
    </row>
    <row r="38" spans="1:42" ht="13" thickBot="1" x14ac:dyDescent="0.3">
      <c r="A38" s="25" t="s">
        <v>53</v>
      </c>
      <c r="B38" s="2">
        <v>9085</v>
      </c>
      <c r="C38" s="2">
        <v>294</v>
      </c>
      <c r="D38" s="2">
        <v>187</v>
      </c>
      <c r="E38" s="2">
        <v>9</v>
      </c>
      <c r="F38" s="2">
        <v>95</v>
      </c>
      <c r="G38" s="2">
        <v>250</v>
      </c>
      <c r="H38" s="2">
        <v>6</v>
      </c>
      <c r="I38" s="2">
        <v>97</v>
      </c>
      <c r="J38" s="2">
        <v>562</v>
      </c>
      <c r="K38" s="2">
        <v>28</v>
      </c>
      <c r="L38" s="2">
        <v>95</v>
      </c>
      <c r="M38" s="29"/>
      <c r="N38" s="3"/>
      <c r="O38" s="2">
        <v>10533</v>
      </c>
      <c r="P38" s="3">
        <f t="shared" si="3"/>
        <v>1.1593835993395707</v>
      </c>
      <c r="AP38" s="95">
        <f t="shared" si="4"/>
        <v>980.00000000000011</v>
      </c>
    </row>
    <row r="39" spans="1:42" ht="13" thickTop="1" x14ac:dyDescent="0.25">
      <c r="A39" s="24" t="s">
        <v>54</v>
      </c>
      <c r="B39" s="6">
        <f>SUM(B27:B38)</f>
        <v>116430</v>
      </c>
      <c r="C39" s="6">
        <f t="shared" ref="C39:J39" si="5">SUM(C27:C38)</f>
        <v>3816</v>
      </c>
      <c r="D39" s="6">
        <f t="shared" si="5"/>
        <v>2024</v>
      </c>
      <c r="E39" s="6">
        <f>SUM(E27:E38)</f>
        <v>152</v>
      </c>
      <c r="F39" s="6">
        <f>SUM(F27:F38)</f>
        <v>1094</v>
      </c>
      <c r="G39" s="6">
        <f>SUM(G27:G38)</f>
        <v>2983</v>
      </c>
      <c r="H39" s="6">
        <f>SUM(H27:H38)</f>
        <v>122</v>
      </c>
      <c r="I39" s="6">
        <f>SUM(I27:I38)</f>
        <v>1152</v>
      </c>
      <c r="J39" s="6">
        <f t="shared" si="5"/>
        <v>6968</v>
      </c>
      <c r="K39" s="6">
        <f t="shared" ref="K39:P39" si="6">SUM(K27:K38)</f>
        <v>431</v>
      </c>
      <c r="L39" s="6">
        <f t="shared" si="6"/>
        <v>1126</v>
      </c>
      <c r="M39" s="6">
        <f t="shared" si="6"/>
        <v>100.1</v>
      </c>
      <c r="N39" s="6">
        <f t="shared" si="6"/>
        <v>90.8</v>
      </c>
      <c r="O39" s="6">
        <f t="shared" si="6"/>
        <v>135007</v>
      </c>
      <c r="P39" s="6">
        <f t="shared" si="6"/>
        <v>14.152285692665863</v>
      </c>
      <c r="AP39" s="93"/>
    </row>
    <row r="40" spans="1:42" ht="13" thickBot="1" x14ac:dyDescent="0.3">
      <c r="A40" s="7" t="s">
        <v>55</v>
      </c>
      <c r="B40" s="8">
        <f>AVERAGE(B27:B38)</f>
        <v>9702.5</v>
      </c>
      <c r="C40" s="8">
        <f t="shared" ref="C40:J40" si="7">AVERAGE(C27:C38)</f>
        <v>318</v>
      </c>
      <c r="D40" s="8">
        <f t="shared" si="7"/>
        <v>168.66666666666666</v>
      </c>
      <c r="E40" s="8">
        <f>AVERAGE(E27:E38)</f>
        <v>12.666666666666666</v>
      </c>
      <c r="F40" s="8">
        <f>AVERAGE(F27:F38)</f>
        <v>91.166666666666671</v>
      </c>
      <c r="G40" s="8">
        <f>AVERAGE(G27:G38)</f>
        <v>248.58333333333334</v>
      </c>
      <c r="H40" s="8">
        <f>AVERAGE(H27:H38)</f>
        <v>10.166666666666666</v>
      </c>
      <c r="I40" s="8">
        <f>AVERAGE(I27:I38)</f>
        <v>96</v>
      </c>
      <c r="J40" s="8">
        <f t="shared" si="7"/>
        <v>580.66666666666663</v>
      </c>
      <c r="K40" s="8">
        <f t="shared" ref="K40:P40" si="8">AVERAGE(K27:K38)</f>
        <v>35.916666666666664</v>
      </c>
      <c r="L40" s="8">
        <f t="shared" si="8"/>
        <v>93.833333333333329</v>
      </c>
      <c r="M40" s="27">
        <f t="shared" si="8"/>
        <v>14.299999999999999</v>
      </c>
      <c r="N40" s="27">
        <f t="shared" si="8"/>
        <v>12.971428571428572</v>
      </c>
      <c r="O40" s="8">
        <f t="shared" si="8"/>
        <v>11250.583333333334</v>
      </c>
      <c r="P40" s="26">
        <f t="shared" si="8"/>
        <v>1.1793571410554886</v>
      </c>
      <c r="AP40" s="94">
        <f>AVERAGE(AP27:AP38)</f>
        <v>1047.1066666666668</v>
      </c>
    </row>
    <row r="41" spans="1:42" ht="13" thickTop="1" x14ac:dyDescent="0.25"/>
    <row r="42" spans="1:42" ht="13" thickBot="1" x14ac:dyDescent="0.3"/>
    <row r="43" spans="1:42" ht="13" thickTop="1" x14ac:dyDescent="0.25">
      <c r="A43" s="20" t="s">
        <v>5</v>
      </c>
      <c r="B43" s="21" t="s">
        <v>6</v>
      </c>
      <c r="C43" s="21" t="s">
        <v>6</v>
      </c>
      <c r="D43" s="21" t="s">
        <v>7</v>
      </c>
      <c r="E43" s="21" t="s">
        <v>8</v>
      </c>
      <c r="F43" s="21" t="s">
        <v>2</v>
      </c>
      <c r="G43" s="21" t="s">
        <v>9</v>
      </c>
      <c r="H43" s="21" t="s">
        <v>10</v>
      </c>
      <c r="I43" s="21" t="s">
        <v>3</v>
      </c>
      <c r="J43" s="21" t="s">
        <v>11</v>
      </c>
      <c r="K43" s="21" t="s">
        <v>12</v>
      </c>
      <c r="L43" s="21" t="s">
        <v>13</v>
      </c>
      <c r="M43" s="21" t="s">
        <v>14</v>
      </c>
      <c r="N43" s="22" t="s">
        <v>15</v>
      </c>
      <c r="O43" s="22" t="s">
        <v>16</v>
      </c>
      <c r="P43" s="22" t="s">
        <v>17</v>
      </c>
      <c r="AP43" s="61" t="s">
        <v>164</v>
      </c>
    </row>
    <row r="44" spans="1:42" ht="13" thickBot="1" x14ac:dyDescent="0.3">
      <c r="A44" s="16" t="s">
        <v>56</v>
      </c>
      <c r="B44" s="17" t="s">
        <v>19</v>
      </c>
      <c r="C44" s="18" t="s">
        <v>20</v>
      </c>
      <c r="D44" s="17" t="s">
        <v>21</v>
      </c>
      <c r="E44" s="17" t="s">
        <v>21</v>
      </c>
      <c r="F44" s="17" t="s">
        <v>22</v>
      </c>
      <c r="G44" s="17" t="s">
        <v>21</v>
      </c>
      <c r="H44" s="17" t="s">
        <v>21</v>
      </c>
      <c r="I44" s="17" t="s">
        <v>22</v>
      </c>
      <c r="J44" s="17" t="s">
        <v>21</v>
      </c>
      <c r="K44" s="17" t="s">
        <v>21</v>
      </c>
      <c r="L44" s="17" t="s">
        <v>22</v>
      </c>
      <c r="M44" s="17" t="s">
        <v>23</v>
      </c>
      <c r="N44" s="19" t="s">
        <v>24</v>
      </c>
      <c r="O44" s="18" t="s">
        <v>25</v>
      </c>
      <c r="P44" s="18" t="s">
        <v>26</v>
      </c>
      <c r="AP44" s="65" t="s">
        <v>165</v>
      </c>
    </row>
    <row r="45" spans="1:42" ht="13" thickTop="1" x14ac:dyDescent="0.25">
      <c r="A45" s="1" t="s">
        <v>42</v>
      </c>
      <c r="B45" s="2">
        <v>7746</v>
      </c>
      <c r="C45" s="2">
        <v>253</v>
      </c>
      <c r="D45" s="2">
        <v>176</v>
      </c>
      <c r="E45" s="2">
        <v>7</v>
      </c>
      <c r="F45" s="2">
        <v>96</v>
      </c>
      <c r="G45" s="2">
        <v>205</v>
      </c>
      <c r="H45" s="2">
        <v>2</v>
      </c>
      <c r="I45" s="2">
        <v>99</v>
      </c>
      <c r="J45" s="2">
        <v>483</v>
      </c>
      <c r="K45" s="2">
        <v>17</v>
      </c>
      <c r="L45" s="2">
        <v>96</v>
      </c>
      <c r="M45" s="30">
        <v>19.8</v>
      </c>
      <c r="N45" s="3">
        <v>12.5</v>
      </c>
      <c r="O45" s="2">
        <v>9107</v>
      </c>
      <c r="P45" s="3">
        <f t="shared" ref="P45:P56" si="9">O45/B45</f>
        <v>1.175703588949135</v>
      </c>
      <c r="AP45" s="95">
        <f>(0.8*C45*G45)/60</f>
        <v>691.5333333333333</v>
      </c>
    </row>
    <row r="46" spans="1:42" x14ac:dyDescent="0.25">
      <c r="A46" s="1" t="s">
        <v>43</v>
      </c>
      <c r="B46" s="2">
        <v>7446</v>
      </c>
      <c r="C46" s="2">
        <v>266</v>
      </c>
      <c r="D46" s="2">
        <v>141</v>
      </c>
      <c r="E46" s="2">
        <v>7</v>
      </c>
      <c r="F46" s="2">
        <v>95</v>
      </c>
      <c r="G46" s="2">
        <v>265</v>
      </c>
      <c r="H46" s="2">
        <v>4</v>
      </c>
      <c r="I46" s="2">
        <v>98</v>
      </c>
      <c r="J46" s="2">
        <v>465</v>
      </c>
      <c r="K46" s="2">
        <v>19</v>
      </c>
      <c r="L46" s="2">
        <v>96</v>
      </c>
      <c r="M46" s="29">
        <v>3.3</v>
      </c>
      <c r="N46" s="3">
        <v>13.9</v>
      </c>
      <c r="O46" s="2">
        <v>8443</v>
      </c>
      <c r="P46" s="3">
        <f t="shared" si="9"/>
        <v>1.1338973945742681</v>
      </c>
      <c r="AP46" s="95">
        <f t="shared" ref="AP46:AP56" si="10">(0.8*C46*G46)/60</f>
        <v>939.86666666666667</v>
      </c>
    </row>
    <row r="47" spans="1:42" x14ac:dyDescent="0.25">
      <c r="A47" s="1" t="s">
        <v>44</v>
      </c>
      <c r="B47" s="2">
        <v>8023</v>
      </c>
      <c r="C47" s="2">
        <v>263</v>
      </c>
      <c r="D47" s="2">
        <v>226</v>
      </c>
      <c r="E47" s="2">
        <v>9</v>
      </c>
      <c r="F47" s="2">
        <v>96</v>
      </c>
      <c r="G47" s="2">
        <v>287</v>
      </c>
      <c r="H47" s="2">
        <v>4</v>
      </c>
      <c r="I47" s="2">
        <v>99</v>
      </c>
      <c r="J47" s="2">
        <v>612</v>
      </c>
      <c r="K47" s="2">
        <v>19</v>
      </c>
      <c r="L47" s="2">
        <v>97</v>
      </c>
      <c r="M47" s="29">
        <v>237</v>
      </c>
      <c r="N47" s="3">
        <v>13.3</v>
      </c>
      <c r="O47" s="2">
        <v>16836</v>
      </c>
      <c r="P47" s="3">
        <f t="shared" si="9"/>
        <v>2.0984669076405336</v>
      </c>
      <c r="AP47" s="95">
        <f t="shared" si="10"/>
        <v>1006.4133333333334</v>
      </c>
    </row>
    <row r="48" spans="1:42" x14ac:dyDescent="0.25">
      <c r="A48" s="1" t="s">
        <v>45</v>
      </c>
      <c r="B48" s="2">
        <v>9275</v>
      </c>
      <c r="C48" s="2">
        <v>291</v>
      </c>
      <c r="D48" s="2">
        <v>213</v>
      </c>
      <c r="E48" s="2">
        <v>16</v>
      </c>
      <c r="F48" s="2">
        <v>92</v>
      </c>
      <c r="G48" s="2">
        <v>257</v>
      </c>
      <c r="H48" s="2">
        <v>11</v>
      </c>
      <c r="I48" s="2">
        <v>96</v>
      </c>
      <c r="J48" s="2">
        <v>569</v>
      </c>
      <c r="K48" s="2">
        <v>37</v>
      </c>
      <c r="L48" s="2">
        <v>94</v>
      </c>
      <c r="M48" s="29">
        <v>42.9</v>
      </c>
      <c r="N48" s="3">
        <v>12.8</v>
      </c>
      <c r="O48" s="2">
        <v>11524</v>
      </c>
      <c r="P48" s="3">
        <f t="shared" si="9"/>
        <v>1.2424797843665769</v>
      </c>
      <c r="AP48" s="95">
        <f t="shared" si="10"/>
        <v>997.16000000000008</v>
      </c>
    </row>
    <row r="49" spans="1:42" x14ac:dyDescent="0.25">
      <c r="A49" s="1" t="s">
        <v>46</v>
      </c>
      <c r="B49" s="2">
        <v>8876</v>
      </c>
      <c r="C49" s="2">
        <v>287</v>
      </c>
      <c r="D49" s="2">
        <v>169</v>
      </c>
      <c r="E49" s="2">
        <v>10</v>
      </c>
      <c r="F49" s="2">
        <v>94</v>
      </c>
      <c r="G49" s="2">
        <v>254</v>
      </c>
      <c r="H49" s="2">
        <v>6</v>
      </c>
      <c r="I49" s="2">
        <v>97</v>
      </c>
      <c r="J49" s="2">
        <v>485</v>
      </c>
      <c r="K49" s="2">
        <v>18</v>
      </c>
      <c r="L49" s="2">
        <v>96</v>
      </c>
      <c r="M49" s="29">
        <v>10.199999999999999</v>
      </c>
      <c r="N49" s="3">
        <v>13.1</v>
      </c>
      <c r="O49" s="2">
        <v>10283</v>
      </c>
      <c r="P49" s="3">
        <f t="shared" si="9"/>
        <v>1.1585173501577286</v>
      </c>
      <c r="AP49" s="95">
        <f t="shared" si="10"/>
        <v>971.97333333333347</v>
      </c>
    </row>
    <row r="50" spans="1:42" x14ac:dyDescent="0.25">
      <c r="A50" s="1" t="s">
        <v>47</v>
      </c>
      <c r="B50" s="2">
        <v>9193</v>
      </c>
      <c r="C50" s="2">
        <v>306</v>
      </c>
      <c r="D50" s="2">
        <v>247</v>
      </c>
      <c r="E50" s="2">
        <v>14</v>
      </c>
      <c r="F50" s="2">
        <v>94</v>
      </c>
      <c r="G50" s="2">
        <v>263</v>
      </c>
      <c r="H50" s="2">
        <v>6</v>
      </c>
      <c r="I50" s="2">
        <v>97</v>
      </c>
      <c r="J50" s="2">
        <v>636</v>
      </c>
      <c r="K50" s="2">
        <v>20</v>
      </c>
      <c r="L50" s="2">
        <v>96</v>
      </c>
      <c r="M50" s="29"/>
      <c r="N50" s="3"/>
      <c r="O50" s="2">
        <v>9420</v>
      </c>
      <c r="P50" s="3">
        <f t="shared" si="9"/>
        <v>1.0246927009681279</v>
      </c>
      <c r="AP50" s="95">
        <f t="shared" si="10"/>
        <v>1073.04</v>
      </c>
    </row>
    <row r="51" spans="1:42" x14ac:dyDescent="0.25">
      <c r="A51" s="1" t="s">
        <v>48</v>
      </c>
      <c r="B51" s="2">
        <v>13809</v>
      </c>
      <c r="C51" s="2">
        <v>414</v>
      </c>
      <c r="D51" s="2">
        <v>223</v>
      </c>
      <c r="E51" s="2">
        <v>14</v>
      </c>
      <c r="F51" s="2">
        <v>93</v>
      </c>
      <c r="G51" s="2">
        <v>316</v>
      </c>
      <c r="H51" s="2">
        <v>10</v>
      </c>
      <c r="I51" s="2">
        <v>96</v>
      </c>
      <c r="J51" s="2">
        <v>577</v>
      </c>
      <c r="K51" s="2">
        <v>27</v>
      </c>
      <c r="L51" s="2">
        <v>95</v>
      </c>
      <c r="M51" s="29"/>
      <c r="N51" s="3"/>
      <c r="O51" s="2">
        <v>16955</v>
      </c>
      <c r="P51" s="3">
        <f t="shared" si="9"/>
        <v>1.2278224346440727</v>
      </c>
      <c r="AP51" s="95">
        <f t="shared" si="10"/>
        <v>1744.3200000000002</v>
      </c>
    </row>
    <row r="52" spans="1:42" x14ac:dyDescent="0.25">
      <c r="A52" s="1" t="s">
        <v>49</v>
      </c>
      <c r="B52" s="2">
        <v>16278</v>
      </c>
      <c r="C52" s="2">
        <v>539</v>
      </c>
      <c r="D52" s="2">
        <v>205</v>
      </c>
      <c r="E52" s="2">
        <v>9</v>
      </c>
      <c r="F52" s="2">
        <v>95</v>
      </c>
      <c r="G52" s="2">
        <v>412</v>
      </c>
      <c r="H52" s="2">
        <v>13</v>
      </c>
      <c r="I52" s="2">
        <v>96</v>
      </c>
      <c r="J52" s="2">
        <v>613</v>
      </c>
      <c r="K52" s="2">
        <v>42</v>
      </c>
      <c r="L52" s="2">
        <v>91</v>
      </c>
      <c r="M52" s="29"/>
      <c r="N52" s="3"/>
      <c r="O52" s="2">
        <v>19354</v>
      </c>
      <c r="P52" s="3">
        <f t="shared" si="9"/>
        <v>1.1889667035262317</v>
      </c>
      <c r="AP52" s="95">
        <f t="shared" si="10"/>
        <v>2960.9066666666672</v>
      </c>
    </row>
    <row r="53" spans="1:42" x14ac:dyDescent="0.25">
      <c r="A53" s="1" t="s">
        <v>50</v>
      </c>
      <c r="B53" s="2">
        <v>10405</v>
      </c>
      <c r="C53" s="2">
        <v>352</v>
      </c>
      <c r="D53" s="2">
        <v>255</v>
      </c>
      <c r="E53" s="2">
        <v>9</v>
      </c>
      <c r="F53" s="2">
        <v>96</v>
      </c>
      <c r="G53" s="2">
        <v>321</v>
      </c>
      <c r="H53" s="2">
        <v>5</v>
      </c>
      <c r="I53" s="2">
        <v>99</v>
      </c>
      <c r="J53" s="2">
        <v>794</v>
      </c>
      <c r="K53" s="2">
        <v>20</v>
      </c>
      <c r="L53" s="2">
        <v>98</v>
      </c>
      <c r="M53" s="29"/>
      <c r="N53" s="3"/>
      <c r="O53" s="2">
        <v>12599</v>
      </c>
      <c r="P53" s="3">
        <f t="shared" si="9"/>
        <v>1.210860163382989</v>
      </c>
      <c r="AP53" s="95">
        <f t="shared" si="10"/>
        <v>1506.5600000000002</v>
      </c>
    </row>
    <row r="54" spans="1:42" x14ac:dyDescent="0.25">
      <c r="A54" s="1" t="s">
        <v>51</v>
      </c>
      <c r="B54" s="2">
        <v>8567</v>
      </c>
      <c r="C54" s="2">
        <v>277</v>
      </c>
      <c r="D54" s="2">
        <v>208</v>
      </c>
      <c r="E54" s="2">
        <v>7</v>
      </c>
      <c r="F54" s="2">
        <v>95</v>
      </c>
      <c r="G54" s="2">
        <v>192</v>
      </c>
      <c r="H54" s="2">
        <v>7</v>
      </c>
      <c r="I54" s="2">
        <v>97</v>
      </c>
      <c r="J54" s="2">
        <v>517</v>
      </c>
      <c r="K54" s="2">
        <v>40</v>
      </c>
      <c r="L54" s="2">
        <v>92</v>
      </c>
      <c r="M54" s="29">
        <v>15</v>
      </c>
      <c r="N54" s="3">
        <v>12.1</v>
      </c>
      <c r="O54" s="2">
        <v>11815</v>
      </c>
      <c r="P54" s="3">
        <f t="shared" si="9"/>
        <v>1.3791292167619937</v>
      </c>
      <c r="AP54" s="95">
        <f t="shared" si="10"/>
        <v>709.12000000000012</v>
      </c>
    </row>
    <row r="55" spans="1:42" x14ac:dyDescent="0.25">
      <c r="A55" s="23" t="s">
        <v>52</v>
      </c>
      <c r="B55" s="2">
        <v>8853</v>
      </c>
      <c r="C55" s="2">
        <v>299</v>
      </c>
      <c r="D55" s="2">
        <v>159</v>
      </c>
      <c r="E55" s="2">
        <v>9</v>
      </c>
      <c r="F55" s="2">
        <v>94.33</v>
      </c>
      <c r="G55" s="2">
        <v>151</v>
      </c>
      <c r="H55" s="2">
        <v>6</v>
      </c>
      <c r="I55" s="2">
        <v>96</v>
      </c>
      <c r="J55" s="2">
        <v>531</v>
      </c>
      <c r="K55" s="2">
        <v>24</v>
      </c>
      <c r="L55" s="2">
        <v>95.48</v>
      </c>
      <c r="M55" s="29"/>
      <c r="N55" s="3"/>
      <c r="O55" s="2">
        <v>23981</v>
      </c>
      <c r="P55" s="3">
        <f t="shared" si="9"/>
        <v>2.7087992770812153</v>
      </c>
      <c r="AP55" s="95">
        <f t="shared" si="10"/>
        <v>601.98666666666679</v>
      </c>
    </row>
    <row r="56" spans="1:42" ht="13" thickBot="1" x14ac:dyDescent="0.3">
      <c r="A56" s="25" t="s">
        <v>53</v>
      </c>
      <c r="B56" s="2">
        <v>9278</v>
      </c>
      <c r="C56" s="2">
        <v>305</v>
      </c>
      <c r="D56" s="2">
        <v>202</v>
      </c>
      <c r="E56" s="2">
        <v>6</v>
      </c>
      <c r="F56" s="2">
        <v>97</v>
      </c>
      <c r="G56" s="2">
        <v>188</v>
      </c>
      <c r="H56" s="2">
        <v>5</v>
      </c>
      <c r="I56" s="2">
        <v>97</v>
      </c>
      <c r="J56" s="2">
        <v>594</v>
      </c>
      <c r="K56" s="2">
        <v>34</v>
      </c>
      <c r="L56" s="2">
        <v>94</v>
      </c>
      <c r="M56" s="29">
        <v>6.75</v>
      </c>
      <c r="N56" s="3">
        <v>13</v>
      </c>
      <c r="O56" s="2">
        <v>13422</v>
      </c>
      <c r="P56" s="3">
        <f t="shared" si="9"/>
        <v>1.4466479844794136</v>
      </c>
      <c r="AP56" s="95">
        <f t="shared" si="10"/>
        <v>764.5333333333333</v>
      </c>
    </row>
    <row r="57" spans="1:42" ht="13" thickTop="1" x14ac:dyDescent="0.25">
      <c r="A57" s="24" t="s">
        <v>57</v>
      </c>
      <c r="B57" s="6">
        <f t="shared" ref="B57:J57" si="11">SUM(B45:B56)</f>
        <v>117749</v>
      </c>
      <c r="C57" s="6">
        <f t="shared" si="11"/>
        <v>3852</v>
      </c>
      <c r="D57" s="6">
        <f t="shared" si="11"/>
        <v>2424</v>
      </c>
      <c r="E57" s="6">
        <f>SUM(E45:E56)</f>
        <v>117</v>
      </c>
      <c r="F57" s="6">
        <f>SUM(F45:F56)</f>
        <v>1137.33</v>
      </c>
      <c r="G57" s="6">
        <f>SUM(G45:G56)</f>
        <v>3111</v>
      </c>
      <c r="H57" s="6">
        <f>SUM(H45:H56)</f>
        <v>79</v>
      </c>
      <c r="I57" s="6">
        <f>SUM(I45:I56)</f>
        <v>1167</v>
      </c>
      <c r="J57" s="6">
        <f t="shared" si="11"/>
        <v>6876</v>
      </c>
      <c r="K57" s="6">
        <f t="shared" ref="K57:P57" si="12">SUM(K45:K56)</f>
        <v>317</v>
      </c>
      <c r="L57" s="6">
        <f t="shared" si="12"/>
        <v>1140.48</v>
      </c>
      <c r="M57" s="6">
        <f t="shared" si="12"/>
        <v>334.95</v>
      </c>
      <c r="N57" s="6">
        <f t="shared" si="12"/>
        <v>90.699999999999989</v>
      </c>
      <c r="O57" s="6">
        <f t="shared" si="12"/>
        <v>163739</v>
      </c>
      <c r="P57" s="28">
        <f t="shared" si="12"/>
        <v>16.995983506532287</v>
      </c>
      <c r="AP57" s="93"/>
    </row>
    <row r="58" spans="1:42" ht="13" thickBot="1" x14ac:dyDescent="0.3">
      <c r="A58" s="7" t="s">
        <v>58</v>
      </c>
      <c r="B58" s="8">
        <f>AVERAGE(B45:B56)</f>
        <v>9812.4166666666661</v>
      </c>
      <c r="C58" s="8">
        <f t="shared" ref="C58:J58" si="13">AVERAGE(C45:C56)</f>
        <v>321</v>
      </c>
      <c r="D58" s="8">
        <f t="shared" si="13"/>
        <v>202</v>
      </c>
      <c r="E58" s="8">
        <f>AVERAGE(E45:E56)</f>
        <v>9.75</v>
      </c>
      <c r="F58" s="8">
        <f>AVERAGE(F45:F56)</f>
        <v>94.777499999999989</v>
      </c>
      <c r="G58" s="8">
        <f>AVERAGE(G45:G56)</f>
        <v>259.25</v>
      </c>
      <c r="H58" s="8">
        <f>AVERAGE(H45:H56)</f>
        <v>6.583333333333333</v>
      </c>
      <c r="I58" s="8">
        <f>AVERAGE(I45:I56)</f>
        <v>97.25</v>
      </c>
      <c r="J58" s="8">
        <f t="shared" si="13"/>
        <v>573</v>
      </c>
      <c r="K58" s="8">
        <f t="shared" ref="K58:P58" si="14">AVERAGE(K45:K56)</f>
        <v>26.416666666666668</v>
      </c>
      <c r="L58" s="8">
        <f t="shared" si="14"/>
        <v>95.04</v>
      </c>
      <c r="M58" s="8">
        <f t="shared" si="14"/>
        <v>47.85</v>
      </c>
      <c r="N58" s="8">
        <f t="shared" si="14"/>
        <v>12.957142857142856</v>
      </c>
      <c r="O58" s="8">
        <f t="shared" si="14"/>
        <v>13644.916666666666</v>
      </c>
      <c r="P58" s="26">
        <f t="shared" si="14"/>
        <v>1.4163319588776906</v>
      </c>
      <c r="AP58" s="94">
        <f>AVERAGE(AP45:AP56)</f>
        <v>1163.9511111111112</v>
      </c>
    </row>
    <row r="59" spans="1:42" ht="13" thickTop="1" x14ac:dyDescent="0.25"/>
    <row r="60" spans="1:42" ht="13" thickBot="1" x14ac:dyDescent="0.3"/>
    <row r="61" spans="1:42" ht="13" thickTop="1" x14ac:dyDescent="0.25">
      <c r="A61" s="20" t="s">
        <v>5</v>
      </c>
      <c r="B61" s="21" t="s">
        <v>6</v>
      </c>
      <c r="C61" s="21" t="s">
        <v>6</v>
      </c>
      <c r="D61" s="21" t="s">
        <v>7</v>
      </c>
      <c r="E61" s="21" t="s">
        <v>8</v>
      </c>
      <c r="F61" s="21" t="s">
        <v>2</v>
      </c>
      <c r="G61" s="21" t="s">
        <v>9</v>
      </c>
      <c r="H61" s="21" t="s">
        <v>10</v>
      </c>
      <c r="I61" s="21" t="s">
        <v>3</v>
      </c>
      <c r="J61" s="21" t="s">
        <v>11</v>
      </c>
      <c r="K61" s="21" t="s">
        <v>12</v>
      </c>
      <c r="L61" s="21" t="s">
        <v>13</v>
      </c>
      <c r="M61" s="21" t="s">
        <v>14</v>
      </c>
      <c r="N61" s="22" t="s">
        <v>15</v>
      </c>
      <c r="O61" s="22" t="s">
        <v>16</v>
      </c>
      <c r="P61" s="22" t="s">
        <v>17</v>
      </c>
      <c r="AP61" s="61" t="s">
        <v>164</v>
      </c>
    </row>
    <row r="62" spans="1:42" ht="13" thickBot="1" x14ac:dyDescent="0.3">
      <c r="A62" s="16" t="s">
        <v>59</v>
      </c>
      <c r="B62" s="17" t="s">
        <v>19</v>
      </c>
      <c r="C62" s="18" t="s">
        <v>20</v>
      </c>
      <c r="D62" s="17" t="s">
        <v>21</v>
      </c>
      <c r="E62" s="17" t="s">
        <v>21</v>
      </c>
      <c r="F62" s="17" t="s">
        <v>22</v>
      </c>
      <c r="G62" s="17" t="s">
        <v>21</v>
      </c>
      <c r="H62" s="17" t="s">
        <v>21</v>
      </c>
      <c r="I62" s="17" t="s">
        <v>22</v>
      </c>
      <c r="J62" s="17" t="s">
        <v>21</v>
      </c>
      <c r="K62" s="17" t="s">
        <v>21</v>
      </c>
      <c r="L62" s="17" t="s">
        <v>22</v>
      </c>
      <c r="M62" s="17" t="s">
        <v>23</v>
      </c>
      <c r="N62" s="19" t="s">
        <v>24</v>
      </c>
      <c r="O62" s="18" t="s">
        <v>25</v>
      </c>
      <c r="P62" s="18" t="s">
        <v>26</v>
      </c>
      <c r="AP62" s="65" t="s">
        <v>165</v>
      </c>
    </row>
    <row r="63" spans="1:42" ht="13" thickTop="1" x14ac:dyDescent="0.25">
      <c r="A63" s="1" t="s">
        <v>42</v>
      </c>
      <c r="B63" s="2">
        <v>7270</v>
      </c>
      <c r="C63" s="2">
        <v>233</v>
      </c>
      <c r="D63" s="2">
        <v>279</v>
      </c>
      <c r="E63" s="2">
        <v>6</v>
      </c>
      <c r="F63" s="2">
        <v>97</v>
      </c>
      <c r="G63" s="2">
        <v>266</v>
      </c>
      <c r="H63" s="2">
        <v>6</v>
      </c>
      <c r="I63" s="2">
        <v>97</v>
      </c>
      <c r="J63" s="2">
        <v>619</v>
      </c>
      <c r="K63" s="2">
        <v>29</v>
      </c>
      <c r="L63" s="2">
        <v>95</v>
      </c>
      <c r="M63" s="4"/>
      <c r="N63" s="3"/>
      <c r="O63" s="2">
        <v>10176</v>
      </c>
      <c r="P63" s="3">
        <f t="shared" ref="P63:P74" si="15">O63/B63</f>
        <v>1.3997248968363136</v>
      </c>
      <c r="AP63" s="95">
        <f>(0.8*C63*G63)/60</f>
        <v>826.37333333333333</v>
      </c>
    </row>
    <row r="64" spans="1:42" x14ac:dyDescent="0.25">
      <c r="A64" s="1" t="s">
        <v>43</v>
      </c>
      <c r="B64" s="2">
        <v>7225</v>
      </c>
      <c r="C64" s="2">
        <v>258</v>
      </c>
      <c r="D64" s="2">
        <v>244</v>
      </c>
      <c r="E64" s="2">
        <v>15</v>
      </c>
      <c r="F64" s="2">
        <v>94</v>
      </c>
      <c r="G64" s="2">
        <v>276</v>
      </c>
      <c r="H64" s="2">
        <v>6</v>
      </c>
      <c r="I64" s="2">
        <v>98</v>
      </c>
      <c r="J64" s="2">
        <v>662</v>
      </c>
      <c r="K64" s="2">
        <v>29</v>
      </c>
      <c r="L64" s="2">
        <v>96</v>
      </c>
      <c r="M64" s="3"/>
      <c r="N64" s="3"/>
      <c r="O64" s="2">
        <v>8133</v>
      </c>
      <c r="P64" s="3">
        <f t="shared" si="15"/>
        <v>1.1256747404844292</v>
      </c>
      <c r="AP64" s="95">
        <f t="shared" ref="AP64:AP74" si="16">(0.8*C64*G64)/60</f>
        <v>949.44</v>
      </c>
    </row>
    <row r="65" spans="1:42" x14ac:dyDescent="0.25">
      <c r="A65" s="1" t="s">
        <v>44</v>
      </c>
      <c r="B65" s="2">
        <v>9257</v>
      </c>
      <c r="C65" s="2">
        <v>286</v>
      </c>
      <c r="D65" s="2">
        <v>210</v>
      </c>
      <c r="E65" s="2">
        <v>20</v>
      </c>
      <c r="F65" s="2">
        <v>91</v>
      </c>
      <c r="G65" s="2">
        <v>228</v>
      </c>
      <c r="H65" s="2">
        <v>11</v>
      </c>
      <c r="I65" s="2">
        <v>95</v>
      </c>
      <c r="J65" s="2">
        <v>624</v>
      </c>
      <c r="K65" s="2">
        <v>31</v>
      </c>
      <c r="L65" s="2">
        <v>95</v>
      </c>
      <c r="M65" s="3">
        <v>4</v>
      </c>
      <c r="N65" s="3">
        <v>12.6</v>
      </c>
      <c r="O65" s="2">
        <v>10822</v>
      </c>
      <c r="P65" s="3">
        <f t="shared" si="15"/>
        <v>1.1690612509452307</v>
      </c>
      <c r="AP65" s="95">
        <f t="shared" si="16"/>
        <v>869.44</v>
      </c>
    </row>
    <row r="66" spans="1:42" x14ac:dyDescent="0.25">
      <c r="A66" s="1" t="s">
        <v>45</v>
      </c>
      <c r="B66" s="2">
        <v>9681</v>
      </c>
      <c r="C66" s="2">
        <v>326</v>
      </c>
      <c r="D66" s="2">
        <v>193</v>
      </c>
      <c r="E66" s="2">
        <v>12</v>
      </c>
      <c r="F66" s="2">
        <v>93</v>
      </c>
      <c r="G66" s="2">
        <v>189</v>
      </c>
      <c r="H66" s="2">
        <v>7</v>
      </c>
      <c r="I66" s="2">
        <v>96</v>
      </c>
      <c r="J66" s="2">
        <v>483</v>
      </c>
      <c r="K66" s="2">
        <v>26</v>
      </c>
      <c r="L66" s="2">
        <v>94</v>
      </c>
      <c r="M66" s="3"/>
      <c r="N66" s="3"/>
      <c r="O66" s="2">
        <v>9702</v>
      </c>
      <c r="P66" s="3">
        <f t="shared" si="15"/>
        <v>1.0021691973969631</v>
      </c>
      <c r="AP66" s="95">
        <f t="shared" si="16"/>
        <v>821.5200000000001</v>
      </c>
    </row>
    <row r="67" spans="1:42" x14ac:dyDescent="0.25">
      <c r="A67" s="1" t="s">
        <v>46</v>
      </c>
      <c r="B67" s="2">
        <v>13260</v>
      </c>
      <c r="C67" s="2">
        <v>446</v>
      </c>
      <c r="D67" s="2">
        <v>182</v>
      </c>
      <c r="E67" s="2">
        <v>20</v>
      </c>
      <c r="F67" s="2">
        <v>91</v>
      </c>
      <c r="G67" s="2">
        <v>200</v>
      </c>
      <c r="H67" s="2">
        <v>9</v>
      </c>
      <c r="I67" s="2">
        <v>96</v>
      </c>
      <c r="J67" s="2">
        <v>533</v>
      </c>
      <c r="K67" s="2">
        <v>37</v>
      </c>
      <c r="L67" s="2">
        <v>92</v>
      </c>
      <c r="M67" s="3"/>
      <c r="N67" s="3"/>
      <c r="O67" s="2">
        <v>10603</v>
      </c>
      <c r="P67" s="3">
        <f t="shared" si="15"/>
        <v>0.79962292609351437</v>
      </c>
      <c r="AP67" s="95">
        <f t="shared" si="16"/>
        <v>1189.3333333333333</v>
      </c>
    </row>
    <row r="68" spans="1:42" x14ac:dyDescent="0.25">
      <c r="A68" s="1" t="s">
        <v>47</v>
      </c>
      <c r="B68" s="2">
        <v>10877</v>
      </c>
      <c r="C68" s="2">
        <v>363</v>
      </c>
      <c r="D68" s="2">
        <v>339</v>
      </c>
      <c r="E68" s="2">
        <v>14</v>
      </c>
      <c r="F68" s="2">
        <v>96</v>
      </c>
      <c r="G68" s="2">
        <v>227</v>
      </c>
      <c r="H68" s="2">
        <v>7</v>
      </c>
      <c r="I68" s="2">
        <v>97</v>
      </c>
      <c r="J68" s="2">
        <v>610</v>
      </c>
      <c r="K68" s="2">
        <v>38</v>
      </c>
      <c r="L68" s="2">
        <v>92</v>
      </c>
      <c r="M68" s="3">
        <v>7</v>
      </c>
      <c r="N68" s="3">
        <v>12.6</v>
      </c>
      <c r="O68" s="2">
        <v>11895</v>
      </c>
      <c r="P68" s="3">
        <f t="shared" si="15"/>
        <v>1.0935919830835708</v>
      </c>
      <c r="AP68" s="95">
        <f t="shared" si="16"/>
        <v>1098.68</v>
      </c>
    </row>
    <row r="69" spans="1:42" x14ac:dyDescent="0.25">
      <c r="A69" s="1" t="s">
        <v>48</v>
      </c>
      <c r="B69" s="2">
        <v>15041</v>
      </c>
      <c r="C69" s="2">
        <v>638</v>
      </c>
      <c r="D69" s="2">
        <v>195</v>
      </c>
      <c r="E69" s="2">
        <v>13</v>
      </c>
      <c r="F69" s="2">
        <v>92</v>
      </c>
      <c r="G69" s="2">
        <v>249</v>
      </c>
      <c r="H69" s="2">
        <v>3</v>
      </c>
      <c r="I69" s="2">
        <v>99</v>
      </c>
      <c r="J69" s="2">
        <v>589</v>
      </c>
      <c r="K69" s="2">
        <v>41</v>
      </c>
      <c r="L69" s="2">
        <v>94</v>
      </c>
      <c r="M69" s="3">
        <v>35</v>
      </c>
      <c r="N69" s="3">
        <v>11.6</v>
      </c>
      <c r="O69" s="2">
        <v>13805</v>
      </c>
      <c r="P69" s="3">
        <f t="shared" si="15"/>
        <v>0.91782461272521776</v>
      </c>
      <c r="AP69" s="95">
        <f t="shared" si="16"/>
        <v>2118.1600000000003</v>
      </c>
    </row>
    <row r="70" spans="1:42" x14ac:dyDescent="0.25">
      <c r="A70" s="1" t="s">
        <v>49</v>
      </c>
      <c r="B70" s="2">
        <v>20214</v>
      </c>
      <c r="C70" s="2">
        <v>652</v>
      </c>
      <c r="D70" s="2">
        <v>266</v>
      </c>
      <c r="E70" s="2">
        <v>8</v>
      </c>
      <c r="F70" s="2">
        <v>97</v>
      </c>
      <c r="G70" s="2">
        <v>283</v>
      </c>
      <c r="H70" s="2">
        <v>17</v>
      </c>
      <c r="I70" s="2">
        <v>94</v>
      </c>
      <c r="J70" s="2">
        <v>628</v>
      </c>
      <c r="K70" s="2">
        <v>60</v>
      </c>
      <c r="L70" s="2">
        <v>90</v>
      </c>
      <c r="M70" s="3">
        <v>21</v>
      </c>
      <c r="N70" s="3">
        <v>12.8</v>
      </c>
      <c r="O70" s="2">
        <v>26222</v>
      </c>
      <c r="P70" s="3">
        <f t="shared" si="15"/>
        <v>1.2972197486890273</v>
      </c>
      <c r="AP70" s="95">
        <f t="shared" si="16"/>
        <v>2460.2133333333336</v>
      </c>
    </row>
    <row r="71" spans="1:42" x14ac:dyDescent="0.25">
      <c r="A71" s="1" t="s">
        <v>50</v>
      </c>
      <c r="B71" s="2">
        <v>9763</v>
      </c>
      <c r="C71" s="2">
        <v>325</v>
      </c>
      <c r="D71" s="2">
        <v>205</v>
      </c>
      <c r="E71" s="2">
        <v>16</v>
      </c>
      <c r="F71" s="2">
        <v>91</v>
      </c>
      <c r="G71" s="2">
        <v>220</v>
      </c>
      <c r="H71" s="2">
        <v>13</v>
      </c>
      <c r="I71" s="2">
        <v>94</v>
      </c>
      <c r="J71" s="2">
        <v>470</v>
      </c>
      <c r="K71" s="2">
        <v>56</v>
      </c>
      <c r="L71" s="2">
        <v>88</v>
      </c>
      <c r="M71" s="3"/>
      <c r="N71" s="3"/>
      <c r="O71" s="2">
        <v>10710</v>
      </c>
      <c r="P71" s="3">
        <f t="shared" si="15"/>
        <v>1.0969988732971423</v>
      </c>
      <c r="AP71" s="95">
        <f t="shared" si="16"/>
        <v>953.33333333333337</v>
      </c>
    </row>
    <row r="72" spans="1:42" x14ac:dyDescent="0.25">
      <c r="A72" s="1" t="s">
        <v>51</v>
      </c>
      <c r="B72" s="2">
        <v>6398</v>
      </c>
      <c r="C72" s="2">
        <v>206</v>
      </c>
      <c r="D72" s="2">
        <v>198</v>
      </c>
      <c r="E72" s="2">
        <v>17</v>
      </c>
      <c r="F72" s="2">
        <v>92</v>
      </c>
      <c r="G72" s="2">
        <v>231</v>
      </c>
      <c r="H72" s="2">
        <v>10</v>
      </c>
      <c r="I72" s="2">
        <v>95</v>
      </c>
      <c r="J72" s="2">
        <v>500</v>
      </c>
      <c r="K72" s="2">
        <v>35</v>
      </c>
      <c r="L72" s="2">
        <v>93</v>
      </c>
      <c r="M72" s="3"/>
      <c r="N72" s="3"/>
      <c r="O72" s="2">
        <v>9777</v>
      </c>
      <c r="P72" s="3">
        <f t="shared" si="15"/>
        <v>1.5281337918099407</v>
      </c>
      <c r="AP72" s="95">
        <f t="shared" si="16"/>
        <v>634.48</v>
      </c>
    </row>
    <row r="73" spans="1:42" x14ac:dyDescent="0.25">
      <c r="A73" s="23" t="s">
        <v>52</v>
      </c>
      <c r="B73" s="2">
        <v>6128</v>
      </c>
      <c r="C73" s="2">
        <v>204</v>
      </c>
      <c r="D73" s="2">
        <v>241</v>
      </c>
      <c r="E73" s="2">
        <v>10</v>
      </c>
      <c r="F73" s="2">
        <v>97</v>
      </c>
      <c r="G73" s="2">
        <v>243</v>
      </c>
      <c r="H73" s="2">
        <v>9</v>
      </c>
      <c r="I73" s="2">
        <v>97</v>
      </c>
      <c r="J73" s="2">
        <v>656</v>
      </c>
      <c r="K73" s="2">
        <v>33</v>
      </c>
      <c r="L73" s="2">
        <v>96</v>
      </c>
      <c r="M73" s="3">
        <v>18</v>
      </c>
      <c r="N73" s="3">
        <v>13.1</v>
      </c>
      <c r="O73" s="2">
        <v>9054</v>
      </c>
      <c r="P73" s="3">
        <f t="shared" si="15"/>
        <v>1.4774804177545693</v>
      </c>
      <c r="AP73" s="95">
        <f t="shared" si="16"/>
        <v>660.96000000000015</v>
      </c>
    </row>
    <row r="74" spans="1:42" ht="13" thickBot="1" x14ac:dyDescent="0.3">
      <c r="A74" s="25" t="s">
        <v>53</v>
      </c>
      <c r="B74" s="2">
        <v>5800</v>
      </c>
      <c r="C74" s="2">
        <v>187</v>
      </c>
      <c r="D74" s="2">
        <v>236</v>
      </c>
      <c r="E74" s="2">
        <v>15</v>
      </c>
      <c r="F74" s="2">
        <v>94</v>
      </c>
      <c r="G74" s="2">
        <v>223</v>
      </c>
      <c r="H74" s="2">
        <v>7</v>
      </c>
      <c r="I74" s="2">
        <v>97</v>
      </c>
      <c r="J74" s="2">
        <v>572</v>
      </c>
      <c r="K74" s="2">
        <v>16</v>
      </c>
      <c r="L74" s="2">
        <v>97</v>
      </c>
      <c r="M74" s="3">
        <v>3.5</v>
      </c>
      <c r="N74" s="3">
        <v>12.9</v>
      </c>
      <c r="O74" s="2">
        <v>10170</v>
      </c>
      <c r="P74" s="3">
        <f t="shared" si="15"/>
        <v>1.7534482758620689</v>
      </c>
      <c r="AP74" s="95">
        <f t="shared" si="16"/>
        <v>556.01333333333321</v>
      </c>
    </row>
    <row r="75" spans="1:42" ht="13" thickTop="1" x14ac:dyDescent="0.25">
      <c r="A75" s="24" t="s">
        <v>60</v>
      </c>
      <c r="B75" s="6">
        <f t="shared" ref="B75:J75" si="17">SUM(B63:B74)</f>
        <v>120914</v>
      </c>
      <c r="C75" s="6">
        <f t="shared" si="17"/>
        <v>4124</v>
      </c>
      <c r="D75" s="6">
        <f t="shared" si="17"/>
        <v>2788</v>
      </c>
      <c r="E75" s="6">
        <f>SUM(E63:E74)</f>
        <v>166</v>
      </c>
      <c r="F75" s="6">
        <f>SUM(F63:F74)</f>
        <v>1125</v>
      </c>
      <c r="G75" s="6">
        <f>SUM(G63:G74)</f>
        <v>2835</v>
      </c>
      <c r="H75" s="6">
        <f>SUM(H63:H74)</f>
        <v>105</v>
      </c>
      <c r="I75" s="6">
        <f>SUM(I63:I74)</f>
        <v>1155</v>
      </c>
      <c r="J75" s="6">
        <f t="shared" si="17"/>
        <v>6946</v>
      </c>
      <c r="K75" s="6">
        <f t="shared" ref="K75:P75" si="18">SUM(K63:K74)</f>
        <v>431</v>
      </c>
      <c r="L75" s="6">
        <f t="shared" si="18"/>
        <v>1122</v>
      </c>
      <c r="M75" s="6">
        <f t="shared" si="18"/>
        <v>88.5</v>
      </c>
      <c r="N75" s="6">
        <f t="shared" si="18"/>
        <v>75.599999999999994</v>
      </c>
      <c r="O75" s="6">
        <f t="shared" si="18"/>
        <v>141069</v>
      </c>
      <c r="P75" s="28">
        <f t="shared" si="18"/>
        <v>14.660950714977989</v>
      </c>
      <c r="AP75" s="93"/>
    </row>
    <row r="76" spans="1:42" ht="13" thickBot="1" x14ac:dyDescent="0.3">
      <c r="A76" s="7" t="s">
        <v>61</v>
      </c>
      <c r="B76" s="8">
        <f>AVERAGE(B63:B74)</f>
        <v>10076.166666666666</v>
      </c>
      <c r="C76" s="8">
        <f t="shared" ref="C76:J76" si="19">AVERAGE(C63:C74)</f>
        <v>343.66666666666669</v>
      </c>
      <c r="D76" s="8">
        <f t="shared" si="19"/>
        <v>232.33333333333334</v>
      </c>
      <c r="E76" s="8">
        <f>AVERAGE(E63:E74)</f>
        <v>13.833333333333334</v>
      </c>
      <c r="F76" s="8">
        <f>AVERAGE(F63:F74)</f>
        <v>93.75</v>
      </c>
      <c r="G76" s="8">
        <f>AVERAGE(G63:G74)</f>
        <v>236.25</v>
      </c>
      <c r="H76" s="8">
        <f>AVERAGE(H63:H74)</f>
        <v>8.75</v>
      </c>
      <c r="I76" s="8">
        <f>AVERAGE(I63:I74)</f>
        <v>96.25</v>
      </c>
      <c r="J76" s="8">
        <f t="shared" si="19"/>
        <v>578.83333333333337</v>
      </c>
      <c r="K76" s="8">
        <f t="shared" ref="K76:P76" si="20">AVERAGE(K63:K74)</f>
        <v>35.916666666666664</v>
      </c>
      <c r="L76" s="8">
        <f t="shared" si="20"/>
        <v>93.5</v>
      </c>
      <c r="M76" s="8">
        <f t="shared" si="20"/>
        <v>14.75</v>
      </c>
      <c r="N76" s="26">
        <f t="shared" si="20"/>
        <v>12.6</v>
      </c>
      <c r="O76" s="8">
        <f t="shared" si="20"/>
        <v>11755.75</v>
      </c>
      <c r="P76" s="26">
        <f t="shared" si="20"/>
        <v>1.2217458929148324</v>
      </c>
      <c r="AP76" s="94">
        <f>AVERAGE(AP63:AP74)</f>
        <v>1094.828888888889</v>
      </c>
    </row>
    <row r="77" spans="1:42" ht="13" thickTop="1" x14ac:dyDescent="0.25"/>
    <row r="78" spans="1:42" ht="13" thickBot="1" x14ac:dyDescent="0.3"/>
    <row r="79" spans="1:42" ht="13" thickTop="1" x14ac:dyDescent="0.25">
      <c r="A79" s="20" t="s">
        <v>5</v>
      </c>
      <c r="B79" s="21" t="s">
        <v>6</v>
      </c>
      <c r="C79" s="21" t="s">
        <v>6</v>
      </c>
      <c r="D79" s="21" t="s">
        <v>7</v>
      </c>
      <c r="E79" s="21" t="s">
        <v>8</v>
      </c>
      <c r="F79" s="32" t="s">
        <v>2</v>
      </c>
      <c r="G79" s="21" t="s">
        <v>9</v>
      </c>
      <c r="H79" s="21" t="s">
        <v>10</v>
      </c>
      <c r="I79" s="32" t="s">
        <v>3</v>
      </c>
      <c r="J79" s="21" t="s">
        <v>11</v>
      </c>
      <c r="K79" s="21" t="s">
        <v>12</v>
      </c>
      <c r="L79" s="32" t="s">
        <v>13</v>
      </c>
      <c r="M79" s="21" t="s">
        <v>14</v>
      </c>
      <c r="N79" s="22" t="s">
        <v>15</v>
      </c>
      <c r="O79" s="21" t="s">
        <v>62</v>
      </c>
      <c r="P79" s="22" t="s">
        <v>63</v>
      </c>
      <c r="Q79" s="22" t="s">
        <v>64</v>
      </c>
      <c r="R79" s="22" t="s">
        <v>65</v>
      </c>
      <c r="S79" s="22" t="s">
        <v>66</v>
      </c>
      <c r="T79" s="22" t="s">
        <v>67</v>
      </c>
      <c r="U79" s="22"/>
      <c r="V79" s="22" t="s">
        <v>16</v>
      </c>
      <c r="W79" s="22" t="s">
        <v>17</v>
      </c>
      <c r="X79" s="22"/>
      <c r="Y79" s="21" t="s">
        <v>68</v>
      </c>
      <c r="Z79" s="21" t="s">
        <v>69</v>
      </c>
      <c r="AA79" s="21" t="s">
        <v>70</v>
      </c>
      <c r="AP79" s="61" t="s">
        <v>164</v>
      </c>
    </row>
    <row r="80" spans="1:42" ht="13" thickBot="1" x14ac:dyDescent="0.3">
      <c r="A80" s="16" t="s">
        <v>71</v>
      </c>
      <c r="B80" s="17" t="s">
        <v>19</v>
      </c>
      <c r="C80" s="18" t="s">
        <v>20</v>
      </c>
      <c r="D80" s="17" t="s">
        <v>21</v>
      </c>
      <c r="E80" s="17" t="s">
        <v>21</v>
      </c>
      <c r="F80" s="33" t="s">
        <v>72</v>
      </c>
      <c r="G80" s="17" t="s">
        <v>21</v>
      </c>
      <c r="H80" s="17" t="s">
        <v>21</v>
      </c>
      <c r="I80" s="33" t="s">
        <v>72</v>
      </c>
      <c r="J80" s="17" t="s">
        <v>21</v>
      </c>
      <c r="K80" s="17" t="s">
        <v>21</v>
      </c>
      <c r="L80" s="33" t="s">
        <v>72</v>
      </c>
      <c r="M80" s="17" t="s">
        <v>23</v>
      </c>
      <c r="N80" s="19" t="s">
        <v>24</v>
      </c>
      <c r="O80" s="17"/>
      <c r="P80" s="18" t="s">
        <v>25</v>
      </c>
      <c r="Q80" s="18" t="s">
        <v>26</v>
      </c>
      <c r="R80" s="18" t="s">
        <v>25</v>
      </c>
      <c r="S80" s="18" t="s">
        <v>26</v>
      </c>
      <c r="T80" s="18" t="s">
        <v>25</v>
      </c>
      <c r="U80" s="18"/>
      <c r="V80" s="18" t="s">
        <v>25</v>
      </c>
      <c r="W80" s="18" t="s">
        <v>26</v>
      </c>
      <c r="X80" s="18"/>
      <c r="Y80" s="17"/>
      <c r="Z80" s="17"/>
      <c r="AA80" s="17"/>
      <c r="AP80" s="65" t="s">
        <v>165</v>
      </c>
    </row>
    <row r="81" spans="1:42" ht="13" thickTop="1" x14ac:dyDescent="0.25">
      <c r="A81" s="1" t="s">
        <v>42</v>
      </c>
      <c r="B81" s="2">
        <v>6392</v>
      </c>
      <c r="C81" s="2">
        <v>234</v>
      </c>
      <c r="D81" s="2">
        <v>219</v>
      </c>
      <c r="E81" s="2">
        <v>9</v>
      </c>
      <c r="F81" s="2">
        <v>96</v>
      </c>
      <c r="G81" s="2">
        <v>203</v>
      </c>
      <c r="H81" s="2">
        <v>8</v>
      </c>
      <c r="I81" s="2">
        <v>96</v>
      </c>
      <c r="J81" s="2">
        <v>556</v>
      </c>
      <c r="K81" s="2">
        <v>44</v>
      </c>
      <c r="L81" s="2">
        <v>92</v>
      </c>
      <c r="M81" s="4">
        <v>3.5</v>
      </c>
      <c r="N81" s="3">
        <v>12.1</v>
      </c>
      <c r="O81" s="31">
        <v>2.15</v>
      </c>
      <c r="P81" s="2">
        <v>281</v>
      </c>
      <c r="Q81" s="34">
        <v>254</v>
      </c>
      <c r="R81" s="2">
        <v>432</v>
      </c>
      <c r="S81" s="34">
        <v>1109</v>
      </c>
      <c r="T81" s="2">
        <v>8086</v>
      </c>
      <c r="U81" s="2"/>
      <c r="V81" s="2">
        <f>SUM(P81:T81)</f>
        <v>10162</v>
      </c>
      <c r="W81" s="3">
        <f t="shared" ref="W81:W92" si="21">V81/B81</f>
        <v>1.5897997496871088</v>
      </c>
      <c r="X81" s="3"/>
      <c r="Y81" s="31">
        <v>7.55</v>
      </c>
      <c r="Z81" s="31">
        <v>7.25</v>
      </c>
      <c r="AA81" s="31">
        <v>2.41</v>
      </c>
      <c r="AP81" s="95">
        <f>(0.8*C81*G81)/60</f>
        <v>633.36000000000013</v>
      </c>
    </row>
    <row r="82" spans="1:42" x14ac:dyDescent="0.25">
      <c r="A82" s="1" t="s">
        <v>43</v>
      </c>
      <c r="B82" s="2">
        <v>9181</v>
      </c>
      <c r="C82" s="2">
        <v>328</v>
      </c>
      <c r="D82" s="2">
        <v>226</v>
      </c>
      <c r="E82" s="2">
        <v>11</v>
      </c>
      <c r="F82" s="2">
        <v>95</v>
      </c>
      <c r="G82" s="2">
        <v>217</v>
      </c>
      <c r="H82" s="2">
        <v>10</v>
      </c>
      <c r="I82" s="2">
        <v>96</v>
      </c>
      <c r="J82" s="2">
        <v>672</v>
      </c>
      <c r="K82" s="2">
        <v>39</v>
      </c>
      <c r="L82" s="2">
        <v>94</v>
      </c>
      <c r="M82" s="3">
        <v>0</v>
      </c>
      <c r="N82" s="3">
        <v>0</v>
      </c>
      <c r="O82" s="31">
        <v>1.524</v>
      </c>
      <c r="P82" s="2">
        <v>288</v>
      </c>
      <c r="Q82" s="34">
        <v>258</v>
      </c>
      <c r="R82" s="2">
        <v>609</v>
      </c>
      <c r="S82" s="34">
        <v>1153</v>
      </c>
      <c r="T82" s="2">
        <v>7335</v>
      </c>
      <c r="U82" s="2"/>
      <c r="V82" s="2">
        <f t="shared" ref="V82:V92" si="22">SUM(P82:T82)</f>
        <v>9643</v>
      </c>
      <c r="W82" s="3">
        <f t="shared" si="21"/>
        <v>1.0503213157608104</v>
      </c>
      <c r="X82" s="3"/>
      <c r="Y82" s="31">
        <v>7.41</v>
      </c>
      <c r="Z82" s="31">
        <v>7.42</v>
      </c>
      <c r="AA82" s="31">
        <v>1.677</v>
      </c>
      <c r="AP82" s="95">
        <f t="shared" ref="AP82:AP92" si="23">(0.8*C82*G82)/60</f>
        <v>949.01333333333355</v>
      </c>
    </row>
    <row r="83" spans="1:42" x14ac:dyDescent="0.25">
      <c r="A83" s="1" t="s">
        <v>44</v>
      </c>
      <c r="B83" s="2">
        <v>11883</v>
      </c>
      <c r="C83" s="2">
        <v>383</v>
      </c>
      <c r="D83" s="2">
        <v>223</v>
      </c>
      <c r="E83" s="2">
        <v>11</v>
      </c>
      <c r="F83" s="2">
        <v>95</v>
      </c>
      <c r="G83" s="2">
        <v>209</v>
      </c>
      <c r="H83" s="2">
        <v>9</v>
      </c>
      <c r="I83" s="2">
        <v>95</v>
      </c>
      <c r="J83" s="2">
        <v>583</v>
      </c>
      <c r="K83" s="2">
        <v>39</v>
      </c>
      <c r="L83" s="2">
        <v>92</v>
      </c>
      <c r="M83" s="3">
        <v>0</v>
      </c>
      <c r="N83" s="3">
        <v>0</v>
      </c>
      <c r="O83" s="31">
        <v>2.0299999999999998</v>
      </c>
      <c r="P83" s="2">
        <v>306</v>
      </c>
      <c r="Q83" s="34">
        <v>298</v>
      </c>
      <c r="R83" s="2">
        <v>450</v>
      </c>
      <c r="S83" s="34">
        <v>1219</v>
      </c>
      <c r="T83" s="2">
        <v>9281</v>
      </c>
      <c r="U83" s="2"/>
      <c r="V83" s="2">
        <f t="shared" si="22"/>
        <v>11554</v>
      </c>
      <c r="W83" s="3">
        <f t="shared" si="21"/>
        <v>0.97231338887486329</v>
      </c>
      <c r="X83" s="3"/>
      <c r="Y83" s="31">
        <v>7.52</v>
      </c>
      <c r="Z83" s="31">
        <v>7.47</v>
      </c>
      <c r="AA83" s="31">
        <v>2.02</v>
      </c>
      <c r="AP83" s="95">
        <f t="shared" si="23"/>
        <v>1067.2933333333335</v>
      </c>
    </row>
    <row r="84" spans="1:42" x14ac:dyDescent="0.25">
      <c r="A84" s="1" t="s">
        <v>45</v>
      </c>
      <c r="B84" s="2">
        <v>13319</v>
      </c>
      <c r="C84" s="2">
        <v>444</v>
      </c>
      <c r="D84" s="2">
        <v>231</v>
      </c>
      <c r="E84" s="2">
        <v>10</v>
      </c>
      <c r="F84" s="2">
        <v>96</v>
      </c>
      <c r="G84" s="2">
        <v>227</v>
      </c>
      <c r="H84" s="2">
        <v>8</v>
      </c>
      <c r="I84" s="2">
        <v>97</v>
      </c>
      <c r="J84" s="2">
        <v>700</v>
      </c>
      <c r="K84" s="2">
        <v>40</v>
      </c>
      <c r="L84" s="2">
        <v>94</v>
      </c>
      <c r="M84" s="3">
        <v>7</v>
      </c>
      <c r="N84" s="3">
        <v>12.6</v>
      </c>
      <c r="O84" s="31">
        <v>1.83</v>
      </c>
      <c r="P84" s="2">
        <v>397</v>
      </c>
      <c r="Q84" s="34">
        <v>430</v>
      </c>
      <c r="R84" s="2">
        <v>595</v>
      </c>
      <c r="S84" s="34">
        <v>1702</v>
      </c>
      <c r="T84" s="2">
        <v>10297</v>
      </c>
      <c r="U84" s="2"/>
      <c r="V84" s="2">
        <f t="shared" si="22"/>
        <v>13421</v>
      </c>
      <c r="W84" s="3">
        <f t="shared" si="21"/>
        <v>1.0076582326000449</v>
      </c>
      <c r="X84" s="3"/>
      <c r="Y84" s="31">
        <v>7.54</v>
      </c>
      <c r="Z84" s="31">
        <v>7.29</v>
      </c>
      <c r="AA84" s="31">
        <v>1.65</v>
      </c>
      <c r="AP84" s="95">
        <f t="shared" si="23"/>
        <v>1343.8400000000001</v>
      </c>
    </row>
    <row r="85" spans="1:42" x14ac:dyDescent="0.25">
      <c r="A85" s="1" t="s">
        <v>46</v>
      </c>
      <c r="B85" s="2">
        <v>13818</v>
      </c>
      <c r="C85" s="2">
        <v>446</v>
      </c>
      <c r="D85" s="2">
        <v>287</v>
      </c>
      <c r="E85" s="2">
        <v>12</v>
      </c>
      <c r="F85" s="2">
        <v>96</v>
      </c>
      <c r="G85" s="2">
        <v>262</v>
      </c>
      <c r="H85" s="2">
        <v>5</v>
      </c>
      <c r="I85" s="2">
        <v>98</v>
      </c>
      <c r="J85" s="2">
        <v>688</v>
      </c>
      <c r="K85" s="2">
        <v>31</v>
      </c>
      <c r="L85" s="2">
        <v>96</v>
      </c>
      <c r="M85" s="3">
        <v>0</v>
      </c>
      <c r="N85" s="3">
        <v>0</v>
      </c>
      <c r="O85" s="31">
        <v>2.34</v>
      </c>
      <c r="P85" s="2">
        <v>411</v>
      </c>
      <c r="Q85" s="34">
        <v>448</v>
      </c>
      <c r="R85" s="2">
        <v>699</v>
      </c>
      <c r="S85" s="34">
        <v>1779</v>
      </c>
      <c r="T85" s="2">
        <v>6889</v>
      </c>
      <c r="U85" s="2"/>
      <c r="V85" s="2">
        <f t="shared" si="22"/>
        <v>10226</v>
      </c>
      <c r="W85" s="3">
        <f t="shared" si="21"/>
        <v>0.74004921117383127</v>
      </c>
      <c r="X85" s="3"/>
      <c r="Y85" s="31">
        <v>7.6</v>
      </c>
      <c r="Z85" s="31">
        <v>7.45</v>
      </c>
      <c r="AA85" s="31">
        <v>2.8</v>
      </c>
      <c r="AP85" s="95">
        <f t="shared" si="23"/>
        <v>1558.0266666666669</v>
      </c>
    </row>
    <row r="86" spans="1:42" x14ac:dyDescent="0.25">
      <c r="A86" s="1" t="s">
        <v>47</v>
      </c>
      <c r="B86" s="2">
        <v>16789</v>
      </c>
      <c r="C86" s="2">
        <v>560</v>
      </c>
      <c r="D86" s="2">
        <v>221</v>
      </c>
      <c r="E86" s="2">
        <v>8</v>
      </c>
      <c r="F86" s="2">
        <v>96</v>
      </c>
      <c r="G86" s="2">
        <v>205</v>
      </c>
      <c r="H86" s="2">
        <v>5</v>
      </c>
      <c r="I86" s="2">
        <v>98</v>
      </c>
      <c r="J86" s="2">
        <v>517</v>
      </c>
      <c r="K86" s="2">
        <v>20</v>
      </c>
      <c r="L86" s="2">
        <v>96</v>
      </c>
      <c r="M86" s="3">
        <v>7</v>
      </c>
      <c r="N86" s="3">
        <v>12.8</v>
      </c>
      <c r="O86" s="31">
        <v>2.27</v>
      </c>
      <c r="P86" s="2">
        <v>303</v>
      </c>
      <c r="Q86" s="34">
        <v>288</v>
      </c>
      <c r="R86" s="2">
        <v>412</v>
      </c>
      <c r="S86" s="34">
        <v>1471</v>
      </c>
      <c r="T86" s="2">
        <v>9045</v>
      </c>
      <c r="U86" s="2"/>
      <c r="V86" s="2">
        <f t="shared" si="22"/>
        <v>11519</v>
      </c>
      <c r="W86" s="3">
        <f t="shared" si="21"/>
        <v>0.68610399666448274</v>
      </c>
      <c r="X86" s="3"/>
      <c r="Y86" s="31">
        <v>7.38</v>
      </c>
      <c r="Z86" s="31">
        <v>7.35</v>
      </c>
      <c r="AA86" s="31">
        <v>2.4</v>
      </c>
      <c r="AP86" s="95">
        <f t="shared" si="23"/>
        <v>1530.6666666666667</v>
      </c>
    </row>
    <row r="87" spans="1:42" x14ac:dyDescent="0.25">
      <c r="A87" s="1" t="s">
        <v>48</v>
      </c>
      <c r="B87" s="2">
        <v>22732</v>
      </c>
      <c r="C87" s="2">
        <v>733</v>
      </c>
      <c r="D87" s="2">
        <v>208</v>
      </c>
      <c r="E87" s="2">
        <v>10</v>
      </c>
      <c r="F87" s="2">
        <v>95</v>
      </c>
      <c r="G87" s="2">
        <v>221</v>
      </c>
      <c r="H87" s="2">
        <v>6</v>
      </c>
      <c r="I87" s="2">
        <v>97</v>
      </c>
      <c r="J87" s="2">
        <v>590</v>
      </c>
      <c r="K87" s="2">
        <v>24</v>
      </c>
      <c r="L87" s="2">
        <v>96</v>
      </c>
      <c r="M87" s="3">
        <v>11.7</v>
      </c>
      <c r="N87" s="3">
        <v>13.2</v>
      </c>
      <c r="O87" s="31">
        <v>2.17</v>
      </c>
      <c r="P87" s="2">
        <v>466</v>
      </c>
      <c r="Q87" s="34">
        <v>994</v>
      </c>
      <c r="R87" s="2">
        <v>781</v>
      </c>
      <c r="S87" s="34">
        <v>3080</v>
      </c>
      <c r="T87" s="2">
        <v>9400</v>
      </c>
      <c r="U87" s="2"/>
      <c r="V87" s="2">
        <f t="shared" si="22"/>
        <v>14721</v>
      </c>
      <c r="W87" s="3">
        <f t="shared" si="21"/>
        <v>0.64758930142530358</v>
      </c>
      <c r="X87" s="3"/>
      <c r="Y87" s="31">
        <v>7.3</v>
      </c>
      <c r="Z87" s="31">
        <v>7.35</v>
      </c>
      <c r="AA87" s="31">
        <v>2.0499999999999998</v>
      </c>
      <c r="AP87" s="95">
        <f t="shared" si="23"/>
        <v>2159.9066666666668</v>
      </c>
    </row>
    <row r="88" spans="1:42" x14ac:dyDescent="0.25">
      <c r="A88" s="1" t="s">
        <v>49</v>
      </c>
      <c r="B88" s="2">
        <v>27853</v>
      </c>
      <c r="C88" s="2">
        <v>899</v>
      </c>
      <c r="D88" s="2">
        <v>212</v>
      </c>
      <c r="E88" s="2">
        <v>32</v>
      </c>
      <c r="F88" s="2">
        <v>85</v>
      </c>
      <c r="G88" s="2">
        <v>214</v>
      </c>
      <c r="H88" s="2">
        <v>29</v>
      </c>
      <c r="I88" s="2">
        <v>87</v>
      </c>
      <c r="J88" s="2">
        <v>616</v>
      </c>
      <c r="K88" s="2">
        <v>91</v>
      </c>
      <c r="L88" s="2">
        <v>85</v>
      </c>
      <c r="M88" s="3">
        <v>11.7</v>
      </c>
      <c r="N88" s="3">
        <v>13.25</v>
      </c>
      <c r="O88" s="31">
        <v>2.2400000000000002</v>
      </c>
      <c r="P88" s="2">
        <v>966</v>
      </c>
      <c r="Q88" s="34">
        <v>632</v>
      </c>
      <c r="R88" s="2">
        <v>1074</v>
      </c>
      <c r="S88" s="34">
        <v>3285</v>
      </c>
      <c r="T88" s="2">
        <v>9776</v>
      </c>
      <c r="U88" s="2"/>
      <c r="V88" s="2">
        <f t="shared" si="22"/>
        <v>15733</v>
      </c>
      <c r="W88" s="3">
        <f t="shared" si="21"/>
        <v>0.56485836355150254</v>
      </c>
      <c r="X88" s="3"/>
      <c r="Y88" s="31">
        <v>7.36</v>
      </c>
      <c r="Z88" s="31">
        <v>7.45</v>
      </c>
      <c r="AA88" s="31">
        <v>2.15</v>
      </c>
      <c r="AP88" s="95">
        <f t="shared" si="23"/>
        <v>2565.146666666667</v>
      </c>
    </row>
    <row r="89" spans="1:42" x14ac:dyDescent="0.25">
      <c r="A89" s="1" t="s">
        <v>50</v>
      </c>
      <c r="B89" s="2">
        <v>17482</v>
      </c>
      <c r="C89" s="2">
        <v>584</v>
      </c>
      <c r="D89" s="2">
        <v>220</v>
      </c>
      <c r="E89" s="2">
        <v>18</v>
      </c>
      <c r="F89" s="2">
        <v>91</v>
      </c>
      <c r="G89" s="2">
        <v>220</v>
      </c>
      <c r="H89" s="2">
        <v>16</v>
      </c>
      <c r="I89" s="2">
        <v>93</v>
      </c>
      <c r="J89" s="2">
        <v>559</v>
      </c>
      <c r="K89" s="2">
        <v>55</v>
      </c>
      <c r="L89" s="2">
        <v>88</v>
      </c>
      <c r="M89" s="3">
        <v>2.2999999999999998</v>
      </c>
      <c r="N89" s="3">
        <v>12.8</v>
      </c>
      <c r="O89" s="31">
        <v>2.5299999999999998</v>
      </c>
      <c r="P89" s="2">
        <v>910</v>
      </c>
      <c r="Q89" s="34">
        <v>467</v>
      </c>
      <c r="R89" s="2">
        <v>647</v>
      </c>
      <c r="S89" s="34">
        <v>1767</v>
      </c>
      <c r="T89" s="2">
        <v>9565</v>
      </c>
      <c r="U89" s="2"/>
      <c r="V89" s="2">
        <f t="shared" si="22"/>
        <v>13356</v>
      </c>
      <c r="W89" s="3">
        <f t="shared" si="21"/>
        <v>0.7639858139800938</v>
      </c>
      <c r="X89" s="3"/>
      <c r="Y89" s="31">
        <v>7.43</v>
      </c>
      <c r="Z89" s="31">
        <v>7.48</v>
      </c>
      <c r="AA89" s="31">
        <v>2.1800000000000002</v>
      </c>
      <c r="AP89" s="95">
        <f t="shared" si="23"/>
        <v>1713.0666666666668</v>
      </c>
    </row>
    <row r="90" spans="1:42" x14ac:dyDescent="0.25">
      <c r="A90" s="1" t="s">
        <v>51</v>
      </c>
      <c r="B90" s="2">
        <v>14656</v>
      </c>
      <c r="C90" s="2">
        <v>475</v>
      </c>
      <c r="D90" s="2">
        <v>185</v>
      </c>
      <c r="E90" s="2">
        <v>9</v>
      </c>
      <c r="F90" s="2">
        <v>95</v>
      </c>
      <c r="G90" s="2">
        <v>185</v>
      </c>
      <c r="H90" s="2">
        <v>6</v>
      </c>
      <c r="I90" s="2">
        <v>97</v>
      </c>
      <c r="J90" s="2">
        <v>441</v>
      </c>
      <c r="K90" s="2">
        <v>34</v>
      </c>
      <c r="L90" s="2">
        <v>92</v>
      </c>
      <c r="M90" s="3">
        <v>20.6</v>
      </c>
      <c r="N90" s="3">
        <v>15.7</v>
      </c>
      <c r="O90" s="31">
        <v>2.0299999999999998</v>
      </c>
      <c r="P90" s="2">
        <v>295</v>
      </c>
      <c r="Q90" s="34">
        <v>391</v>
      </c>
      <c r="R90" s="2">
        <v>604</v>
      </c>
      <c r="S90" s="34">
        <v>1946</v>
      </c>
      <c r="T90" s="2">
        <v>6874</v>
      </c>
      <c r="U90" s="2"/>
      <c r="V90" s="2">
        <f t="shared" si="22"/>
        <v>10110</v>
      </c>
      <c r="W90" s="3">
        <f t="shared" si="21"/>
        <v>0.68981986899563319</v>
      </c>
      <c r="X90" s="3"/>
      <c r="Y90" s="31">
        <v>7.3</v>
      </c>
      <c r="Z90" s="31">
        <v>7.35</v>
      </c>
      <c r="AA90" s="31">
        <v>2.2000000000000002</v>
      </c>
      <c r="AP90" s="95">
        <f t="shared" si="23"/>
        <v>1171.6666666666667</v>
      </c>
    </row>
    <row r="91" spans="1:42" x14ac:dyDescent="0.25">
      <c r="A91" s="23" t="s">
        <v>52</v>
      </c>
      <c r="B91" s="2">
        <v>11610</v>
      </c>
      <c r="C91" s="2">
        <v>382</v>
      </c>
      <c r="D91" s="2">
        <v>184</v>
      </c>
      <c r="E91" s="2">
        <v>5</v>
      </c>
      <c r="F91" s="2">
        <v>97</v>
      </c>
      <c r="G91" s="2">
        <v>204</v>
      </c>
      <c r="H91" s="2">
        <v>5</v>
      </c>
      <c r="I91" s="2">
        <v>98</v>
      </c>
      <c r="J91" s="2">
        <v>483</v>
      </c>
      <c r="K91" s="2">
        <v>46</v>
      </c>
      <c r="L91" s="2">
        <v>90</v>
      </c>
      <c r="M91" s="3">
        <v>5.84</v>
      </c>
      <c r="N91" s="3">
        <v>14.5</v>
      </c>
      <c r="O91" s="31">
        <v>2.39</v>
      </c>
      <c r="P91" s="2">
        <v>680</v>
      </c>
      <c r="Q91" s="34">
        <v>319</v>
      </c>
      <c r="R91" s="2">
        <v>520</v>
      </c>
      <c r="S91" s="34">
        <v>1391</v>
      </c>
      <c r="T91" s="2">
        <v>6673</v>
      </c>
      <c r="U91" s="2"/>
      <c r="V91" s="2">
        <f t="shared" si="22"/>
        <v>9583</v>
      </c>
      <c r="W91" s="3">
        <f t="shared" si="21"/>
        <v>0.82540913006029282</v>
      </c>
      <c r="X91" s="3"/>
      <c r="Y91" s="31">
        <v>7.41</v>
      </c>
      <c r="Z91" s="31">
        <v>7.33</v>
      </c>
      <c r="AA91" s="31">
        <v>2.4900000000000002</v>
      </c>
      <c r="AP91" s="95">
        <f t="shared" si="23"/>
        <v>1039.04</v>
      </c>
    </row>
    <row r="92" spans="1:42" ht="13" thickBot="1" x14ac:dyDescent="0.3">
      <c r="A92" s="25" t="s">
        <v>53</v>
      </c>
      <c r="B92" s="2">
        <v>11512</v>
      </c>
      <c r="C92" s="2">
        <v>371</v>
      </c>
      <c r="D92" s="2">
        <v>201</v>
      </c>
      <c r="E92" s="2">
        <v>8</v>
      </c>
      <c r="F92" s="2">
        <v>96</v>
      </c>
      <c r="G92" s="2">
        <v>219</v>
      </c>
      <c r="H92" s="2">
        <v>8</v>
      </c>
      <c r="I92" s="2">
        <v>97</v>
      </c>
      <c r="J92" s="2">
        <v>532</v>
      </c>
      <c r="K92" s="2">
        <v>41</v>
      </c>
      <c r="L92" s="2">
        <v>92</v>
      </c>
      <c r="M92" s="3">
        <v>0</v>
      </c>
      <c r="N92" s="3">
        <v>0</v>
      </c>
      <c r="O92" s="31">
        <v>2.14</v>
      </c>
      <c r="P92" s="2">
        <v>310</v>
      </c>
      <c r="Q92" s="34">
        <v>323</v>
      </c>
      <c r="R92" s="2">
        <v>527</v>
      </c>
      <c r="S92" s="34">
        <v>1661</v>
      </c>
      <c r="T92" s="2">
        <v>7735</v>
      </c>
      <c r="U92" s="2"/>
      <c r="V92" s="2">
        <f t="shared" si="22"/>
        <v>10556</v>
      </c>
      <c r="W92" s="3">
        <f t="shared" si="21"/>
        <v>0.91695621959694229</v>
      </c>
      <c r="X92" s="3"/>
      <c r="Y92" s="31">
        <v>7.39</v>
      </c>
      <c r="Z92" s="31">
        <v>7.33</v>
      </c>
      <c r="AA92" s="31">
        <v>2.36</v>
      </c>
      <c r="AP92" s="95">
        <f t="shared" si="23"/>
        <v>1083.3200000000002</v>
      </c>
    </row>
    <row r="93" spans="1:42" ht="13" thickTop="1" x14ac:dyDescent="0.25">
      <c r="A93" s="24" t="s">
        <v>73</v>
      </c>
      <c r="B93" s="6">
        <f t="shared" ref="B93:N93" si="24">SUM(B81:B92)</f>
        <v>177227</v>
      </c>
      <c r="C93" s="6">
        <f t="shared" si="24"/>
        <v>5839</v>
      </c>
      <c r="D93" s="6">
        <f t="shared" si="24"/>
        <v>2617</v>
      </c>
      <c r="E93" s="6">
        <f>SUM(E81:E92)</f>
        <v>143</v>
      </c>
      <c r="F93" s="6">
        <f>SUM(F81:F92)</f>
        <v>1133</v>
      </c>
      <c r="G93" s="6">
        <f>SUM(G81:G92)</f>
        <v>2586</v>
      </c>
      <c r="H93" s="6">
        <f>SUM(H81:H92)</f>
        <v>115</v>
      </c>
      <c r="I93" s="6">
        <f>SUM(I81:I92)</f>
        <v>1149</v>
      </c>
      <c r="J93" s="6">
        <f t="shared" si="24"/>
        <v>6937</v>
      </c>
      <c r="K93" s="6">
        <f>SUM(K81:K92)</f>
        <v>504</v>
      </c>
      <c r="L93" s="6">
        <f>SUM(L81:L92)</f>
        <v>1107</v>
      </c>
      <c r="M93" s="6">
        <f t="shared" si="24"/>
        <v>69.64</v>
      </c>
      <c r="N93" s="6">
        <f t="shared" si="24"/>
        <v>106.95</v>
      </c>
      <c r="O93" s="28">
        <f t="shared" ref="O93:AA93" si="25">SUM(O81:O92)</f>
        <v>25.644000000000002</v>
      </c>
      <c r="P93" s="6">
        <f t="shared" si="25"/>
        <v>5613</v>
      </c>
      <c r="Q93" s="35">
        <f t="shared" si="25"/>
        <v>5102</v>
      </c>
      <c r="R93" s="6">
        <f t="shared" si="25"/>
        <v>7350</v>
      </c>
      <c r="S93" s="35">
        <f t="shared" si="25"/>
        <v>21563</v>
      </c>
      <c r="T93" s="6">
        <f t="shared" si="25"/>
        <v>100956</v>
      </c>
      <c r="U93" s="6"/>
      <c r="V93" s="6">
        <f t="shared" si="25"/>
        <v>140584</v>
      </c>
      <c r="W93" s="28">
        <f t="shared" si="25"/>
        <v>10.454864592370908</v>
      </c>
      <c r="X93" s="28"/>
      <c r="Y93" s="28">
        <f t="shared" si="25"/>
        <v>89.19</v>
      </c>
      <c r="Z93" s="28">
        <f t="shared" si="25"/>
        <v>88.52</v>
      </c>
      <c r="AA93" s="28">
        <f t="shared" si="25"/>
        <v>26.386999999999993</v>
      </c>
      <c r="AP93" s="93"/>
    </row>
    <row r="94" spans="1:42" ht="13" thickBot="1" x14ac:dyDescent="0.3">
      <c r="A94" s="7" t="s">
        <v>74</v>
      </c>
      <c r="B94" s="8">
        <f>AVERAGE(B81:B92)</f>
        <v>14768.916666666666</v>
      </c>
      <c r="C94" s="8">
        <f t="shared" ref="C94:J94" si="26">AVERAGE(C81:C92)</f>
        <v>486.58333333333331</v>
      </c>
      <c r="D94" s="8">
        <f t="shared" si="26"/>
        <v>218.08333333333334</v>
      </c>
      <c r="E94" s="8">
        <f>AVERAGE(E81:E92)</f>
        <v>11.916666666666666</v>
      </c>
      <c r="F94" s="8">
        <f>AVERAGE(F81:F92)</f>
        <v>94.416666666666671</v>
      </c>
      <c r="G94" s="8">
        <f>AVERAGE(G81:G92)</f>
        <v>215.5</v>
      </c>
      <c r="H94" s="8">
        <f>AVERAGE(H81:H92)</f>
        <v>9.5833333333333339</v>
      </c>
      <c r="I94" s="8">
        <f>AVERAGE(I81:I92)</f>
        <v>95.75</v>
      </c>
      <c r="J94" s="8">
        <f t="shared" si="26"/>
        <v>578.08333333333337</v>
      </c>
      <c r="K94" s="8">
        <f>AVERAGE(K81:K92)</f>
        <v>42</v>
      </c>
      <c r="L94" s="8">
        <f>AVERAGE(L81:L92)</f>
        <v>92.25</v>
      </c>
      <c r="M94" s="8">
        <f>AVERAGE(M81:M92)</f>
        <v>5.8033333333333337</v>
      </c>
      <c r="N94" s="26">
        <f>N93/8</f>
        <v>13.36875</v>
      </c>
      <c r="O94" s="26">
        <f t="shared" ref="O94:AA94" si="27">AVERAGE(O81:O92)</f>
        <v>2.137</v>
      </c>
      <c r="P94" s="8">
        <f t="shared" si="27"/>
        <v>467.75</v>
      </c>
      <c r="Q94" s="36">
        <f t="shared" si="27"/>
        <v>425.16666666666669</v>
      </c>
      <c r="R94" s="8">
        <f t="shared" si="27"/>
        <v>612.5</v>
      </c>
      <c r="S94" s="36">
        <f t="shared" si="27"/>
        <v>1796.9166666666667</v>
      </c>
      <c r="T94" s="8">
        <f t="shared" si="27"/>
        <v>8413</v>
      </c>
      <c r="U94" s="8"/>
      <c r="V94" s="8">
        <f t="shared" si="27"/>
        <v>11715.333333333334</v>
      </c>
      <c r="W94" s="26">
        <f t="shared" si="27"/>
        <v>0.87123871603090908</v>
      </c>
      <c r="X94" s="26"/>
      <c r="Y94" s="26">
        <f t="shared" si="27"/>
        <v>7.4325000000000001</v>
      </c>
      <c r="Z94" s="26">
        <f t="shared" si="27"/>
        <v>7.376666666666666</v>
      </c>
      <c r="AA94" s="26">
        <f t="shared" si="27"/>
        <v>2.198916666666666</v>
      </c>
      <c r="AP94" s="94">
        <f>AVERAGE(AP81:AP92)</f>
        <v>1401.1955555555558</v>
      </c>
    </row>
    <row r="95" spans="1:42" ht="13" thickTop="1" x14ac:dyDescent="0.25"/>
    <row r="96" spans="1:42" ht="13" thickBot="1" x14ac:dyDescent="0.3"/>
    <row r="97" spans="1:42" ht="13" thickTop="1" x14ac:dyDescent="0.25">
      <c r="A97" s="20" t="s">
        <v>5</v>
      </c>
      <c r="B97" s="21" t="s">
        <v>6</v>
      </c>
      <c r="C97" s="21" t="s">
        <v>6</v>
      </c>
      <c r="D97" s="21" t="s">
        <v>7</v>
      </c>
      <c r="E97" s="21" t="s">
        <v>8</v>
      </c>
      <c r="F97" s="32" t="s">
        <v>2</v>
      </c>
      <c r="G97" s="21" t="s">
        <v>9</v>
      </c>
      <c r="H97" s="21" t="s">
        <v>10</v>
      </c>
      <c r="I97" s="32" t="s">
        <v>3</v>
      </c>
      <c r="J97" s="21" t="s">
        <v>11</v>
      </c>
      <c r="K97" s="21" t="s">
        <v>12</v>
      </c>
      <c r="L97" s="32" t="s">
        <v>13</v>
      </c>
      <c r="M97" s="21" t="s">
        <v>14</v>
      </c>
      <c r="N97" s="22" t="s">
        <v>15</v>
      </c>
      <c r="O97" s="21" t="s">
        <v>62</v>
      </c>
      <c r="P97" s="22" t="s">
        <v>63</v>
      </c>
      <c r="Q97" s="22" t="s">
        <v>64</v>
      </c>
      <c r="R97" s="22" t="s">
        <v>65</v>
      </c>
      <c r="S97" s="22" t="s">
        <v>66</v>
      </c>
      <c r="T97" s="22" t="s">
        <v>67</v>
      </c>
      <c r="U97" s="22"/>
      <c r="V97" s="22" t="s">
        <v>16</v>
      </c>
      <c r="W97" s="22" t="s">
        <v>17</v>
      </c>
      <c r="X97" s="22"/>
      <c r="Y97" s="21" t="s">
        <v>68</v>
      </c>
      <c r="Z97" s="21" t="s">
        <v>69</v>
      </c>
      <c r="AA97" s="21" t="s">
        <v>70</v>
      </c>
      <c r="AP97" s="61" t="s">
        <v>164</v>
      </c>
    </row>
    <row r="98" spans="1:42" ht="13" thickBot="1" x14ac:dyDescent="0.3">
      <c r="A98" s="16" t="s">
        <v>75</v>
      </c>
      <c r="B98" s="17" t="s">
        <v>19</v>
      </c>
      <c r="C98" s="18" t="s">
        <v>20</v>
      </c>
      <c r="D98" s="17" t="s">
        <v>21</v>
      </c>
      <c r="E98" s="17" t="s">
        <v>21</v>
      </c>
      <c r="F98" s="33" t="s">
        <v>72</v>
      </c>
      <c r="G98" s="17" t="s">
        <v>21</v>
      </c>
      <c r="H98" s="17" t="s">
        <v>21</v>
      </c>
      <c r="I98" s="33" t="s">
        <v>72</v>
      </c>
      <c r="J98" s="17" t="s">
        <v>21</v>
      </c>
      <c r="K98" s="17" t="s">
        <v>21</v>
      </c>
      <c r="L98" s="33" t="s">
        <v>72</v>
      </c>
      <c r="M98" s="17" t="s">
        <v>23</v>
      </c>
      <c r="N98" s="19" t="s">
        <v>24</v>
      </c>
      <c r="O98" s="17"/>
      <c r="P98" s="18" t="s">
        <v>25</v>
      </c>
      <c r="Q98" s="18" t="s">
        <v>26</v>
      </c>
      <c r="R98" s="18" t="s">
        <v>25</v>
      </c>
      <c r="S98" s="18" t="s">
        <v>26</v>
      </c>
      <c r="T98" s="18" t="s">
        <v>25</v>
      </c>
      <c r="U98" s="18"/>
      <c r="V98" s="18" t="s">
        <v>25</v>
      </c>
      <c r="W98" s="18" t="s">
        <v>26</v>
      </c>
      <c r="X98" s="18"/>
      <c r="Y98" s="17"/>
      <c r="Z98" s="17"/>
      <c r="AA98" s="17"/>
      <c r="AP98" s="65" t="s">
        <v>165</v>
      </c>
    </row>
    <row r="99" spans="1:42" ht="13" thickTop="1" x14ac:dyDescent="0.25">
      <c r="A99" s="1" t="s">
        <v>42</v>
      </c>
      <c r="B99" s="2">
        <v>9693</v>
      </c>
      <c r="C99" s="2">
        <v>313</v>
      </c>
      <c r="D99" s="2">
        <v>227</v>
      </c>
      <c r="E99" s="2">
        <v>10</v>
      </c>
      <c r="F99" s="2">
        <v>96</v>
      </c>
      <c r="G99" s="2">
        <v>209</v>
      </c>
      <c r="H99" s="2">
        <v>5</v>
      </c>
      <c r="I99" s="2">
        <v>98</v>
      </c>
      <c r="J99" s="2">
        <v>531</v>
      </c>
      <c r="K99" s="2">
        <v>50</v>
      </c>
      <c r="L99" s="2">
        <v>91</v>
      </c>
      <c r="M99" s="4">
        <v>12.66</v>
      </c>
      <c r="N99" s="3">
        <v>13.54</v>
      </c>
      <c r="O99" s="31">
        <v>2.36</v>
      </c>
      <c r="P99" s="2">
        <v>292</v>
      </c>
      <c r="Q99" s="34">
        <v>272</v>
      </c>
      <c r="R99" s="2">
        <v>451</v>
      </c>
      <c r="S99" s="34">
        <v>1297</v>
      </c>
      <c r="T99" s="2">
        <v>9050</v>
      </c>
      <c r="U99" s="2"/>
      <c r="V99" s="2">
        <f>SUM(P99:T99)</f>
        <v>11362</v>
      </c>
      <c r="W99" s="3">
        <f t="shared" ref="W99:W110" si="28">V99/B99</f>
        <v>1.172186113690292</v>
      </c>
      <c r="X99" s="3"/>
      <c r="Y99" s="31">
        <v>7.43</v>
      </c>
      <c r="Z99" s="31">
        <v>7.45</v>
      </c>
      <c r="AA99" s="31">
        <v>2.29</v>
      </c>
      <c r="AP99" s="95">
        <f>(0.8*C99*G99)/60</f>
        <v>872.22666666666669</v>
      </c>
    </row>
    <row r="100" spans="1:42" x14ac:dyDescent="0.25">
      <c r="A100" s="1" t="s">
        <v>43</v>
      </c>
      <c r="B100" s="2">
        <v>11896</v>
      </c>
      <c r="C100" s="2">
        <v>410</v>
      </c>
      <c r="D100" s="2">
        <v>180</v>
      </c>
      <c r="E100" s="2">
        <v>8</v>
      </c>
      <c r="F100" s="2">
        <v>96</v>
      </c>
      <c r="G100" s="2">
        <v>188</v>
      </c>
      <c r="H100" s="2">
        <v>5</v>
      </c>
      <c r="I100" s="2">
        <v>97</v>
      </c>
      <c r="J100" s="2">
        <v>345</v>
      </c>
      <c r="K100" s="2">
        <v>38</v>
      </c>
      <c r="L100" s="2">
        <v>88</v>
      </c>
      <c r="M100" s="3">
        <v>17.16</v>
      </c>
      <c r="N100" s="3">
        <v>13.018000000000001</v>
      </c>
      <c r="O100" s="31">
        <v>2.4</v>
      </c>
      <c r="P100" s="2">
        <v>393</v>
      </c>
      <c r="Q100" s="34">
        <v>825</v>
      </c>
      <c r="R100" s="2">
        <v>626</v>
      </c>
      <c r="S100" s="34">
        <v>1730</v>
      </c>
      <c r="T100" s="2">
        <v>8823</v>
      </c>
      <c r="U100" s="2"/>
      <c r="V100" s="2">
        <f t="shared" ref="V100:V110" si="29">SUM(P100:T100)</f>
        <v>12397</v>
      </c>
      <c r="W100" s="3">
        <f t="shared" si="28"/>
        <v>1.0421149966375252</v>
      </c>
      <c r="X100" s="3"/>
      <c r="Y100" s="31">
        <v>7.19</v>
      </c>
      <c r="Z100" s="31">
        <v>7.43</v>
      </c>
      <c r="AA100" s="31">
        <v>2.5299999999999998</v>
      </c>
      <c r="AP100" s="95">
        <f t="shared" ref="AP100:AP110" si="30">(0.8*C100*G100)/60</f>
        <v>1027.7333333333333</v>
      </c>
    </row>
    <row r="101" spans="1:42" x14ac:dyDescent="0.25">
      <c r="A101" s="1" t="s">
        <v>44</v>
      </c>
      <c r="B101" s="2">
        <v>11927</v>
      </c>
      <c r="C101" s="2">
        <v>385</v>
      </c>
      <c r="D101" s="2">
        <v>193</v>
      </c>
      <c r="E101" s="2">
        <v>15</v>
      </c>
      <c r="F101" s="2">
        <v>92</v>
      </c>
      <c r="G101" s="2">
        <v>217</v>
      </c>
      <c r="H101" s="2">
        <v>9</v>
      </c>
      <c r="I101" s="2">
        <v>96</v>
      </c>
      <c r="J101" s="2">
        <v>469</v>
      </c>
      <c r="K101" s="2">
        <v>45</v>
      </c>
      <c r="L101" s="2">
        <v>90</v>
      </c>
      <c r="M101" s="3">
        <v>3</v>
      </c>
      <c r="N101" s="3">
        <v>11</v>
      </c>
      <c r="O101" s="31">
        <v>2.25</v>
      </c>
      <c r="P101" s="2">
        <v>157</v>
      </c>
      <c r="Q101" s="34">
        <v>103</v>
      </c>
      <c r="R101" s="2">
        <v>250</v>
      </c>
      <c r="S101" s="34">
        <v>707</v>
      </c>
      <c r="T101" s="2">
        <v>5196</v>
      </c>
      <c r="U101" s="2"/>
      <c r="V101" s="2">
        <f t="shared" si="29"/>
        <v>6413</v>
      </c>
      <c r="W101" s="3">
        <f t="shared" si="28"/>
        <v>0.53768759956401446</v>
      </c>
      <c r="X101" s="3"/>
      <c r="Y101" s="31">
        <v>7.3</v>
      </c>
      <c r="Z101" s="31">
        <v>7.29</v>
      </c>
      <c r="AA101" s="31">
        <v>2.2999999999999998</v>
      </c>
      <c r="AP101" s="95">
        <f t="shared" si="30"/>
        <v>1113.9333333333334</v>
      </c>
    </row>
    <row r="102" spans="1:42" x14ac:dyDescent="0.25">
      <c r="A102" s="1" t="s">
        <v>45</v>
      </c>
      <c r="B102" s="2">
        <v>14713</v>
      </c>
      <c r="C102" s="2">
        <v>490</v>
      </c>
      <c r="D102" s="2">
        <v>187</v>
      </c>
      <c r="E102" s="2">
        <v>7</v>
      </c>
      <c r="F102" s="2">
        <v>96</v>
      </c>
      <c r="G102" s="2">
        <v>199</v>
      </c>
      <c r="H102" s="2">
        <v>5</v>
      </c>
      <c r="I102" s="2">
        <v>97</v>
      </c>
      <c r="J102" s="2">
        <v>436</v>
      </c>
      <c r="K102" s="2">
        <v>22</v>
      </c>
      <c r="L102" s="2">
        <v>95</v>
      </c>
      <c r="M102" s="3">
        <v>8.52</v>
      </c>
      <c r="N102" s="3">
        <v>12.6</v>
      </c>
      <c r="O102" s="31">
        <v>1.56</v>
      </c>
      <c r="P102" s="2">
        <v>491</v>
      </c>
      <c r="Q102" s="34">
        <v>324</v>
      </c>
      <c r="R102" s="2">
        <v>714</v>
      </c>
      <c r="S102" s="34">
        <v>2048</v>
      </c>
      <c r="T102" s="2">
        <v>10501</v>
      </c>
      <c r="U102" s="2"/>
      <c r="V102" s="2">
        <f t="shared" si="29"/>
        <v>14078</v>
      </c>
      <c r="W102" s="3">
        <f t="shared" si="28"/>
        <v>0.95684088900971931</v>
      </c>
      <c r="X102" s="3"/>
      <c r="Y102" s="31">
        <v>7.29</v>
      </c>
      <c r="Z102" s="31">
        <v>7.26</v>
      </c>
      <c r="AA102" s="31">
        <v>1.94</v>
      </c>
      <c r="AP102" s="95">
        <f t="shared" si="30"/>
        <v>1300.1333333333334</v>
      </c>
    </row>
    <row r="103" spans="1:42" x14ac:dyDescent="0.25">
      <c r="A103" s="1" t="s">
        <v>46</v>
      </c>
      <c r="B103" s="2">
        <v>13059</v>
      </c>
      <c r="C103" s="2">
        <v>421</v>
      </c>
      <c r="D103" s="2">
        <v>149</v>
      </c>
      <c r="E103" s="2">
        <v>8</v>
      </c>
      <c r="F103" s="2">
        <v>94</v>
      </c>
      <c r="G103" s="2">
        <v>167</v>
      </c>
      <c r="H103" s="2">
        <v>5</v>
      </c>
      <c r="I103" s="2">
        <v>96</v>
      </c>
      <c r="J103" s="2">
        <v>396</v>
      </c>
      <c r="K103" s="2">
        <v>24</v>
      </c>
      <c r="L103" s="2">
        <v>94</v>
      </c>
      <c r="M103" s="3">
        <v>16.059999999999999</v>
      </c>
      <c r="N103" s="3">
        <v>13.23</v>
      </c>
      <c r="O103" s="31">
        <v>1.52</v>
      </c>
      <c r="P103" s="2">
        <v>278</v>
      </c>
      <c r="Q103" s="34">
        <v>243</v>
      </c>
      <c r="R103" s="2">
        <v>544</v>
      </c>
      <c r="S103" s="34">
        <v>1304</v>
      </c>
      <c r="T103" s="2">
        <v>17433</v>
      </c>
      <c r="U103" s="2"/>
      <c r="V103" s="2">
        <f t="shared" si="29"/>
        <v>19802</v>
      </c>
      <c r="W103" s="3">
        <f t="shared" si="28"/>
        <v>1.516348878168313</v>
      </c>
      <c r="X103" s="3"/>
      <c r="Y103" s="31">
        <v>7.19</v>
      </c>
      <c r="Z103" s="31">
        <v>7.26</v>
      </c>
      <c r="AA103" s="31">
        <v>1.82</v>
      </c>
      <c r="AP103" s="95">
        <f t="shared" si="30"/>
        <v>937.42666666666662</v>
      </c>
    </row>
    <row r="104" spans="1:42" x14ac:dyDescent="0.25">
      <c r="A104" s="1" t="s">
        <v>47</v>
      </c>
      <c r="B104" s="2">
        <v>13914</v>
      </c>
      <c r="C104" s="2">
        <v>464</v>
      </c>
      <c r="D104" s="2">
        <v>199</v>
      </c>
      <c r="E104" s="2">
        <v>8</v>
      </c>
      <c r="F104" s="2">
        <v>96</v>
      </c>
      <c r="G104" s="2">
        <v>179</v>
      </c>
      <c r="H104" s="2">
        <v>5</v>
      </c>
      <c r="I104" s="2">
        <v>97</v>
      </c>
      <c r="J104" s="2">
        <v>522</v>
      </c>
      <c r="K104" s="2">
        <v>26</v>
      </c>
      <c r="L104" s="2">
        <v>94</v>
      </c>
      <c r="M104" s="3">
        <v>19.16</v>
      </c>
      <c r="N104" s="3">
        <v>13.13</v>
      </c>
      <c r="O104" s="31">
        <v>1.73</v>
      </c>
      <c r="P104" s="2">
        <v>343</v>
      </c>
      <c r="Q104" s="34">
        <v>329</v>
      </c>
      <c r="R104" s="2">
        <v>624</v>
      </c>
      <c r="S104" s="34">
        <v>1747</v>
      </c>
      <c r="T104" s="2">
        <v>14996</v>
      </c>
      <c r="U104" s="2"/>
      <c r="V104" s="2">
        <f t="shared" si="29"/>
        <v>18039</v>
      </c>
      <c r="W104" s="3">
        <f t="shared" si="28"/>
        <v>1.2964639931004744</v>
      </c>
      <c r="X104" s="3"/>
      <c r="Y104" s="31">
        <v>7.24</v>
      </c>
      <c r="Z104" s="31">
        <v>7.31</v>
      </c>
      <c r="AA104" s="31">
        <v>2.04</v>
      </c>
      <c r="AP104" s="95">
        <f t="shared" si="30"/>
        <v>1107.4133333333334</v>
      </c>
    </row>
    <row r="105" spans="1:42" x14ac:dyDescent="0.25">
      <c r="A105" s="1" t="s">
        <v>48</v>
      </c>
      <c r="B105" s="2">
        <v>22179</v>
      </c>
      <c r="C105" s="2">
        <v>715</v>
      </c>
      <c r="D105" s="2">
        <v>238</v>
      </c>
      <c r="E105" s="2">
        <v>16</v>
      </c>
      <c r="F105" s="2">
        <v>93</v>
      </c>
      <c r="G105" s="2">
        <v>212</v>
      </c>
      <c r="H105" s="2">
        <v>11</v>
      </c>
      <c r="I105" s="2">
        <v>95</v>
      </c>
      <c r="J105" s="2">
        <v>607</v>
      </c>
      <c r="K105" s="2">
        <v>27</v>
      </c>
      <c r="L105" s="2">
        <v>95</v>
      </c>
      <c r="M105" s="3">
        <v>18.940000000000001</v>
      </c>
      <c r="N105" s="3">
        <v>13.02</v>
      </c>
      <c r="O105" s="31">
        <v>2.0099999999999998</v>
      </c>
      <c r="P105" s="2">
        <v>483</v>
      </c>
      <c r="Q105" s="34">
        <v>516</v>
      </c>
      <c r="R105" s="2">
        <v>864</v>
      </c>
      <c r="S105" s="34">
        <v>2657</v>
      </c>
      <c r="T105" s="2">
        <v>19607</v>
      </c>
      <c r="U105" s="2"/>
      <c r="V105" s="2">
        <f t="shared" si="29"/>
        <v>24127</v>
      </c>
      <c r="W105" s="3">
        <f t="shared" si="28"/>
        <v>1.0878308309662292</v>
      </c>
      <c r="X105" s="3"/>
      <c r="Y105" s="31">
        <v>7.22</v>
      </c>
      <c r="Z105" s="31">
        <v>7.24</v>
      </c>
      <c r="AA105" s="31">
        <v>1.71</v>
      </c>
      <c r="AP105" s="95">
        <f t="shared" si="30"/>
        <v>2021.0666666666666</v>
      </c>
    </row>
    <row r="106" spans="1:42" x14ac:dyDescent="0.25">
      <c r="A106" s="1" t="s">
        <v>49</v>
      </c>
      <c r="B106" s="2">
        <v>29514</v>
      </c>
      <c r="C106" s="2">
        <v>948</v>
      </c>
      <c r="D106" s="2">
        <v>212</v>
      </c>
      <c r="E106" s="2">
        <v>5</v>
      </c>
      <c r="F106" s="2">
        <v>97</v>
      </c>
      <c r="G106" s="2">
        <v>189</v>
      </c>
      <c r="H106" s="2">
        <v>5</v>
      </c>
      <c r="I106" s="2">
        <v>97</v>
      </c>
      <c r="J106" s="2">
        <v>610</v>
      </c>
      <c r="K106" s="2">
        <v>60</v>
      </c>
      <c r="L106" s="2">
        <v>90</v>
      </c>
      <c r="M106" s="3">
        <v>34.68</v>
      </c>
      <c r="N106" s="3">
        <v>12.62</v>
      </c>
      <c r="O106" s="31">
        <v>1.88</v>
      </c>
      <c r="P106" s="2">
        <v>625</v>
      </c>
      <c r="Q106" s="34">
        <v>689</v>
      </c>
      <c r="R106" s="2">
        <v>1168</v>
      </c>
      <c r="S106" s="34">
        <v>3552</v>
      </c>
      <c r="T106" s="2">
        <v>19614</v>
      </c>
      <c r="U106" s="2"/>
      <c r="V106" s="2">
        <f t="shared" si="29"/>
        <v>25648</v>
      </c>
      <c r="W106" s="3">
        <f t="shared" si="28"/>
        <v>0.86901131666327847</v>
      </c>
      <c r="X106" s="3"/>
      <c r="Y106" s="31">
        <v>7.39</v>
      </c>
      <c r="Z106" s="31">
        <v>7.28</v>
      </c>
      <c r="AA106" s="31">
        <v>2.41</v>
      </c>
      <c r="AP106" s="95">
        <f t="shared" si="30"/>
        <v>2388.96</v>
      </c>
    </row>
    <row r="107" spans="1:42" x14ac:dyDescent="0.25">
      <c r="A107" s="1" t="s">
        <v>50</v>
      </c>
      <c r="B107" s="2">
        <v>24165</v>
      </c>
      <c r="C107" s="2">
        <v>806</v>
      </c>
      <c r="D107" s="2">
        <v>196</v>
      </c>
      <c r="E107" s="2">
        <v>5</v>
      </c>
      <c r="F107" s="2">
        <v>98</v>
      </c>
      <c r="G107" s="2">
        <v>189</v>
      </c>
      <c r="H107" s="2">
        <v>5</v>
      </c>
      <c r="I107" s="2">
        <v>97</v>
      </c>
      <c r="J107" s="2">
        <v>449</v>
      </c>
      <c r="K107" s="2">
        <v>46</v>
      </c>
      <c r="L107" s="2">
        <v>90</v>
      </c>
      <c r="M107" s="3">
        <v>0</v>
      </c>
      <c r="N107" s="3"/>
      <c r="O107" s="31">
        <v>2.08</v>
      </c>
      <c r="P107" s="2">
        <v>409</v>
      </c>
      <c r="Q107" s="34">
        <v>405</v>
      </c>
      <c r="R107" s="2">
        <v>690</v>
      </c>
      <c r="S107" s="34">
        <v>1957</v>
      </c>
      <c r="T107" s="2">
        <v>18409</v>
      </c>
      <c r="U107" s="2"/>
      <c r="V107" s="2">
        <f t="shared" si="29"/>
        <v>21870</v>
      </c>
      <c r="W107" s="3">
        <f t="shared" si="28"/>
        <v>0.9050279329608939</v>
      </c>
      <c r="X107" s="3"/>
      <c r="Y107" s="31">
        <v>7.46</v>
      </c>
      <c r="Z107" s="31">
        <v>7.28</v>
      </c>
      <c r="AA107" s="31">
        <v>2.34</v>
      </c>
      <c r="AP107" s="95">
        <f t="shared" si="30"/>
        <v>2031.1200000000001</v>
      </c>
    </row>
    <row r="108" spans="1:42" x14ac:dyDescent="0.25">
      <c r="A108" s="1" t="s">
        <v>51</v>
      </c>
      <c r="B108" s="2">
        <v>23615</v>
      </c>
      <c r="C108" s="2">
        <v>738</v>
      </c>
      <c r="D108" s="2">
        <v>189</v>
      </c>
      <c r="E108" s="2">
        <v>9</v>
      </c>
      <c r="F108" s="2">
        <v>95</v>
      </c>
      <c r="G108" s="2">
        <v>195</v>
      </c>
      <c r="H108" s="2">
        <v>6</v>
      </c>
      <c r="I108" s="2">
        <v>97</v>
      </c>
      <c r="J108" s="2">
        <v>530</v>
      </c>
      <c r="K108" s="2">
        <v>41</v>
      </c>
      <c r="L108" s="2">
        <v>92</v>
      </c>
      <c r="M108" s="3">
        <v>0</v>
      </c>
      <c r="N108" s="3"/>
      <c r="O108" s="31">
        <v>1.7</v>
      </c>
      <c r="P108" s="2">
        <v>413</v>
      </c>
      <c r="Q108" s="34">
        <v>401</v>
      </c>
      <c r="R108" s="2">
        <v>676</v>
      </c>
      <c r="S108" s="34">
        <v>1997</v>
      </c>
      <c r="T108" s="2">
        <v>15902</v>
      </c>
      <c r="U108" s="2"/>
      <c r="V108" s="2">
        <f t="shared" si="29"/>
        <v>19389</v>
      </c>
      <c r="W108" s="3">
        <f t="shared" si="28"/>
        <v>0.82104594537370312</v>
      </c>
      <c r="X108" s="3"/>
      <c r="Y108" s="31">
        <v>7.17</v>
      </c>
      <c r="Z108" s="31">
        <v>7.21</v>
      </c>
      <c r="AA108" s="31">
        <v>1.75</v>
      </c>
      <c r="AP108" s="95">
        <f t="shared" si="30"/>
        <v>1918.8</v>
      </c>
    </row>
    <row r="109" spans="1:42" x14ac:dyDescent="0.25">
      <c r="A109" s="23" t="s">
        <v>52</v>
      </c>
      <c r="B109" s="2">
        <v>21531</v>
      </c>
      <c r="C109" s="2">
        <v>718</v>
      </c>
      <c r="D109" s="2">
        <v>195</v>
      </c>
      <c r="E109" s="2">
        <v>22</v>
      </c>
      <c r="F109" s="2">
        <v>89</v>
      </c>
      <c r="G109" s="2">
        <v>194</v>
      </c>
      <c r="H109" s="2">
        <v>5</v>
      </c>
      <c r="I109" s="2">
        <v>97</v>
      </c>
      <c r="J109" s="2">
        <v>582</v>
      </c>
      <c r="K109" s="2">
        <v>29</v>
      </c>
      <c r="L109" s="2">
        <v>95</v>
      </c>
      <c r="M109" s="3">
        <v>14.06</v>
      </c>
      <c r="N109" s="3">
        <v>12.95</v>
      </c>
      <c r="O109" s="31">
        <v>1.89</v>
      </c>
      <c r="P109" s="2">
        <v>348</v>
      </c>
      <c r="Q109" s="34">
        <v>267</v>
      </c>
      <c r="R109" s="2">
        <v>433</v>
      </c>
      <c r="S109" s="34">
        <v>1165</v>
      </c>
      <c r="T109" s="2">
        <v>11197</v>
      </c>
      <c r="U109" s="2"/>
      <c r="V109" s="2">
        <f t="shared" si="29"/>
        <v>13410</v>
      </c>
      <c r="W109" s="3">
        <f t="shared" si="28"/>
        <v>0.62282290650689698</v>
      </c>
      <c r="X109" s="3"/>
      <c r="Y109" s="31">
        <v>7.22</v>
      </c>
      <c r="Z109" s="31">
        <v>7.29</v>
      </c>
      <c r="AA109" s="31">
        <v>1.83</v>
      </c>
      <c r="AP109" s="95">
        <f t="shared" si="30"/>
        <v>1857.2266666666665</v>
      </c>
    </row>
    <row r="110" spans="1:42" ht="13" thickBot="1" x14ac:dyDescent="0.3">
      <c r="A110" s="25" t="s">
        <v>53</v>
      </c>
      <c r="B110" s="2">
        <v>19563</v>
      </c>
      <c r="C110" s="2">
        <v>631</v>
      </c>
      <c r="D110" s="2">
        <v>196</v>
      </c>
      <c r="E110" s="2">
        <v>12</v>
      </c>
      <c r="F110" s="2">
        <v>94</v>
      </c>
      <c r="G110" s="2">
        <v>226</v>
      </c>
      <c r="H110" s="2">
        <v>8</v>
      </c>
      <c r="I110" s="2">
        <v>97</v>
      </c>
      <c r="J110" s="2">
        <v>517</v>
      </c>
      <c r="K110" s="2">
        <v>31</v>
      </c>
      <c r="L110" s="2">
        <v>94</v>
      </c>
      <c r="M110" s="3">
        <v>14.24</v>
      </c>
      <c r="N110" s="3">
        <v>12.03</v>
      </c>
      <c r="O110" s="31">
        <v>2.02</v>
      </c>
      <c r="P110" s="2">
        <v>336</v>
      </c>
      <c r="Q110" s="34">
        <v>356</v>
      </c>
      <c r="R110" s="2">
        <v>542</v>
      </c>
      <c r="S110" s="34">
        <v>1879</v>
      </c>
      <c r="T110" s="2">
        <v>22805</v>
      </c>
      <c r="U110" s="2"/>
      <c r="V110" s="2">
        <f t="shared" si="29"/>
        <v>25918</v>
      </c>
      <c r="W110" s="3">
        <f t="shared" si="28"/>
        <v>1.3248479272095282</v>
      </c>
      <c r="X110" s="3"/>
      <c r="Y110" s="31">
        <v>7.27</v>
      </c>
      <c r="Z110" s="31">
        <v>7.34</v>
      </c>
      <c r="AA110" s="31">
        <v>2.29</v>
      </c>
      <c r="AP110" s="95">
        <f t="shared" si="30"/>
        <v>1901.4133333333334</v>
      </c>
    </row>
    <row r="111" spans="1:42" ht="13" thickTop="1" x14ac:dyDescent="0.25">
      <c r="A111" s="24" t="s">
        <v>76</v>
      </c>
      <c r="B111" s="6">
        <f t="shared" ref="B111:O111" si="31">SUM(B99:B110)</f>
        <v>215769</v>
      </c>
      <c r="C111" s="6">
        <f t="shared" si="31"/>
        <v>7039</v>
      </c>
      <c r="D111" s="6">
        <f t="shared" si="31"/>
        <v>2361</v>
      </c>
      <c r="E111" s="6">
        <f>SUM(E99:E110)</f>
        <v>125</v>
      </c>
      <c r="F111" s="6">
        <f>SUM(F99:F110)</f>
        <v>1136</v>
      </c>
      <c r="G111" s="6">
        <f>SUM(G99:G110)</f>
        <v>2364</v>
      </c>
      <c r="H111" s="6">
        <f>SUM(H99:H110)</f>
        <v>74</v>
      </c>
      <c r="I111" s="6">
        <f>SUM(I99:I110)</f>
        <v>1161</v>
      </c>
      <c r="J111" s="6">
        <f t="shared" si="31"/>
        <v>5994</v>
      </c>
      <c r="K111" s="6">
        <f>SUM(K99:K110)</f>
        <v>439</v>
      </c>
      <c r="L111" s="6">
        <f>SUM(L99:L110)</f>
        <v>1108</v>
      </c>
      <c r="M111" s="6">
        <f t="shared" si="31"/>
        <v>158.48000000000002</v>
      </c>
      <c r="N111" s="6">
        <f t="shared" si="31"/>
        <v>127.13800000000001</v>
      </c>
      <c r="O111" s="28">
        <f t="shared" si="31"/>
        <v>23.4</v>
      </c>
      <c r="P111" s="6">
        <f t="shared" ref="P111:AA111" si="32">SUM(P99:P110)</f>
        <v>4568</v>
      </c>
      <c r="Q111" s="35">
        <f t="shared" si="32"/>
        <v>4730</v>
      </c>
      <c r="R111" s="6">
        <f t="shared" si="32"/>
        <v>7582</v>
      </c>
      <c r="S111" s="35">
        <f t="shared" si="32"/>
        <v>22040</v>
      </c>
      <c r="T111" s="6">
        <f t="shared" si="32"/>
        <v>173533</v>
      </c>
      <c r="U111" s="6"/>
      <c r="V111" s="6">
        <f t="shared" si="32"/>
        <v>212453</v>
      </c>
      <c r="W111" s="28">
        <f t="shared" si="32"/>
        <v>12.15222932985087</v>
      </c>
      <c r="X111" s="28"/>
      <c r="Y111" s="28">
        <f t="shared" si="32"/>
        <v>87.36999999999999</v>
      </c>
      <c r="Z111" s="28">
        <f t="shared" si="32"/>
        <v>87.64</v>
      </c>
      <c r="AA111" s="28">
        <f t="shared" si="32"/>
        <v>25.25</v>
      </c>
      <c r="AP111" s="93"/>
    </row>
    <row r="112" spans="1:42" ht="13" thickBot="1" x14ac:dyDescent="0.3">
      <c r="A112" s="7" t="s">
        <v>77</v>
      </c>
      <c r="B112" s="8">
        <f>AVERAGE(B99:B110)</f>
        <v>17980.75</v>
      </c>
      <c r="C112" s="8">
        <f t="shared" ref="C112:O112" si="33">AVERAGE(C99:C110)</f>
        <v>586.58333333333337</v>
      </c>
      <c r="D112" s="8">
        <f t="shared" si="33"/>
        <v>196.75</v>
      </c>
      <c r="E112" s="8">
        <f>AVERAGE(E99:E110)</f>
        <v>10.416666666666666</v>
      </c>
      <c r="F112" s="8">
        <f>AVERAGE(F99:F110)</f>
        <v>94.666666666666671</v>
      </c>
      <c r="G112" s="8">
        <f>AVERAGE(G99:G110)</f>
        <v>197</v>
      </c>
      <c r="H112" s="8">
        <f>AVERAGE(H99:H110)</f>
        <v>6.166666666666667</v>
      </c>
      <c r="I112" s="8">
        <f>AVERAGE(I99:I110)</f>
        <v>96.75</v>
      </c>
      <c r="J112" s="8">
        <f t="shared" si="33"/>
        <v>499.5</v>
      </c>
      <c r="K112" s="8">
        <f>AVERAGE(K99:K110)</f>
        <v>36.583333333333336</v>
      </c>
      <c r="L112" s="8">
        <f>AVERAGE(L99:L110)</f>
        <v>92.333333333333329</v>
      </c>
      <c r="M112" s="8">
        <f t="shared" si="33"/>
        <v>13.206666666666669</v>
      </c>
      <c r="N112" s="26">
        <f t="shared" si="33"/>
        <v>12.713800000000001</v>
      </c>
      <c r="O112" s="26">
        <f t="shared" si="33"/>
        <v>1.95</v>
      </c>
      <c r="P112" s="8">
        <f t="shared" ref="P112:AA112" si="34">AVERAGE(P99:P110)</f>
        <v>380.66666666666669</v>
      </c>
      <c r="Q112" s="36">
        <f t="shared" si="34"/>
        <v>394.16666666666669</v>
      </c>
      <c r="R112" s="8">
        <f t="shared" si="34"/>
        <v>631.83333333333337</v>
      </c>
      <c r="S112" s="36">
        <f t="shared" si="34"/>
        <v>1836.6666666666667</v>
      </c>
      <c r="T112" s="8">
        <f t="shared" si="34"/>
        <v>14461.083333333334</v>
      </c>
      <c r="U112" s="8"/>
      <c r="V112" s="8">
        <f t="shared" si="34"/>
        <v>17704.416666666668</v>
      </c>
      <c r="W112" s="26">
        <f t="shared" si="34"/>
        <v>1.0126857774875726</v>
      </c>
      <c r="X112" s="26"/>
      <c r="Y112" s="26">
        <f t="shared" si="34"/>
        <v>7.2808333333333328</v>
      </c>
      <c r="Z112" s="26">
        <f t="shared" si="34"/>
        <v>7.3033333333333337</v>
      </c>
      <c r="AA112" s="26">
        <f t="shared" si="34"/>
        <v>2.1041666666666665</v>
      </c>
      <c r="AP112" s="94">
        <f>AVERAGE(AP99:AP110)</f>
        <v>1539.7877777777778</v>
      </c>
    </row>
    <row r="113" spans="1:42" ht="13" thickTop="1" x14ac:dyDescent="0.25"/>
    <row r="114" spans="1:42" ht="13" thickBot="1" x14ac:dyDescent="0.3"/>
    <row r="115" spans="1:42" ht="13" thickTop="1" x14ac:dyDescent="0.25">
      <c r="A115" s="20" t="s">
        <v>5</v>
      </c>
      <c r="B115" s="21" t="s">
        <v>6</v>
      </c>
      <c r="C115" s="21" t="s">
        <v>6</v>
      </c>
      <c r="D115" s="21" t="s">
        <v>7</v>
      </c>
      <c r="E115" s="21" t="s">
        <v>8</v>
      </c>
      <c r="F115" s="32" t="s">
        <v>2</v>
      </c>
      <c r="G115" s="21" t="s">
        <v>9</v>
      </c>
      <c r="H115" s="21" t="s">
        <v>10</v>
      </c>
      <c r="I115" s="32" t="s">
        <v>3</v>
      </c>
      <c r="J115" s="21" t="s">
        <v>11</v>
      </c>
      <c r="K115" s="21" t="s">
        <v>12</v>
      </c>
      <c r="L115" s="32" t="s">
        <v>13</v>
      </c>
      <c r="M115" s="21" t="s">
        <v>14</v>
      </c>
      <c r="N115" s="22" t="s">
        <v>15</v>
      </c>
      <c r="O115" s="21" t="s">
        <v>62</v>
      </c>
      <c r="P115" s="22" t="s">
        <v>78</v>
      </c>
      <c r="Q115" s="22" t="s">
        <v>63</v>
      </c>
      <c r="R115" s="22" t="s">
        <v>64</v>
      </c>
      <c r="S115" s="22" t="s">
        <v>65</v>
      </c>
      <c r="T115" s="22" t="s">
        <v>66</v>
      </c>
      <c r="U115" s="22"/>
      <c r="V115" s="22" t="s">
        <v>67</v>
      </c>
      <c r="W115" s="22" t="s">
        <v>16</v>
      </c>
      <c r="X115" s="22"/>
      <c r="Y115" s="22" t="s">
        <v>17</v>
      </c>
      <c r="Z115" s="21" t="s">
        <v>68</v>
      </c>
      <c r="AA115" s="21" t="s">
        <v>69</v>
      </c>
      <c r="AB115" s="21" t="s">
        <v>70</v>
      </c>
      <c r="AP115" s="61" t="s">
        <v>164</v>
      </c>
    </row>
    <row r="116" spans="1:42" ht="13" thickBot="1" x14ac:dyDescent="0.3">
      <c r="A116" s="16" t="s">
        <v>79</v>
      </c>
      <c r="B116" s="17" t="s">
        <v>19</v>
      </c>
      <c r="C116" s="18" t="s">
        <v>20</v>
      </c>
      <c r="D116" s="17" t="s">
        <v>21</v>
      </c>
      <c r="E116" s="17" t="s">
        <v>21</v>
      </c>
      <c r="F116" s="33" t="s">
        <v>72</v>
      </c>
      <c r="G116" s="17" t="s">
        <v>21</v>
      </c>
      <c r="H116" s="17" t="s">
        <v>21</v>
      </c>
      <c r="I116" s="33" t="s">
        <v>72</v>
      </c>
      <c r="J116" s="17" t="s">
        <v>21</v>
      </c>
      <c r="K116" s="17" t="s">
        <v>21</v>
      </c>
      <c r="L116" s="33" t="s">
        <v>72</v>
      </c>
      <c r="M116" s="17" t="s">
        <v>23</v>
      </c>
      <c r="N116" s="19" t="s">
        <v>24</v>
      </c>
      <c r="O116" s="17"/>
      <c r="P116" s="18" t="s">
        <v>25</v>
      </c>
      <c r="Q116" s="18" t="s">
        <v>25</v>
      </c>
      <c r="R116" s="18" t="s">
        <v>26</v>
      </c>
      <c r="S116" s="18" t="s">
        <v>25</v>
      </c>
      <c r="T116" s="18" t="s">
        <v>26</v>
      </c>
      <c r="U116" s="18"/>
      <c r="V116" s="18" t="s">
        <v>25</v>
      </c>
      <c r="W116" s="18" t="s">
        <v>25</v>
      </c>
      <c r="X116" s="18"/>
      <c r="Y116" s="18" t="s">
        <v>26</v>
      </c>
      <c r="Z116" s="17"/>
      <c r="AA116" s="17"/>
      <c r="AB116" s="17"/>
      <c r="AP116" s="65" t="s">
        <v>165</v>
      </c>
    </row>
    <row r="117" spans="1:42" ht="13" thickTop="1" x14ac:dyDescent="0.25">
      <c r="A117" s="1" t="s">
        <v>42</v>
      </c>
      <c r="B117" s="2">
        <v>9890</v>
      </c>
      <c r="C117" s="2">
        <v>319</v>
      </c>
      <c r="D117" s="2">
        <v>175</v>
      </c>
      <c r="E117" s="2">
        <v>19</v>
      </c>
      <c r="F117" s="2">
        <v>88</v>
      </c>
      <c r="G117" s="2">
        <v>208</v>
      </c>
      <c r="H117" s="2">
        <v>12</v>
      </c>
      <c r="I117" s="2">
        <v>94</v>
      </c>
      <c r="J117" s="2">
        <v>494</v>
      </c>
      <c r="K117" s="2">
        <v>60</v>
      </c>
      <c r="L117" s="2">
        <v>88</v>
      </c>
      <c r="M117" s="4">
        <v>14.62</v>
      </c>
      <c r="N117" s="3">
        <v>12.63</v>
      </c>
      <c r="O117" s="31">
        <v>1.83</v>
      </c>
      <c r="P117" s="31">
        <f t="shared" ref="P117:P128" si="35">V117/B117</f>
        <v>1.3070778564206269</v>
      </c>
      <c r="Q117" s="2">
        <v>356</v>
      </c>
      <c r="R117" s="34">
        <v>323</v>
      </c>
      <c r="S117" s="2">
        <v>565</v>
      </c>
      <c r="T117" s="34">
        <v>1628</v>
      </c>
      <c r="U117" s="34"/>
      <c r="V117" s="2">
        <v>12927</v>
      </c>
      <c r="W117" s="2">
        <f>SUM(Q117:V117)</f>
        <v>15799</v>
      </c>
      <c r="X117" s="2"/>
      <c r="Y117" s="3">
        <f t="shared" ref="Y117:Y128" si="36">W117/B117</f>
        <v>1.5974721941354904</v>
      </c>
      <c r="Z117" s="31">
        <v>7.19</v>
      </c>
      <c r="AA117" s="31">
        <v>7.15</v>
      </c>
      <c r="AB117" s="31">
        <v>2.13</v>
      </c>
      <c r="AP117" s="95">
        <f>(0.8*C117*G117)/60</f>
        <v>884.69333333333338</v>
      </c>
    </row>
    <row r="118" spans="1:42" x14ac:dyDescent="0.25">
      <c r="A118" s="1" t="s">
        <v>43</v>
      </c>
      <c r="B118" s="2">
        <v>9710</v>
      </c>
      <c r="C118" s="2">
        <v>347</v>
      </c>
      <c r="D118" s="2">
        <v>203</v>
      </c>
      <c r="E118" s="2">
        <v>22</v>
      </c>
      <c r="F118" s="2">
        <v>87</v>
      </c>
      <c r="G118" s="2">
        <v>198</v>
      </c>
      <c r="H118" s="2">
        <v>6</v>
      </c>
      <c r="I118" s="2">
        <v>97</v>
      </c>
      <c r="J118" s="2">
        <v>535</v>
      </c>
      <c r="K118" s="2">
        <v>40</v>
      </c>
      <c r="L118" s="2">
        <v>89</v>
      </c>
      <c r="M118" s="3">
        <v>0</v>
      </c>
      <c r="N118" s="3"/>
      <c r="O118" s="31">
        <v>1.3380000000000001</v>
      </c>
      <c r="P118" s="31">
        <f t="shared" si="35"/>
        <v>1.292173017507724</v>
      </c>
      <c r="Q118" s="2">
        <v>356</v>
      </c>
      <c r="R118" s="34">
        <v>313</v>
      </c>
      <c r="S118" s="2">
        <v>669</v>
      </c>
      <c r="T118" s="34">
        <v>1671</v>
      </c>
      <c r="U118" s="34"/>
      <c r="V118" s="2">
        <v>12547</v>
      </c>
      <c r="W118" s="2">
        <f t="shared" ref="W118:W128" si="37">SUM(Q118:V118)</f>
        <v>15556</v>
      </c>
      <c r="X118" s="2"/>
      <c r="Y118" s="3">
        <f t="shared" si="36"/>
        <v>1.6020597322348096</v>
      </c>
      <c r="Z118" s="31">
        <v>7.25</v>
      </c>
      <c r="AA118" s="31">
        <v>7.1</v>
      </c>
      <c r="AB118" s="31">
        <v>0.61299999999999999</v>
      </c>
      <c r="AP118" s="95">
        <f t="shared" ref="AP118:AP128" si="38">(0.8*C118*G118)/60</f>
        <v>916.08</v>
      </c>
    </row>
    <row r="119" spans="1:42" x14ac:dyDescent="0.25">
      <c r="A119" s="1" t="s">
        <v>44</v>
      </c>
      <c r="B119" s="2">
        <v>13075</v>
      </c>
      <c r="C119" s="2">
        <v>422</v>
      </c>
      <c r="D119" s="2">
        <v>216</v>
      </c>
      <c r="E119" s="2">
        <v>21</v>
      </c>
      <c r="F119" s="2">
        <v>89</v>
      </c>
      <c r="G119" s="2">
        <v>193</v>
      </c>
      <c r="H119" s="2">
        <v>7</v>
      </c>
      <c r="I119" s="2">
        <v>96</v>
      </c>
      <c r="J119" s="2">
        <v>542</v>
      </c>
      <c r="K119" s="2">
        <v>48</v>
      </c>
      <c r="L119" s="2">
        <v>91</v>
      </c>
      <c r="M119" s="3">
        <v>4.2</v>
      </c>
      <c r="N119" s="3">
        <v>12.56</v>
      </c>
      <c r="O119" s="31">
        <v>1.38</v>
      </c>
      <c r="P119" s="31">
        <f t="shared" si="35"/>
        <v>1.0281453154875717</v>
      </c>
      <c r="Q119" s="2">
        <v>371</v>
      </c>
      <c r="R119" s="34">
        <v>376</v>
      </c>
      <c r="S119" s="2">
        <v>401</v>
      </c>
      <c r="T119" s="34">
        <v>1593</v>
      </c>
      <c r="U119" s="34"/>
      <c r="V119" s="2">
        <v>13443</v>
      </c>
      <c r="W119" s="2">
        <f t="shared" si="37"/>
        <v>16184</v>
      </c>
      <c r="X119" s="2"/>
      <c r="Y119" s="3">
        <f t="shared" si="36"/>
        <v>1.2377820267686424</v>
      </c>
      <c r="Z119" s="31">
        <v>7.21</v>
      </c>
      <c r="AA119" s="31">
        <v>7.14</v>
      </c>
      <c r="AB119" s="31">
        <v>1.61</v>
      </c>
      <c r="AP119" s="95">
        <f t="shared" si="38"/>
        <v>1085.9466666666667</v>
      </c>
    </row>
    <row r="120" spans="1:42" x14ac:dyDescent="0.25">
      <c r="A120" s="1" t="s">
        <v>45</v>
      </c>
      <c r="B120" s="2">
        <v>11615</v>
      </c>
      <c r="C120" s="2">
        <v>387</v>
      </c>
      <c r="D120" s="2">
        <v>203</v>
      </c>
      <c r="E120" s="2">
        <v>18</v>
      </c>
      <c r="F120" s="2">
        <v>91</v>
      </c>
      <c r="G120" s="2">
        <v>255</v>
      </c>
      <c r="H120" s="2">
        <v>8</v>
      </c>
      <c r="I120" s="2">
        <v>97</v>
      </c>
      <c r="J120" s="2">
        <v>648</v>
      </c>
      <c r="K120" s="2">
        <v>40</v>
      </c>
      <c r="L120" s="2">
        <v>94</v>
      </c>
      <c r="M120" s="3">
        <v>0</v>
      </c>
      <c r="N120" s="3"/>
      <c r="O120" s="31">
        <v>1.32</v>
      </c>
      <c r="P120" s="31">
        <f t="shared" si="35"/>
        <v>1.2023245802841154</v>
      </c>
      <c r="Q120" s="2">
        <v>334</v>
      </c>
      <c r="R120" s="34">
        <v>323</v>
      </c>
      <c r="S120" s="2">
        <v>505</v>
      </c>
      <c r="T120" s="34">
        <v>1505</v>
      </c>
      <c r="U120" s="34"/>
      <c r="V120" s="2">
        <v>13965</v>
      </c>
      <c r="W120" s="2">
        <f t="shared" si="37"/>
        <v>16632</v>
      </c>
      <c r="X120" s="2"/>
      <c r="Y120" s="3">
        <f t="shared" si="36"/>
        <v>1.4319414550150666</v>
      </c>
      <c r="Z120" s="31">
        <v>7.2</v>
      </c>
      <c r="AA120" s="31">
        <v>7.11</v>
      </c>
      <c r="AB120" s="31">
        <v>1.79</v>
      </c>
      <c r="AP120" s="95">
        <f t="shared" si="38"/>
        <v>1315.8</v>
      </c>
    </row>
    <row r="121" spans="1:42" x14ac:dyDescent="0.25">
      <c r="A121" s="1" t="s">
        <v>46</v>
      </c>
      <c r="B121" s="2">
        <v>12661</v>
      </c>
      <c r="C121" s="2">
        <v>408</v>
      </c>
      <c r="D121" s="2">
        <v>271</v>
      </c>
      <c r="E121" s="2">
        <v>27</v>
      </c>
      <c r="F121" s="2">
        <v>88</v>
      </c>
      <c r="G121" s="2">
        <v>252</v>
      </c>
      <c r="H121" s="2">
        <v>15</v>
      </c>
      <c r="I121" s="2">
        <v>95</v>
      </c>
      <c r="J121" s="2">
        <v>733</v>
      </c>
      <c r="K121" s="2">
        <v>67</v>
      </c>
      <c r="L121" s="2">
        <v>90</v>
      </c>
      <c r="M121" s="3">
        <v>0</v>
      </c>
      <c r="N121" s="3"/>
      <c r="O121" s="31">
        <v>1.3</v>
      </c>
      <c r="P121" s="31">
        <f t="shared" si="35"/>
        <v>1.1570176131427217</v>
      </c>
      <c r="Q121" s="2">
        <v>346</v>
      </c>
      <c r="R121" s="34">
        <v>341</v>
      </c>
      <c r="S121" s="2">
        <v>559</v>
      </c>
      <c r="T121" s="34">
        <v>1619</v>
      </c>
      <c r="U121" s="34"/>
      <c r="V121" s="2">
        <v>14649</v>
      </c>
      <c r="W121" s="2">
        <f t="shared" si="37"/>
        <v>17514</v>
      </c>
      <c r="X121" s="2"/>
      <c r="Y121" s="3">
        <f t="shared" si="36"/>
        <v>1.3833030566305979</v>
      </c>
      <c r="Z121" s="31">
        <v>7.16</v>
      </c>
      <c r="AA121" s="31">
        <v>7.12</v>
      </c>
      <c r="AB121" s="31">
        <v>1.43</v>
      </c>
      <c r="AP121" s="95">
        <f t="shared" si="38"/>
        <v>1370.88</v>
      </c>
    </row>
    <row r="122" spans="1:42" x14ac:dyDescent="0.25">
      <c r="A122" s="1" t="s">
        <v>47</v>
      </c>
      <c r="B122" s="2">
        <v>13298</v>
      </c>
      <c r="C122" s="2">
        <v>443</v>
      </c>
      <c r="D122" s="2">
        <v>194</v>
      </c>
      <c r="E122" s="2">
        <v>28</v>
      </c>
      <c r="F122" s="2">
        <v>89</v>
      </c>
      <c r="G122" s="2">
        <v>210</v>
      </c>
      <c r="H122" s="2">
        <v>7</v>
      </c>
      <c r="I122" s="2">
        <v>96</v>
      </c>
      <c r="J122" s="2">
        <v>654</v>
      </c>
      <c r="K122" s="2">
        <v>37</v>
      </c>
      <c r="L122" s="2">
        <v>94</v>
      </c>
      <c r="M122" s="3">
        <v>0</v>
      </c>
      <c r="N122" s="3"/>
      <c r="O122" s="31">
        <v>1.55</v>
      </c>
      <c r="P122" s="31">
        <f t="shared" si="35"/>
        <v>0.82343209505188752</v>
      </c>
      <c r="Q122" s="2">
        <v>448</v>
      </c>
      <c r="R122" s="34">
        <v>458</v>
      </c>
      <c r="S122" s="2">
        <v>716</v>
      </c>
      <c r="T122" s="34">
        <v>1916</v>
      </c>
      <c r="U122" s="34"/>
      <c r="V122" s="2">
        <v>10950</v>
      </c>
      <c r="W122" s="2">
        <f t="shared" si="37"/>
        <v>14488</v>
      </c>
      <c r="X122" s="2"/>
      <c r="Y122" s="3">
        <f t="shared" si="36"/>
        <v>1.0894871409234472</v>
      </c>
      <c r="Z122" s="31">
        <v>7.73</v>
      </c>
      <c r="AA122" s="31">
        <v>7.41</v>
      </c>
      <c r="AB122" s="31">
        <v>1.57</v>
      </c>
      <c r="AP122" s="95">
        <f t="shared" si="38"/>
        <v>1240.4000000000001</v>
      </c>
    </row>
    <row r="123" spans="1:42" x14ac:dyDescent="0.25">
      <c r="A123" s="1" t="s">
        <v>48</v>
      </c>
      <c r="B123" s="2">
        <v>19079</v>
      </c>
      <c r="C123" s="2">
        <v>615</v>
      </c>
      <c r="D123" s="2">
        <v>239</v>
      </c>
      <c r="E123" s="2">
        <v>18</v>
      </c>
      <c r="F123" s="2">
        <v>91</v>
      </c>
      <c r="G123" s="2">
        <v>217</v>
      </c>
      <c r="H123" s="2">
        <v>5</v>
      </c>
      <c r="I123" s="2">
        <v>98</v>
      </c>
      <c r="J123" s="2">
        <v>457</v>
      </c>
      <c r="K123" s="2">
        <v>27</v>
      </c>
      <c r="L123" s="2">
        <v>94</v>
      </c>
      <c r="M123" s="3">
        <v>0</v>
      </c>
      <c r="N123" s="3"/>
      <c r="O123" s="31">
        <v>1.39</v>
      </c>
      <c r="P123" s="31">
        <f t="shared" si="35"/>
        <v>0.77194821531526814</v>
      </c>
      <c r="Q123" s="2">
        <v>483</v>
      </c>
      <c r="R123" s="34">
        <v>516</v>
      </c>
      <c r="S123" s="2">
        <v>864</v>
      </c>
      <c r="T123" s="34">
        <v>2657</v>
      </c>
      <c r="U123" s="34"/>
      <c r="V123" s="2">
        <v>14728</v>
      </c>
      <c r="W123" s="2">
        <f t="shared" si="37"/>
        <v>19248</v>
      </c>
      <c r="X123" s="2"/>
      <c r="Y123" s="3">
        <f t="shared" si="36"/>
        <v>1.0088579065988783</v>
      </c>
      <c r="Z123" s="31">
        <v>7.5</v>
      </c>
      <c r="AA123" s="31">
        <v>7.48</v>
      </c>
      <c r="AB123" s="31">
        <v>1.64</v>
      </c>
      <c r="AP123" s="95">
        <f t="shared" si="38"/>
        <v>1779.4</v>
      </c>
    </row>
    <row r="124" spans="1:42" x14ac:dyDescent="0.25">
      <c r="A124" s="1" t="s">
        <v>49</v>
      </c>
      <c r="B124" s="2">
        <v>25162</v>
      </c>
      <c r="C124" s="2">
        <v>812</v>
      </c>
      <c r="D124" s="2">
        <v>233</v>
      </c>
      <c r="E124" s="2">
        <v>21</v>
      </c>
      <c r="F124" s="2">
        <v>92</v>
      </c>
      <c r="G124" s="2">
        <v>256</v>
      </c>
      <c r="H124" s="2">
        <v>6</v>
      </c>
      <c r="I124" s="2">
        <v>97</v>
      </c>
      <c r="J124" s="2">
        <v>555</v>
      </c>
      <c r="K124" s="2">
        <v>17</v>
      </c>
      <c r="L124" s="2">
        <v>97</v>
      </c>
      <c r="M124" s="3">
        <v>7.76</v>
      </c>
      <c r="N124" s="3">
        <v>12.34</v>
      </c>
      <c r="O124" s="31">
        <v>1.35</v>
      </c>
      <c r="P124" s="31">
        <f t="shared" si="35"/>
        <v>0.70670058024004456</v>
      </c>
      <c r="Q124" s="2">
        <v>875</v>
      </c>
      <c r="R124" s="34">
        <v>684</v>
      </c>
      <c r="S124" s="2">
        <v>1234</v>
      </c>
      <c r="T124" s="34">
        <v>3793</v>
      </c>
      <c r="U124" s="34"/>
      <c r="V124" s="2">
        <v>17782</v>
      </c>
      <c r="W124" s="2">
        <f t="shared" si="37"/>
        <v>24368</v>
      </c>
      <c r="X124" s="2"/>
      <c r="Y124" s="3">
        <f t="shared" si="36"/>
        <v>0.96844447977108339</v>
      </c>
      <c r="Z124" s="31">
        <v>7.85</v>
      </c>
      <c r="AA124" s="31">
        <v>7.74</v>
      </c>
      <c r="AB124" s="31">
        <v>1.67</v>
      </c>
      <c r="AP124" s="95">
        <f t="shared" si="38"/>
        <v>2771.6266666666666</v>
      </c>
    </row>
    <row r="125" spans="1:42" x14ac:dyDescent="0.25">
      <c r="A125" s="1" t="s">
        <v>50</v>
      </c>
      <c r="B125" s="2">
        <v>14637</v>
      </c>
      <c r="C125" s="2">
        <v>488</v>
      </c>
      <c r="D125" s="2">
        <v>255</v>
      </c>
      <c r="E125" s="2">
        <v>16</v>
      </c>
      <c r="F125" s="2">
        <v>91</v>
      </c>
      <c r="G125" s="2">
        <v>197</v>
      </c>
      <c r="H125" s="2">
        <v>6</v>
      </c>
      <c r="I125" s="2">
        <v>97</v>
      </c>
      <c r="J125" s="2">
        <v>530</v>
      </c>
      <c r="K125" s="2">
        <v>39</v>
      </c>
      <c r="L125" s="2">
        <v>92</v>
      </c>
      <c r="M125" s="3">
        <v>17.8</v>
      </c>
      <c r="N125" s="3">
        <v>15.31</v>
      </c>
      <c r="O125" s="31">
        <v>1.77</v>
      </c>
      <c r="P125" s="31">
        <f t="shared" si="35"/>
        <v>0.80918220946915353</v>
      </c>
      <c r="Q125" s="2">
        <v>922</v>
      </c>
      <c r="R125" s="34">
        <v>411</v>
      </c>
      <c r="S125" s="2">
        <v>665</v>
      </c>
      <c r="T125" s="34">
        <v>1947</v>
      </c>
      <c r="U125" s="34"/>
      <c r="V125" s="2">
        <v>11844</v>
      </c>
      <c r="W125" s="2">
        <f t="shared" si="37"/>
        <v>15789</v>
      </c>
      <c r="X125" s="2"/>
      <c r="Y125" s="3">
        <f t="shared" si="36"/>
        <v>1.0787046525927444</v>
      </c>
      <c r="Z125" s="31">
        <v>7.64</v>
      </c>
      <c r="AA125" s="31">
        <v>7.88</v>
      </c>
      <c r="AB125" s="31">
        <v>1.76</v>
      </c>
      <c r="AP125" s="95">
        <f t="shared" si="38"/>
        <v>1281.8133333333333</v>
      </c>
    </row>
    <row r="126" spans="1:42" x14ac:dyDescent="0.25">
      <c r="A126" s="1" t="s">
        <v>51</v>
      </c>
      <c r="B126" s="2">
        <v>16715</v>
      </c>
      <c r="C126" s="2">
        <v>539</v>
      </c>
      <c r="D126" s="2">
        <v>196</v>
      </c>
      <c r="E126" s="2">
        <v>21</v>
      </c>
      <c r="F126" s="2">
        <v>96</v>
      </c>
      <c r="G126" s="2">
        <v>194</v>
      </c>
      <c r="H126" s="2">
        <v>8</v>
      </c>
      <c r="I126" s="2">
        <v>89</v>
      </c>
      <c r="J126" s="2">
        <v>559</v>
      </c>
      <c r="K126" s="2">
        <v>40</v>
      </c>
      <c r="L126" s="2">
        <v>93</v>
      </c>
      <c r="M126" s="3">
        <v>2.13</v>
      </c>
      <c r="N126" s="3">
        <v>15.61</v>
      </c>
      <c r="O126" s="31">
        <v>1.42</v>
      </c>
      <c r="P126" s="31">
        <f t="shared" si="35"/>
        <v>0.74759198324857912</v>
      </c>
      <c r="Q126" s="2">
        <v>595</v>
      </c>
      <c r="R126" s="34">
        <v>505</v>
      </c>
      <c r="S126" s="2">
        <v>820</v>
      </c>
      <c r="T126" s="34">
        <v>2375</v>
      </c>
      <c r="U126" s="34"/>
      <c r="V126" s="2">
        <v>12496</v>
      </c>
      <c r="W126" s="2">
        <f t="shared" si="37"/>
        <v>16791</v>
      </c>
      <c r="X126" s="2"/>
      <c r="Y126" s="3">
        <f t="shared" si="36"/>
        <v>1.0045468142387077</v>
      </c>
      <c r="Z126" s="31">
        <v>7.63</v>
      </c>
      <c r="AA126" s="31">
        <v>7.42</v>
      </c>
      <c r="AB126" s="31">
        <v>1.79</v>
      </c>
      <c r="AP126" s="95">
        <f t="shared" si="38"/>
        <v>1394.2133333333334</v>
      </c>
    </row>
    <row r="127" spans="1:42" x14ac:dyDescent="0.25">
      <c r="A127" s="23" t="s">
        <v>52</v>
      </c>
      <c r="B127" s="2">
        <v>13267</v>
      </c>
      <c r="C127" s="2">
        <v>442</v>
      </c>
      <c r="D127" s="2">
        <v>235</v>
      </c>
      <c r="E127" s="2">
        <v>21</v>
      </c>
      <c r="F127" s="2">
        <v>95</v>
      </c>
      <c r="G127" s="2">
        <v>246</v>
      </c>
      <c r="H127" s="2">
        <v>10</v>
      </c>
      <c r="I127" s="2">
        <v>92</v>
      </c>
      <c r="J127" s="2">
        <v>615</v>
      </c>
      <c r="K127" s="2">
        <v>41</v>
      </c>
      <c r="L127" s="2">
        <v>93</v>
      </c>
      <c r="M127" s="3">
        <v>1.1000000000000001</v>
      </c>
      <c r="N127" s="3">
        <v>14.97</v>
      </c>
      <c r="O127" s="31">
        <v>2.0499999999999998</v>
      </c>
      <c r="P127" s="31">
        <f t="shared" si="35"/>
        <v>0.70453003693374538</v>
      </c>
      <c r="Q127" s="2">
        <v>454</v>
      </c>
      <c r="R127" s="34">
        <v>372</v>
      </c>
      <c r="S127" s="2">
        <v>635</v>
      </c>
      <c r="T127" s="34">
        <v>1944</v>
      </c>
      <c r="U127" s="34"/>
      <c r="V127" s="2">
        <v>9347</v>
      </c>
      <c r="W127" s="2">
        <f t="shared" si="37"/>
        <v>12752</v>
      </c>
      <c r="X127" s="2"/>
      <c r="Y127" s="3">
        <f t="shared" si="36"/>
        <v>0.961181879852265</v>
      </c>
      <c r="Z127" s="31">
        <v>8.06</v>
      </c>
      <c r="AA127" s="31">
        <v>8.07</v>
      </c>
      <c r="AB127" s="31">
        <v>2.73</v>
      </c>
      <c r="AP127" s="95">
        <f t="shared" si="38"/>
        <v>1449.76</v>
      </c>
    </row>
    <row r="128" spans="1:42" ht="13" thickBot="1" x14ac:dyDescent="0.3">
      <c r="A128" s="25" t="s">
        <v>53</v>
      </c>
      <c r="B128" s="2">
        <v>10980</v>
      </c>
      <c r="C128" s="2">
        <v>354</v>
      </c>
      <c r="D128" s="2">
        <v>222</v>
      </c>
      <c r="E128" s="2">
        <v>12</v>
      </c>
      <c r="F128" s="2">
        <v>97</v>
      </c>
      <c r="G128" s="2">
        <v>251</v>
      </c>
      <c r="H128" s="2">
        <v>7</v>
      </c>
      <c r="I128" s="2">
        <v>95</v>
      </c>
      <c r="J128" s="2">
        <v>537</v>
      </c>
      <c r="K128" s="2">
        <v>43</v>
      </c>
      <c r="L128" s="2">
        <v>92</v>
      </c>
      <c r="M128" s="3">
        <v>2.54</v>
      </c>
      <c r="N128" s="3">
        <v>14.26</v>
      </c>
      <c r="O128" s="31">
        <v>2.5099999999999998</v>
      </c>
      <c r="P128" s="31">
        <f t="shared" si="35"/>
        <v>0.84025500910746809</v>
      </c>
      <c r="Q128" s="2">
        <v>496</v>
      </c>
      <c r="R128" s="34">
        <v>341</v>
      </c>
      <c r="S128" s="2">
        <v>662</v>
      </c>
      <c r="T128" s="34">
        <v>1720</v>
      </c>
      <c r="U128" s="34"/>
      <c r="V128" s="2">
        <v>9226</v>
      </c>
      <c r="W128" s="2">
        <f t="shared" si="37"/>
        <v>12445</v>
      </c>
      <c r="X128" s="2"/>
      <c r="Y128" s="3">
        <f t="shared" si="36"/>
        <v>1.1334244080145719</v>
      </c>
      <c r="Z128" s="31">
        <v>7.3</v>
      </c>
      <c r="AA128" s="31">
        <v>7.38</v>
      </c>
      <c r="AB128" s="31">
        <v>2.34</v>
      </c>
      <c r="AP128" s="95">
        <f t="shared" si="38"/>
        <v>1184.72</v>
      </c>
    </row>
    <row r="129" spans="1:42" ht="13" thickTop="1" x14ac:dyDescent="0.25">
      <c r="A129" s="24" t="s">
        <v>80</v>
      </c>
      <c r="B129" s="6">
        <f t="shared" ref="B129:P129" si="39">SUM(B117:B128)</f>
        <v>170089</v>
      </c>
      <c r="C129" s="6">
        <f t="shared" si="39"/>
        <v>5576</v>
      </c>
      <c r="D129" s="6">
        <f t="shared" si="39"/>
        <v>2642</v>
      </c>
      <c r="E129" s="6">
        <f>SUM(E117:E128)</f>
        <v>244</v>
      </c>
      <c r="F129" s="6">
        <f>SUM(F117:F128)</f>
        <v>1094</v>
      </c>
      <c r="G129" s="6">
        <f>SUM(G117:G128)</f>
        <v>2677</v>
      </c>
      <c r="H129" s="6">
        <f>SUM(H117:H128)</f>
        <v>97</v>
      </c>
      <c r="I129" s="6">
        <f>SUM(I117:I128)</f>
        <v>1143</v>
      </c>
      <c r="J129" s="6">
        <f t="shared" si="39"/>
        <v>6859</v>
      </c>
      <c r="K129" s="6">
        <f>SUM(K117:K128)</f>
        <v>499</v>
      </c>
      <c r="L129" s="6">
        <f>SUM(L117:L128)</f>
        <v>1107</v>
      </c>
      <c r="M129" s="6">
        <f t="shared" si="39"/>
        <v>50.15</v>
      </c>
      <c r="N129" s="6">
        <f t="shared" si="39"/>
        <v>97.68</v>
      </c>
      <c r="O129" s="28">
        <f t="shared" si="39"/>
        <v>19.207999999999998</v>
      </c>
      <c r="P129" s="6">
        <f t="shared" si="39"/>
        <v>11.390378512208905</v>
      </c>
      <c r="Q129" s="6">
        <f t="shared" ref="Q129:AB129" si="40">SUM(Q117:Q128)</f>
        <v>6036</v>
      </c>
      <c r="R129" s="35">
        <f t="shared" si="40"/>
        <v>4963</v>
      </c>
      <c r="S129" s="6">
        <f t="shared" si="40"/>
        <v>8295</v>
      </c>
      <c r="T129" s="35">
        <f t="shared" si="40"/>
        <v>24368</v>
      </c>
      <c r="U129" s="35"/>
      <c r="V129" s="6">
        <f t="shared" si="40"/>
        <v>153904</v>
      </c>
      <c r="W129" s="6">
        <f t="shared" si="40"/>
        <v>197566</v>
      </c>
      <c r="X129" s="6"/>
      <c r="Y129" s="28">
        <f t="shared" si="40"/>
        <v>14.497205746776306</v>
      </c>
      <c r="Z129" s="28">
        <f t="shared" si="40"/>
        <v>89.72</v>
      </c>
      <c r="AA129" s="28">
        <f t="shared" si="40"/>
        <v>89</v>
      </c>
      <c r="AB129" s="28">
        <f t="shared" si="40"/>
        <v>21.073</v>
      </c>
      <c r="AP129" s="93"/>
    </row>
    <row r="130" spans="1:42" ht="13" thickBot="1" x14ac:dyDescent="0.3">
      <c r="A130" s="7" t="s">
        <v>81</v>
      </c>
      <c r="B130" s="8">
        <f>AVERAGE(B117:B128)</f>
        <v>14174.083333333334</v>
      </c>
      <c r="C130" s="8">
        <f t="shared" ref="C130:O130" si="41">AVERAGE(C117:C128)</f>
        <v>464.66666666666669</v>
      </c>
      <c r="D130" s="8">
        <f t="shared" si="41"/>
        <v>220.16666666666666</v>
      </c>
      <c r="E130" s="8">
        <f>AVERAGE(E117:E128)</f>
        <v>20.333333333333332</v>
      </c>
      <c r="F130" s="8">
        <f>AVERAGE(F117:F128)</f>
        <v>91.166666666666671</v>
      </c>
      <c r="G130" s="8">
        <f>AVERAGE(G117:G128)</f>
        <v>223.08333333333334</v>
      </c>
      <c r="H130" s="8">
        <f>AVERAGE(H117:H128)</f>
        <v>8.0833333333333339</v>
      </c>
      <c r="I130" s="8">
        <f>AVERAGE(I117:I128)</f>
        <v>95.25</v>
      </c>
      <c r="J130" s="8">
        <f t="shared" si="41"/>
        <v>571.58333333333337</v>
      </c>
      <c r="K130" s="8">
        <f>AVERAGE(K117:K128)</f>
        <v>41.583333333333336</v>
      </c>
      <c r="L130" s="8">
        <f>AVERAGE(L117:L128)</f>
        <v>92.25</v>
      </c>
      <c r="M130" s="8">
        <f t="shared" si="41"/>
        <v>4.1791666666666663</v>
      </c>
      <c r="N130" s="26">
        <f t="shared" si="41"/>
        <v>13.954285714285716</v>
      </c>
      <c r="O130" s="26">
        <f t="shared" si="41"/>
        <v>1.6006666666666665</v>
      </c>
      <c r="P130" s="26">
        <f t="shared" ref="P130:AB130" si="42">AVERAGE(P117:P128)</f>
        <v>0.94919820935074206</v>
      </c>
      <c r="Q130" s="8">
        <f t="shared" si="42"/>
        <v>503</v>
      </c>
      <c r="R130" s="36">
        <f t="shared" si="42"/>
        <v>413.58333333333331</v>
      </c>
      <c r="S130" s="8">
        <f t="shared" si="42"/>
        <v>691.25</v>
      </c>
      <c r="T130" s="36">
        <f t="shared" si="42"/>
        <v>2030.6666666666667</v>
      </c>
      <c r="U130" s="36"/>
      <c r="V130" s="8">
        <f t="shared" si="42"/>
        <v>12825.333333333334</v>
      </c>
      <c r="W130" s="8">
        <f t="shared" si="42"/>
        <v>16463.833333333332</v>
      </c>
      <c r="X130" s="8"/>
      <c r="Y130" s="26">
        <f t="shared" si="42"/>
        <v>1.2081004788980254</v>
      </c>
      <c r="Z130" s="26">
        <f t="shared" si="42"/>
        <v>7.4766666666666666</v>
      </c>
      <c r="AA130" s="26">
        <f t="shared" si="42"/>
        <v>7.416666666666667</v>
      </c>
      <c r="AB130" s="26">
        <f t="shared" si="42"/>
        <v>1.7560833333333334</v>
      </c>
      <c r="AP130" s="94">
        <f>AVERAGE(AP117:AP128)</f>
        <v>1389.6111111111113</v>
      </c>
    </row>
    <row r="131" spans="1:42" ht="13" thickTop="1" x14ac:dyDescent="0.25"/>
    <row r="132" spans="1:42" ht="13" thickBot="1" x14ac:dyDescent="0.3"/>
    <row r="133" spans="1:42" ht="13" thickTop="1" x14ac:dyDescent="0.25">
      <c r="A133" s="20" t="s">
        <v>5</v>
      </c>
      <c r="B133" s="21" t="s">
        <v>6</v>
      </c>
      <c r="C133" s="21" t="s">
        <v>6</v>
      </c>
      <c r="D133" s="21" t="s">
        <v>7</v>
      </c>
      <c r="E133" s="21" t="s">
        <v>8</v>
      </c>
      <c r="F133" s="32" t="s">
        <v>2</v>
      </c>
      <c r="G133" s="21" t="s">
        <v>9</v>
      </c>
      <c r="H133" s="21" t="s">
        <v>10</v>
      </c>
      <c r="I133" s="32" t="s">
        <v>3</v>
      </c>
      <c r="J133" s="21" t="s">
        <v>11</v>
      </c>
      <c r="K133" s="21" t="s">
        <v>12</v>
      </c>
      <c r="L133" s="32" t="s">
        <v>13</v>
      </c>
      <c r="M133" s="21" t="s">
        <v>14</v>
      </c>
      <c r="N133" s="22" t="s">
        <v>15</v>
      </c>
      <c r="O133" s="21" t="s">
        <v>68</v>
      </c>
      <c r="P133" s="21" t="s">
        <v>69</v>
      </c>
      <c r="Q133" s="21" t="s">
        <v>70</v>
      </c>
      <c r="R133" s="21" t="s">
        <v>62</v>
      </c>
      <c r="S133" s="22" t="s">
        <v>63</v>
      </c>
      <c r="T133" s="22" t="s">
        <v>64</v>
      </c>
      <c r="U133" s="22"/>
      <c r="V133" s="22" t="s">
        <v>65</v>
      </c>
      <c r="W133" s="22" t="s">
        <v>66</v>
      </c>
      <c r="X133" s="22"/>
      <c r="Y133" s="38" t="s">
        <v>63</v>
      </c>
      <c r="Z133" s="38" t="s">
        <v>64</v>
      </c>
      <c r="AA133" s="38" t="s">
        <v>65</v>
      </c>
      <c r="AB133" s="38" t="s">
        <v>66</v>
      </c>
      <c r="AC133" s="22" t="s">
        <v>67</v>
      </c>
      <c r="AD133" s="22" t="s">
        <v>17</v>
      </c>
      <c r="AP133" s="61" t="s">
        <v>164</v>
      </c>
    </row>
    <row r="134" spans="1:42" ht="13" thickBot="1" x14ac:dyDescent="0.3">
      <c r="A134" s="16" t="s">
        <v>82</v>
      </c>
      <c r="B134" s="17" t="s">
        <v>19</v>
      </c>
      <c r="C134" s="18" t="s">
        <v>20</v>
      </c>
      <c r="D134" s="17" t="s">
        <v>21</v>
      </c>
      <c r="E134" s="17" t="s">
        <v>21</v>
      </c>
      <c r="F134" s="33" t="s">
        <v>72</v>
      </c>
      <c r="G134" s="17" t="s">
        <v>21</v>
      </c>
      <c r="H134" s="17" t="s">
        <v>21</v>
      </c>
      <c r="I134" s="33" t="s">
        <v>72</v>
      </c>
      <c r="J134" s="17" t="s">
        <v>21</v>
      </c>
      <c r="K134" s="17" t="s">
        <v>21</v>
      </c>
      <c r="L134" s="33" t="s">
        <v>72</v>
      </c>
      <c r="M134" s="17" t="s">
        <v>23</v>
      </c>
      <c r="N134" s="19" t="s">
        <v>24</v>
      </c>
      <c r="O134" s="17"/>
      <c r="P134" s="17"/>
      <c r="Q134" s="17"/>
      <c r="R134" s="17"/>
      <c r="S134" s="18" t="s">
        <v>25</v>
      </c>
      <c r="T134" s="18" t="s">
        <v>26</v>
      </c>
      <c r="U134" s="18"/>
      <c r="V134" s="18" t="s">
        <v>25</v>
      </c>
      <c r="W134" s="18" t="s">
        <v>26</v>
      </c>
      <c r="X134" s="18"/>
      <c r="Y134" s="39" t="s">
        <v>25</v>
      </c>
      <c r="Z134" s="39" t="s">
        <v>26</v>
      </c>
      <c r="AA134" s="39" t="s">
        <v>25</v>
      </c>
      <c r="AB134" s="39" t="s">
        <v>26</v>
      </c>
      <c r="AC134" s="18" t="s">
        <v>25</v>
      </c>
      <c r="AD134" s="18" t="s">
        <v>26</v>
      </c>
      <c r="AP134" s="65" t="s">
        <v>165</v>
      </c>
    </row>
    <row r="135" spans="1:42" ht="13" thickTop="1" x14ac:dyDescent="0.25">
      <c r="A135" s="1" t="s">
        <v>42</v>
      </c>
      <c r="B135" s="2">
        <v>14485</v>
      </c>
      <c r="C135" s="2">
        <v>467</v>
      </c>
      <c r="D135" s="2">
        <v>216</v>
      </c>
      <c r="E135" s="2">
        <v>11</v>
      </c>
      <c r="F135" s="2">
        <v>94</v>
      </c>
      <c r="G135" s="2">
        <v>216</v>
      </c>
      <c r="H135" s="2">
        <v>11</v>
      </c>
      <c r="I135" s="2">
        <v>94</v>
      </c>
      <c r="J135" s="2">
        <v>461</v>
      </c>
      <c r="K135" s="2">
        <v>47</v>
      </c>
      <c r="L135" s="2">
        <v>89</v>
      </c>
      <c r="M135" s="4">
        <v>1.109</v>
      </c>
      <c r="N135" s="3">
        <v>14.26</v>
      </c>
      <c r="O135" s="31">
        <v>8.43</v>
      </c>
      <c r="P135" s="31">
        <v>8.11</v>
      </c>
      <c r="Q135" s="31">
        <v>1.992</v>
      </c>
      <c r="R135" s="31">
        <v>1.76</v>
      </c>
      <c r="S135" s="2">
        <v>390</v>
      </c>
      <c r="T135" s="34">
        <v>452</v>
      </c>
      <c r="U135" s="34"/>
      <c r="V135" s="2">
        <v>568</v>
      </c>
      <c r="W135" s="34">
        <v>2064</v>
      </c>
      <c r="X135" s="34"/>
      <c r="Y135" s="2"/>
      <c r="Z135" s="34"/>
      <c r="AA135" s="2"/>
      <c r="AB135" s="34"/>
      <c r="AC135" s="2">
        <v>8809</v>
      </c>
      <c r="AD135" s="3">
        <f t="shared" ref="AD135:AD146" si="43">AC135/B135</f>
        <v>0.60814635830169139</v>
      </c>
      <c r="AP135" s="95">
        <f>(0.8*C135*G135)/60</f>
        <v>1344.96</v>
      </c>
    </row>
    <row r="136" spans="1:42" x14ac:dyDescent="0.25">
      <c r="A136" s="1" t="s">
        <v>43</v>
      </c>
      <c r="B136" s="2">
        <v>11023</v>
      </c>
      <c r="C136" s="2">
        <v>394</v>
      </c>
      <c r="D136" s="2">
        <v>263</v>
      </c>
      <c r="E136" s="2">
        <v>10</v>
      </c>
      <c r="F136" s="2">
        <v>94</v>
      </c>
      <c r="G136" s="2">
        <v>221</v>
      </c>
      <c r="H136" s="2">
        <v>13</v>
      </c>
      <c r="I136" s="2">
        <v>96</v>
      </c>
      <c r="J136" s="2">
        <v>556</v>
      </c>
      <c r="K136" s="2">
        <v>15</v>
      </c>
      <c r="L136" s="2">
        <v>96</v>
      </c>
      <c r="M136" s="3">
        <v>2.14</v>
      </c>
      <c r="N136" s="3">
        <v>12.45</v>
      </c>
      <c r="O136" s="31">
        <v>7.68</v>
      </c>
      <c r="P136" s="31">
        <v>7.78</v>
      </c>
      <c r="Q136" s="31">
        <v>1.97</v>
      </c>
      <c r="R136" s="31">
        <v>1.48</v>
      </c>
      <c r="S136" s="2">
        <v>384</v>
      </c>
      <c r="T136" s="34">
        <v>329</v>
      </c>
      <c r="U136" s="34"/>
      <c r="V136" s="2">
        <v>524</v>
      </c>
      <c r="W136" s="34">
        <v>1571</v>
      </c>
      <c r="X136" s="34"/>
      <c r="Y136" s="2"/>
      <c r="Z136" s="34"/>
      <c r="AA136" s="2"/>
      <c r="AB136" s="34"/>
      <c r="AC136" s="2">
        <v>8200</v>
      </c>
      <c r="AD136" s="3">
        <f t="shared" si="43"/>
        <v>0.74389912002177261</v>
      </c>
      <c r="AP136" s="95">
        <f t="shared" ref="AP136:AP146" si="44">(0.8*C136*G136)/60</f>
        <v>1160.9866666666669</v>
      </c>
    </row>
    <row r="137" spans="1:42" x14ac:dyDescent="0.25">
      <c r="A137" s="1" t="s">
        <v>44</v>
      </c>
      <c r="B137" s="2">
        <v>10965</v>
      </c>
      <c r="C137" s="2">
        <v>354</v>
      </c>
      <c r="D137" s="2">
        <v>212</v>
      </c>
      <c r="E137" s="2">
        <v>20</v>
      </c>
      <c r="F137" s="2">
        <v>95</v>
      </c>
      <c r="G137" s="2">
        <v>220</v>
      </c>
      <c r="H137" s="2">
        <v>11</v>
      </c>
      <c r="I137" s="2">
        <v>91</v>
      </c>
      <c r="J137" s="2">
        <v>595</v>
      </c>
      <c r="K137" s="2">
        <v>51</v>
      </c>
      <c r="L137" s="2">
        <v>91</v>
      </c>
      <c r="M137" s="3">
        <v>3.1</v>
      </c>
      <c r="N137" s="3">
        <v>12.7</v>
      </c>
      <c r="O137" s="31">
        <v>7.24</v>
      </c>
      <c r="P137" s="31">
        <v>7.55</v>
      </c>
      <c r="Q137" s="31">
        <v>1.52</v>
      </c>
      <c r="R137" s="31">
        <v>2.21</v>
      </c>
      <c r="S137" s="2">
        <v>418</v>
      </c>
      <c r="T137" s="34">
        <v>354</v>
      </c>
      <c r="U137" s="34"/>
      <c r="V137" s="2">
        <v>566</v>
      </c>
      <c r="W137" s="34">
        <v>1696</v>
      </c>
      <c r="X137" s="34"/>
      <c r="Y137" s="2"/>
      <c r="Z137" s="34"/>
      <c r="AA137" s="2"/>
      <c r="AB137" s="34"/>
      <c r="AC137" s="2">
        <v>11771</v>
      </c>
      <c r="AD137" s="3">
        <f t="shared" si="43"/>
        <v>1.0735066119471044</v>
      </c>
      <c r="AP137" s="95">
        <f t="shared" si="44"/>
        <v>1038.4000000000001</v>
      </c>
    </row>
    <row r="138" spans="1:42" x14ac:dyDescent="0.25">
      <c r="A138" s="1" t="s">
        <v>45</v>
      </c>
      <c r="B138" s="2">
        <v>12371</v>
      </c>
      <c r="C138" s="2">
        <v>412</v>
      </c>
      <c r="D138" s="2">
        <v>246</v>
      </c>
      <c r="E138" s="2">
        <v>7</v>
      </c>
      <c r="F138" s="2">
        <v>98</v>
      </c>
      <c r="G138" s="2">
        <v>215</v>
      </c>
      <c r="H138" s="2">
        <v>4</v>
      </c>
      <c r="I138" s="2">
        <v>96</v>
      </c>
      <c r="J138" s="2">
        <v>646</v>
      </c>
      <c r="K138" s="2">
        <v>28</v>
      </c>
      <c r="L138" s="2">
        <v>96</v>
      </c>
      <c r="M138" s="3">
        <v>1.68</v>
      </c>
      <c r="N138" s="3">
        <v>13.78</v>
      </c>
      <c r="O138" s="31">
        <v>7.48</v>
      </c>
      <c r="P138" s="31">
        <v>7.61</v>
      </c>
      <c r="Q138" s="31">
        <v>1.94</v>
      </c>
      <c r="R138" s="31">
        <v>1.49</v>
      </c>
      <c r="S138" s="2">
        <v>399</v>
      </c>
      <c r="T138" s="34">
        <v>349</v>
      </c>
      <c r="U138" s="34"/>
      <c r="V138" s="2">
        <v>596</v>
      </c>
      <c r="W138" s="34">
        <v>1662</v>
      </c>
      <c r="X138" s="34"/>
      <c r="Y138" s="2"/>
      <c r="Z138" s="34"/>
      <c r="AA138" s="2"/>
      <c r="AB138" s="34"/>
      <c r="AC138" s="2">
        <v>12287</v>
      </c>
      <c r="AD138" s="3">
        <f t="shared" si="43"/>
        <v>0.99320992644086981</v>
      </c>
      <c r="AP138" s="95">
        <f t="shared" si="44"/>
        <v>1181.0666666666666</v>
      </c>
    </row>
    <row r="139" spans="1:42" x14ac:dyDescent="0.25">
      <c r="A139" s="1" t="s">
        <v>46</v>
      </c>
      <c r="B139" s="2">
        <v>13179</v>
      </c>
      <c r="C139" s="2">
        <v>439</v>
      </c>
      <c r="D139" s="2">
        <v>308</v>
      </c>
      <c r="E139" s="2">
        <v>17</v>
      </c>
      <c r="F139" s="2">
        <v>94</v>
      </c>
      <c r="G139" s="2">
        <v>216</v>
      </c>
      <c r="H139" s="2">
        <v>9</v>
      </c>
      <c r="I139" s="2">
        <v>94</v>
      </c>
      <c r="J139" s="2">
        <v>559</v>
      </c>
      <c r="K139" s="2">
        <v>43</v>
      </c>
      <c r="L139" s="2">
        <v>92</v>
      </c>
      <c r="M139" s="3">
        <v>0.5</v>
      </c>
      <c r="N139" s="3">
        <v>13.87</v>
      </c>
      <c r="O139" s="31">
        <v>7.43</v>
      </c>
      <c r="P139" s="31">
        <v>7.42</v>
      </c>
      <c r="Q139" s="31">
        <v>1.91</v>
      </c>
      <c r="R139" s="31">
        <v>1.62</v>
      </c>
      <c r="S139" s="2">
        <v>408</v>
      </c>
      <c r="T139" s="34">
        <v>357</v>
      </c>
      <c r="U139" s="34"/>
      <c r="V139" s="2">
        <v>595</v>
      </c>
      <c r="W139" s="34">
        <v>1699</v>
      </c>
      <c r="X139" s="34"/>
      <c r="Y139" s="2"/>
      <c r="Z139" s="34"/>
      <c r="AA139" s="2"/>
      <c r="AB139" s="34"/>
      <c r="AC139" s="2">
        <v>10489</v>
      </c>
      <c r="AD139" s="3">
        <f t="shared" si="43"/>
        <v>0.79588739661582819</v>
      </c>
      <c r="AP139" s="95">
        <f t="shared" si="44"/>
        <v>1264.3200000000002</v>
      </c>
    </row>
    <row r="140" spans="1:42" x14ac:dyDescent="0.25">
      <c r="A140" s="1" t="s">
        <v>47</v>
      </c>
      <c r="B140" s="2">
        <v>14572</v>
      </c>
      <c r="C140" s="2">
        <v>470</v>
      </c>
      <c r="D140" s="2">
        <v>290</v>
      </c>
      <c r="E140" s="2">
        <v>8</v>
      </c>
      <c r="F140" s="2">
        <v>98</v>
      </c>
      <c r="G140" s="2">
        <v>284</v>
      </c>
      <c r="H140" s="2">
        <v>5</v>
      </c>
      <c r="I140" s="2">
        <v>98</v>
      </c>
      <c r="J140" s="2">
        <v>693</v>
      </c>
      <c r="K140" s="2">
        <v>38</v>
      </c>
      <c r="L140" s="2">
        <v>95</v>
      </c>
      <c r="M140" s="3">
        <v>1.7</v>
      </c>
      <c r="N140" s="3">
        <v>13.03</v>
      </c>
      <c r="O140" s="31">
        <v>7.3</v>
      </c>
      <c r="P140" s="31">
        <v>7.31</v>
      </c>
      <c r="Q140" s="31">
        <v>1.88</v>
      </c>
      <c r="R140" s="31">
        <v>2.02</v>
      </c>
      <c r="S140" s="2">
        <v>531</v>
      </c>
      <c r="T140" s="34">
        <v>415</v>
      </c>
      <c r="U140" s="34"/>
      <c r="V140" s="2">
        <v>747</v>
      </c>
      <c r="W140" s="34">
        <v>1922</v>
      </c>
      <c r="X140" s="34"/>
      <c r="Y140" s="2"/>
      <c r="Z140" s="34"/>
      <c r="AA140" s="2"/>
      <c r="AB140" s="34"/>
      <c r="AC140" s="2">
        <v>10115</v>
      </c>
      <c r="AD140" s="3">
        <f t="shared" si="43"/>
        <v>0.69413944551194073</v>
      </c>
      <c r="AP140" s="95">
        <f t="shared" si="44"/>
        <v>1779.7333333333333</v>
      </c>
    </row>
    <row r="141" spans="1:42" x14ac:dyDescent="0.25">
      <c r="A141" s="1" t="s">
        <v>48</v>
      </c>
      <c r="B141" s="2">
        <v>22392</v>
      </c>
      <c r="C141" s="2">
        <v>722</v>
      </c>
      <c r="D141" s="2">
        <v>284</v>
      </c>
      <c r="E141" s="2">
        <v>23</v>
      </c>
      <c r="F141" s="2">
        <v>97</v>
      </c>
      <c r="G141" s="2">
        <v>203</v>
      </c>
      <c r="H141" s="2">
        <v>7</v>
      </c>
      <c r="I141" s="2">
        <v>92</v>
      </c>
      <c r="J141" s="2">
        <v>526</v>
      </c>
      <c r="K141" s="2">
        <v>43</v>
      </c>
      <c r="L141" s="2">
        <v>91</v>
      </c>
      <c r="M141" s="3">
        <v>2.8</v>
      </c>
      <c r="N141" s="3">
        <v>13.2</v>
      </c>
      <c r="O141" s="31">
        <v>7.4</v>
      </c>
      <c r="P141" s="31">
        <v>7.47</v>
      </c>
      <c r="Q141" s="31">
        <v>2.1800000000000002</v>
      </c>
      <c r="R141" s="31">
        <v>1.38</v>
      </c>
      <c r="S141" s="2">
        <v>540</v>
      </c>
      <c r="T141" s="34">
        <v>583</v>
      </c>
      <c r="U141" s="34"/>
      <c r="V141" s="2">
        <v>909</v>
      </c>
      <c r="W141" s="34">
        <v>2911</v>
      </c>
      <c r="X141" s="34"/>
      <c r="Y141" s="2"/>
      <c r="Z141" s="34"/>
      <c r="AA141" s="2"/>
      <c r="AB141" s="34"/>
      <c r="AC141" s="2">
        <v>12578</v>
      </c>
      <c r="AD141" s="3">
        <f t="shared" si="43"/>
        <v>0.56171847088245797</v>
      </c>
      <c r="AP141" s="95">
        <f t="shared" si="44"/>
        <v>1954.2133333333334</v>
      </c>
    </row>
    <row r="142" spans="1:42" x14ac:dyDescent="0.25">
      <c r="A142" s="1" t="s">
        <v>49</v>
      </c>
      <c r="B142" s="2">
        <v>28005</v>
      </c>
      <c r="C142" s="2">
        <v>903</v>
      </c>
      <c r="D142" s="2">
        <v>276</v>
      </c>
      <c r="E142" s="2">
        <v>17</v>
      </c>
      <c r="F142" s="2">
        <v>93</v>
      </c>
      <c r="G142" s="2">
        <v>250</v>
      </c>
      <c r="H142" s="2">
        <v>18</v>
      </c>
      <c r="I142" s="2">
        <v>93</v>
      </c>
      <c r="J142" s="2">
        <v>643</v>
      </c>
      <c r="K142" s="2">
        <v>58</v>
      </c>
      <c r="L142" s="2">
        <v>90</v>
      </c>
      <c r="M142" s="3">
        <v>2.14</v>
      </c>
      <c r="N142" s="3">
        <v>13.09</v>
      </c>
      <c r="O142" s="31">
        <v>7.5</v>
      </c>
      <c r="P142" s="31">
        <v>7.58</v>
      </c>
      <c r="Q142" s="31">
        <v>1.85</v>
      </c>
      <c r="R142" s="31">
        <v>1.67</v>
      </c>
      <c r="S142" s="2">
        <v>752</v>
      </c>
      <c r="T142" s="34">
        <v>768</v>
      </c>
      <c r="U142" s="34"/>
      <c r="V142" s="2">
        <v>1285</v>
      </c>
      <c r="W142" s="34">
        <v>3874</v>
      </c>
      <c r="X142" s="34"/>
      <c r="Y142" s="2">
        <v>170</v>
      </c>
      <c r="Z142" s="34">
        <v>951</v>
      </c>
      <c r="AA142" s="2">
        <v>256</v>
      </c>
      <c r="AB142" s="34">
        <v>1824</v>
      </c>
      <c r="AC142" s="2">
        <v>14615</v>
      </c>
      <c r="AD142" s="3">
        <f t="shared" si="43"/>
        <v>0.52187109444742008</v>
      </c>
      <c r="AP142" s="95">
        <f t="shared" si="44"/>
        <v>3010.0000000000005</v>
      </c>
    </row>
    <row r="143" spans="1:42" x14ac:dyDescent="0.25">
      <c r="A143" s="1" t="s">
        <v>50</v>
      </c>
      <c r="B143" s="2">
        <v>16338</v>
      </c>
      <c r="C143" s="2">
        <v>545</v>
      </c>
      <c r="D143" s="2">
        <v>162</v>
      </c>
      <c r="E143" s="2">
        <v>12</v>
      </c>
      <c r="F143" s="2">
        <v>92</v>
      </c>
      <c r="G143" s="2">
        <v>175</v>
      </c>
      <c r="H143" s="2">
        <v>11</v>
      </c>
      <c r="I143" s="2">
        <v>92</v>
      </c>
      <c r="J143" s="2">
        <v>490</v>
      </c>
      <c r="K143" s="2">
        <v>44</v>
      </c>
      <c r="L143" s="2">
        <v>89</v>
      </c>
      <c r="M143" s="3">
        <v>1.62</v>
      </c>
      <c r="N143" s="3">
        <v>13.16</v>
      </c>
      <c r="O143" s="31">
        <v>7.54</v>
      </c>
      <c r="P143" s="31">
        <v>7.34</v>
      </c>
      <c r="Q143" s="31">
        <v>1.24</v>
      </c>
      <c r="R143" s="31">
        <v>1.38</v>
      </c>
      <c r="S143" s="2">
        <v>473</v>
      </c>
      <c r="T143" s="34">
        <v>426</v>
      </c>
      <c r="U143" s="34"/>
      <c r="V143" s="2">
        <v>725</v>
      </c>
      <c r="W143" s="34">
        <v>2187</v>
      </c>
      <c r="X143" s="34"/>
      <c r="Y143" s="2">
        <v>59</v>
      </c>
      <c r="Z143" s="34">
        <v>709</v>
      </c>
      <c r="AA143" s="2">
        <v>215</v>
      </c>
      <c r="AB143" s="34">
        <v>1476</v>
      </c>
      <c r="AC143" s="2">
        <v>16938</v>
      </c>
      <c r="AD143" s="3">
        <f t="shared" si="43"/>
        <v>1.0367242012486229</v>
      </c>
      <c r="AP143" s="95">
        <f t="shared" si="44"/>
        <v>1271.6666666666667</v>
      </c>
    </row>
    <row r="144" spans="1:42" x14ac:dyDescent="0.25">
      <c r="A144" s="1" t="s">
        <v>51</v>
      </c>
      <c r="B144" s="2">
        <v>14678</v>
      </c>
      <c r="C144" s="2">
        <v>473</v>
      </c>
      <c r="D144" s="2">
        <v>192</v>
      </c>
      <c r="E144" s="2">
        <v>13</v>
      </c>
      <c r="F144" s="2">
        <v>95</v>
      </c>
      <c r="G144" s="2">
        <v>233</v>
      </c>
      <c r="H144" s="2">
        <v>8</v>
      </c>
      <c r="I144" s="2">
        <v>95</v>
      </c>
      <c r="J144" s="2">
        <v>404</v>
      </c>
      <c r="K144" s="2">
        <v>33</v>
      </c>
      <c r="L144" s="2">
        <v>90</v>
      </c>
      <c r="M144" s="3">
        <v>2.21</v>
      </c>
      <c r="N144" s="3">
        <v>12.39</v>
      </c>
      <c r="O144" s="31">
        <v>7.72</v>
      </c>
      <c r="P144" s="31">
        <v>7.54</v>
      </c>
      <c r="Q144" s="31">
        <v>2.67</v>
      </c>
      <c r="R144" s="31">
        <v>2.0099999999999998</v>
      </c>
      <c r="S144" s="2">
        <v>410</v>
      </c>
      <c r="T144" s="34">
        <v>410</v>
      </c>
      <c r="U144" s="34"/>
      <c r="V144" s="2">
        <v>533</v>
      </c>
      <c r="W144" s="34">
        <v>1582</v>
      </c>
      <c r="X144" s="34"/>
      <c r="Y144" s="2">
        <v>76</v>
      </c>
      <c r="Z144" s="34">
        <v>615</v>
      </c>
      <c r="AA144" s="2">
        <v>208</v>
      </c>
      <c r="AB144" s="34">
        <v>1559</v>
      </c>
      <c r="AC144" s="2">
        <v>10726</v>
      </c>
      <c r="AD144" s="3">
        <f t="shared" si="43"/>
        <v>0.73075350865240496</v>
      </c>
      <c r="AP144" s="95">
        <f t="shared" si="44"/>
        <v>1469.4533333333336</v>
      </c>
    </row>
    <row r="145" spans="1:42" x14ac:dyDescent="0.25">
      <c r="A145" s="23" t="s">
        <v>52</v>
      </c>
      <c r="B145" s="2">
        <v>16596</v>
      </c>
      <c r="C145" s="2">
        <v>450</v>
      </c>
      <c r="D145" s="2">
        <v>234</v>
      </c>
      <c r="E145" s="2">
        <v>16</v>
      </c>
      <c r="F145" s="2">
        <v>95</v>
      </c>
      <c r="G145" s="2">
        <v>347</v>
      </c>
      <c r="H145" s="2">
        <v>10</v>
      </c>
      <c r="I145" s="2">
        <v>94</v>
      </c>
      <c r="J145" s="2">
        <v>633</v>
      </c>
      <c r="K145" s="2">
        <v>46</v>
      </c>
      <c r="L145" s="2">
        <v>91</v>
      </c>
      <c r="M145" s="3">
        <v>2.52</v>
      </c>
      <c r="N145" s="3">
        <v>12.38</v>
      </c>
      <c r="O145" s="31">
        <v>6.95</v>
      </c>
      <c r="P145" s="31">
        <v>7.14</v>
      </c>
      <c r="Q145" s="31">
        <v>1.42</v>
      </c>
      <c r="R145" s="31">
        <v>1.59</v>
      </c>
      <c r="S145" s="2">
        <v>478</v>
      </c>
      <c r="T145" s="34">
        <v>466</v>
      </c>
      <c r="U145" s="34"/>
      <c r="V145" s="2">
        <v>1014</v>
      </c>
      <c r="W145" s="34">
        <v>2088</v>
      </c>
      <c r="X145" s="34"/>
      <c r="Y145" s="2">
        <v>36</v>
      </c>
      <c r="Z145" s="34">
        <v>498</v>
      </c>
      <c r="AA145" s="2">
        <v>76</v>
      </c>
      <c r="AB145" s="34">
        <v>197</v>
      </c>
      <c r="AC145" s="2">
        <v>9010</v>
      </c>
      <c r="AD145" s="3">
        <f t="shared" si="43"/>
        <v>0.54290190407327066</v>
      </c>
      <c r="AP145" s="95">
        <f t="shared" si="44"/>
        <v>2082</v>
      </c>
    </row>
    <row r="146" spans="1:42" ht="13" thickBot="1" x14ac:dyDescent="0.3">
      <c r="A146" s="25" t="s">
        <v>53</v>
      </c>
      <c r="B146" s="2">
        <v>11788</v>
      </c>
      <c r="C146" s="2">
        <v>380</v>
      </c>
      <c r="D146" s="2">
        <v>160</v>
      </c>
      <c r="E146" s="2">
        <v>16</v>
      </c>
      <c r="F146" s="2">
        <v>94</v>
      </c>
      <c r="G146" s="2">
        <v>229</v>
      </c>
      <c r="H146" s="2">
        <v>10</v>
      </c>
      <c r="I146" s="2">
        <v>92</v>
      </c>
      <c r="J146" s="2">
        <v>496</v>
      </c>
      <c r="K146" s="2">
        <v>65</v>
      </c>
      <c r="L146" s="2">
        <v>85</v>
      </c>
      <c r="M146" s="3">
        <v>0.53759999999999997</v>
      </c>
      <c r="N146" s="3">
        <v>12.8</v>
      </c>
      <c r="O146" s="31">
        <v>7.23</v>
      </c>
      <c r="P146" s="31">
        <v>7.23</v>
      </c>
      <c r="Q146" s="31">
        <v>1.5</v>
      </c>
      <c r="R146" s="31">
        <v>1.56</v>
      </c>
      <c r="S146" s="2">
        <v>390</v>
      </c>
      <c r="T146" s="34">
        <v>326</v>
      </c>
      <c r="U146" s="34"/>
      <c r="V146" s="2">
        <v>1351</v>
      </c>
      <c r="W146" s="34">
        <v>1637</v>
      </c>
      <c r="X146" s="34"/>
      <c r="Y146" s="2">
        <v>30</v>
      </c>
      <c r="Z146" s="34">
        <v>260</v>
      </c>
      <c r="AA146" s="2">
        <v>164</v>
      </c>
      <c r="AB146" s="34">
        <v>852</v>
      </c>
      <c r="AC146" s="2">
        <v>11047</v>
      </c>
      <c r="AD146" s="3">
        <f t="shared" si="43"/>
        <v>0.93713946386155411</v>
      </c>
      <c r="AP146" s="95">
        <f t="shared" si="44"/>
        <v>1160.2666666666667</v>
      </c>
    </row>
    <row r="147" spans="1:42" ht="13" thickTop="1" x14ac:dyDescent="0.25">
      <c r="A147" s="24" t="s">
        <v>83</v>
      </c>
      <c r="B147" s="6">
        <f t="shared" ref="B147:N147" si="45">SUM(B135:B146)</f>
        <v>186392</v>
      </c>
      <c r="C147" s="6">
        <f t="shared" si="45"/>
        <v>6009</v>
      </c>
      <c r="D147" s="6">
        <f t="shared" si="45"/>
        <v>2843</v>
      </c>
      <c r="E147" s="6">
        <f>SUM(E135:E146)</f>
        <v>170</v>
      </c>
      <c r="F147" s="6">
        <f>SUM(F135:F146)</f>
        <v>1139</v>
      </c>
      <c r="G147" s="6">
        <f>SUM(G135:G146)</f>
        <v>2809</v>
      </c>
      <c r="H147" s="6">
        <f>SUM(H135:H146)</f>
        <v>117</v>
      </c>
      <c r="I147" s="6">
        <f>SUM(I135:I146)</f>
        <v>1127</v>
      </c>
      <c r="J147" s="6">
        <f t="shared" si="45"/>
        <v>6702</v>
      </c>
      <c r="K147" s="6">
        <f>SUM(K135:K146)</f>
        <v>511</v>
      </c>
      <c r="L147" s="6">
        <f>SUM(L135:L146)</f>
        <v>1095</v>
      </c>
      <c r="M147" s="6">
        <f t="shared" si="45"/>
        <v>22.056600000000003</v>
      </c>
      <c r="N147" s="6">
        <f t="shared" si="45"/>
        <v>157.11000000000001</v>
      </c>
      <c r="O147" s="28">
        <f t="shared" ref="O147:AD147" si="46">SUM(O135:O146)</f>
        <v>89.9</v>
      </c>
      <c r="P147" s="28">
        <f t="shared" si="46"/>
        <v>90.080000000000013</v>
      </c>
      <c r="Q147" s="28">
        <f t="shared" si="46"/>
        <v>22.072000000000003</v>
      </c>
      <c r="R147" s="28">
        <f t="shared" si="46"/>
        <v>20.170000000000002</v>
      </c>
      <c r="S147" s="6">
        <f t="shared" si="46"/>
        <v>5573</v>
      </c>
      <c r="T147" s="35">
        <f t="shared" si="46"/>
        <v>5235</v>
      </c>
      <c r="U147" s="35"/>
      <c r="V147" s="6">
        <f t="shared" si="46"/>
        <v>9413</v>
      </c>
      <c r="W147" s="35">
        <f t="shared" si="46"/>
        <v>24893</v>
      </c>
      <c r="X147" s="35"/>
      <c r="Y147" s="6">
        <f t="shared" si="46"/>
        <v>371</v>
      </c>
      <c r="Z147" s="35">
        <f t="shared" si="46"/>
        <v>3033</v>
      </c>
      <c r="AA147" s="6">
        <f t="shared" si="46"/>
        <v>919</v>
      </c>
      <c r="AB147" s="35">
        <f t="shared" si="46"/>
        <v>5908</v>
      </c>
      <c r="AC147" s="6">
        <f t="shared" si="46"/>
        <v>136585</v>
      </c>
      <c r="AD147" s="28">
        <f t="shared" si="46"/>
        <v>9.2398975020049381</v>
      </c>
      <c r="AP147" s="93"/>
    </row>
    <row r="148" spans="1:42" ht="13" thickBot="1" x14ac:dyDescent="0.3">
      <c r="A148" s="7" t="s">
        <v>84</v>
      </c>
      <c r="B148" s="8">
        <f>AVERAGE(B135:B146)</f>
        <v>15532.666666666666</v>
      </c>
      <c r="C148" s="8">
        <f t="shared" ref="C148:N148" si="47">AVERAGE(C135:C146)</f>
        <v>500.75</v>
      </c>
      <c r="D148" s="8">
        <f t="shared" si="47"/>
        <v>236.91666666666666</v>
      </c>
      <c r="E148" s="8">
        <f>AVERAGE(E135:E146)</f>
        <v>14.166666666666666</v>
      </c>
      <c r="F148" s="8">
        <f>AVERAGE(F135:F146)</f>
        <v>94.916666666666671</v>
      </c>
      <c r="G148" s="8">
        <f>AVERAGE(G135:G146)</f>
        <v>234.08333333333334</v>
      </c>
      <c r="H148" s="8">
        <f>AVERAGE(H135:H146)</f>
        <v>9.75</v>
      </c>
      <c r="I148" s="8">
        <f>AVERAGE(I135:I146)</f>
        <v>93.916666666666671</v>
      </c>
      <c r="J148" s="8">
        <f t="shared" si="47"/>
        <v>558.5</v>
      </c>
      <c r="K148" s="8">
        <f>AVERAGE(K135:K146)</f>
        <v>42.583333333333336</v>
      </c>
      <c r="L148" s="8">
        <f>AVERAGE(L135:L146)</f>
        <v>91.25</v>
      </c>
      <c r="M148" s="8">
        <f t="shared" si="47"/>
        <v>1.8380500000000002</v>
      </c>
      <c r="N148" s="26">
        <f t="shared" si="47"/>
        <v>13.092500000000001</v>
      </c>
      <c r="O148" s="26">
        <f t="shared" ref="O148:AD148" si="48">AVERAGE(O135:O146)</f>
        <v>7.4916666666666671</v>
      </c>
      <c r="P148" s="26">
        <f t="shared" si="48"/>
        <v>7.5066666666666677</v>
      </c>
      <c r="Q148" s="26">
        <f t="shared" si="48"/>
        <v>1.8393333333333335</v>
      </c>
      <c r="R148" s="26">
        <f t="shared" si="48"/>
        <v>1.6808333333333334</v>
      </c>
      <c r="S148" s="8">
        <f t="shared" si="48"/>
        <v>464.41666666666669</v>
      </c>
      <c r="T148" s="36">
        <f t="shared" si="48"/>
        <v>436.25</v>
      </c>
      <c r="U148" s="36"/>
      <c r="V148" s="8">
        <f t="shared" si="48"/>
        <v>784.41666666666663</v>
      </c>
      <c r="W148" s="36">
        <f t="shared" si="48"/>
        <v>2074.4166666666665</v>
      </c>
      <c r="X148" s="36"/>
      <c r="Y148" s="8">
        <f t="shared" si="48"/>
        <v>74.2</v>
      </c>
      <c r="Z148" s="36">
        <f t="shared" si="48"/>
        <v>606.6</v>
      </c>
      <c r="AA148" s="8">
        <f t="shared" si="48"/>
        <v>183.8</v>
      </c>
      <c r="AB148" s="36">
        <f t="shared" si="48"/>
        <v>1181.5999999999999</v>
      </c>
      <c r="AC148" s="8">
        <f t="shared" si="48"/>
        <v>11382.083333333334</v>
      </c>
      <c r="AD148" s="26">
        <f t="shared" si="48"/>
        <v>0.76999145850041151</v>
      </c>
      <c r="AP148" s="94">
        <f>AVERAGE(AP135:AP146)</f>
        <v>1559.7555555555555</v>
      </c>
    </row>
    <row r="149" spans="1:42" ht="13" thickTop="1" x14ac:dyDescent="0.25"/>
    <row r="150" spans="1:42" ht="13" thickBot="1" x14ac:dyDescent="0.3"/>
    <row r="151" spans="1:42" ht="13" thickTop="1" x14ac:dyDescent="0.25">
      <c r="A151" s="20" t="s">
        <v>5</v>
      </c>
      <c r="B151" s="21" t="s">
        <v>6</v>
      </c>
      <c r="C151" s="21" t="s">
        <v>6</v>
      </c>
      <c r="D151" s="21" t="s">
        <v>7</v>
      </c>
      <c r="E151" s="21" t="s">
        <v>8</v>
      </c>
      <c r="F151" s="32" t="s">
        <v>2</v>
      </c>
      <c r="G151" s="21" t="s">
        <v>9</v>
      </c>
      <c r="H151" s="21" t="s">
        <v>10</v>
      </c>
      <c r="I151" s="32" t="s">
        <v>3</v>
      </c>
      <c r="J151" s="21" t="s">
        <v>11</v>
      </c>
      <c r="K151" s="21" t="s">
        <v>12</v>
      </c>
      <c r="L151" s="32" t="s">
        <v>13</v>
      </c>
      <c r="M151" s="21" t="s">
        <v>14</v>
      </c>
      <c r="N151" s="22" t="s">
        <v>15</v>
      </c>
      <c r="O151" s="21" t="s">
        <v>68</v>
      </c>
      <c r="P151" s="21" t="s">
        <v>69</v>
      </c>
      <c r="Q151" s="21" t="s">
        <v>70</v>
      </c>
      <c r="R151" s="21" t="s">
        <v>62</v>
      </c>
      <c r="S151" s="22" t="s">
        <v>63</v>
      </c>
      <c r="T151" s="22" t="s">
        <v>64</v>
      </c>
      <c r="U151" s="22"/>
      <c r="V151" s="22" t="s">
        <v>65</v>
      </c>
      <c r="W151" s="22" t="s">
        <v>66</v>
      </c>
      <c r="X151" s="22"/>
      <c r="Y151" s="38" t="s">
        <v>63</v>
      </c>
      <c r="Z151" s="38" t="s">
        <v>64</v>
      </c>
      <c r="AA151" s="38" t="s">
        <v>65</v>
      </c>
      <c r="AB151" s="38" t="s">
        <v>66</v>
      </c>
      <c r="AC151" s="22" t="s">
        <v>67</v>
      </c>
      <c r="AD151" s="22" t="s">
        <v>17</v>
      </c>
      <c r="AP151" s="61" t="s">
        <v>164</v>
      </c>
    </row>
    <row r="152" spans="1:42" ht="13" thickBot="1" x14ac:dyDescent="0.3">
      <c r="A152" s="16" t="s">
        <v>85</v>
      </c>
      <c r="B152" s="17" t="s">
        <v>19</v>
      </c>
      <c r="C152" s="18" t="s">
        <v>20</v>
      </c>
      <c r="D152" s="17" t="s">
        <v>21</v>
      </c>
      <c r="E152" s="17" t="s">
        <v>21</v>
      </c>
      <c r="F152" s="33" t="s">
        <v>72</v>
      </c>
      <c r="G152" s="17" t="s">
        <v>21</v>
      </c>
      <c r="H152" s="17" t="s">
        <v>21</v>
      </c>
      <c r="I152" s="33" t="s">
        <v>72</v>
      </c>
      <c r="J152" s="17" t="s">
        <v>21</v>
      </c>
      <c r="K152" s="17" t="s">
        <v>21</v>
      </c>
      <c r="L152" s="33" t="s">
        <v>72</v>
      </c>
      <c r="M152" s="17" t="s">
        <v>23</v>
      </c>
      <c r="N152" s="19" t="s">
        <v>24</v>
      </c>
      <c r="O152" s="17"/>
      <c r="P152" s="17"/>
      <c r="Q152" s="17"/>
      <c r="R152" s="17"/>
      <c r="S152" s="18" t="s">
        <v>25</v>
      </c>
      <c r="T152" s="18" t="s">
        <v>26</v>
      </c>
      <c r="U152" s="18"/>
      <c r="V152" s="18" t="s">
        <v>25</v>
      </c>
      <c r="W152" s="18" t="s">
        <v>26</v>
      </c>
      <c r="X152" s="18"/>
      <c r="Y152" s="39" t="s">
        <v>25</v>
      </c>
      <c r="Z152" s="39" t="s">
        <v>26</v>
      </c>
      <c r="AA152" s="39" t="s">
        <v>25</v>
      </c>
      <c r="AB152" s="39" t="s">
        <v>26</v>
      </c>
      <c r="AC152" s="18" t="s">
        <v>25</v>
      </c>
      <c r="AD152" s="18" t="s">
        <v>26</v>
      </c>
      <c r="AP152" s="65" t="s">
        <v>165</v>
      </c>
    </row>
    <row r="153" spans="1:42" ht="13" thickTop="1" x14ac:dyDescent="0.25">
      <c r="A153" s="1" t="s">
        <v>42</v>
      </c>
      <c r="B153" s="2">
        <v>16792</v>
      </c>
      <c r="C153" s="2">
        <v>542</v>
      </c>
      <c r="D153" s="2">
        <v>224</v>
      </c>
      <c r="E153" s="2">
        <v>16</v>
      </c>
      <c r="F153" s="2">
        <v>97</v>
      </c>
      <c r="G153" s="2">
        <v>198</v>
      </c>
      <c r="H153" s="2">
        <v>9</v>
      </c>
      <c r="I153" s="2">
        <v>92</v>
      </c>
      <c r="J153" s="2">
        <v>513</v>
      </c>
      <c r="K153" s="2">
        <v>31</v>
      </c>
      <c r="L153" s="2">
        <v>87</v>
      </c>
      <c r="M153" s="4"/>
      <c r="N153" s="3"/>
      <c r="O153" s="31">
        <v>7.3</v>
      </c>
      <c r="P153" s="31">
        <v>7.19</v>
      </c>
      <c r="Q153" s="31">
        <v>2.2000000000000002</v>
      </c>
      <c r="R153" s="31">
        <v>1.61</v>
      </c>
      <c r="S153" s="2">
        <v>398</v>
      </c>
      <c r="T153" s="34">
        <v>355</v>
      </c>
      <c r="U153" s="34"/>
      <c r="V153" s="2">
        <v>526</v>
      </c>
      <c r="W153" s="34">
        <v>1551</v>
      </c>
      <c r="X153" s="34"/>
      <c r="Y153" s="2">
        <v>36</v>
      </c>
      <c r="Z153" s="34">
        <v>251</v>
      </c>
      <c r="AA153" s="2">
        <v>154</v>
      </c>
      <c r="AB153" s="34">
        <v>812</v>
      </c>
      <c r="AC153" s="2">
        <v>7797</v>
      </c>
      <c r="AD153" s="3">
        <f t="shared" ref="AD153:AD164" si="49">AC153/B153</f>
        <v>0.46432825154835639</v>
      </c>
      <c r="AP153" s="95">
        <f>(0.8*C153*G153)/60</f>
        <v>1430.88</v>
      </c>
    </row>
    <row r="154" spans="1:42" x14ac:dyDescent="0.25">
      <c r="A154" s="1" t="s">
        <v>43</v>
      </c>
      <c r="B154" s="2">
        <v>15530</v>
      </c>
      <c r="C154" s="2">
        <v>328</v>
      </c>
      <c r="D154" s="2">
        <v>278</v>
      </c>
      <c r="E154" s="2">
        <v>23</v>
      </c>
      <c r="F154" s="2">
        <v>96</v>
      </c>
      <c r="G154" s="2">
        <v>335</v>
      </c>
      <c r="H154" s="2">
        <v>11</v>
      </c>
      <c r="I154" s="2">
        <v>91</v>
      </c>
      <c r="J154" s="2">
        <v>627</v>
      </c>
      <c r="K154" s="2">
        <v>50</v>
      </c>
      <c r="L154" s="2">
        <v>91</v>
      </c>
      <c r="M154" s="3"/>
      <c r="N154" s="3"/>
      <c r="O154" s="31">
        <v>7.53</v>
      </c>
      <c r="P154" s="31">
        <v>7.47</v>
      </c>
      <c r="Q154" s="31">
        <v>2.69</v>
      </c>
      <c r="R154" s="31">
        <v>2.71</v>
      </c>
      <c r="S154" s="2">
        <v>347</v>
      </c>
      <c r="T154" s="34">
        <v>288</v>
      </c>
      <c r="U154" s="34"/>
      <c r="V154" s="2">
        <v>520</v>
      </c>
      <c r="W154" s="34">
        <v>1443</v>
      </c>
      <c r="X154" s="34"/>
      <c r="Y154" s="2">
        <v>50</v>
      </c>
      <c r="Z154" s="34">
        <v>236</v>
      </c>
      <c r="AA154" s="2">
        <v>136</v>
      </c>
      <c r="AB154" s="34">
        <v>767</v>
      </c>
      <c r="AC154" s="2">
        <v>7449</v>
      </c>
      <c r="AD154" s="3">
        <f t="shared" si="49"/>
        <v>0.47965228589826142</v>
      </c>
      <c r="AP154" s="95">
        <f t="shared" ref="AP154:AP164" si="50">(0.8*C154*G154)/60</f>
        <v>1465.0666666666668</v>
      </c>
    </row>
    <row r="155" spans="1:42" x14ac:dyDescent="0.25">
      <c r="A155" s="1" t="s">
        <v>44</v>
      </c>
      <c r="B155" s="2">
        <v>18175</v>
      </c>
      <c r="C155" s="2">
        <v>586</v>
      </c>
      <c r="D155" s="2">
        <v>301</v>
      </c>
      <c r="E155" s="2">
        <v>12</v>
      </c>
      <c r="F155" s="2">
        <v>97</v>
      </c>
      <c r="G155" s="2">
        <v>370</v>
      </c>
      <c r="H155" s="2">
        <v>8</v>
      </c>
      <c r="I155" s="2">
        <v>96</v>
      </c>
      <c r="J155" s="2">
        <v>624</v>
      </c>
      <c r="K155" s="2">
        <v>42</v>
      </c>
      <c r="L155" s="2">
        <v>93</v>
      </c>
      <c r="M155" s="3">
        <v>4</v>
      </c>
      <c r="N155" s="3">
        <v>12.94</v>
      </c>
      <c r="O155" s="31">
        <v>7.49</v>
      </c>
      <c r="P155" s="31">
        <v>7.69</v>
      </c>
      <c r="Q155" s="31">
        <v>2.2000000000000002</v>
      </c>
      <c r="R155" s="31">
        <v>2.11</v>
      </c>
      <c r="S155" s="2">
        <v>390</v>
      </c>
      <c r="T155" s="34">
        <v>318</v>
      </c>
      <c r="U155" s="34"/>
      <c r="V155" s="2">
        <v>568</v>
      </c>
      <c r="W155" s="34">
        <v>1606</v>
      </c>
      <c r="X155" s="34"/>
      <c r="Y155" s="2">
        <v>43</v>
      </c>
      <c r="Z155" s="34">
        <v>213</v>
      </c>
      <c r="AA155" s="2">
        <v>136</v>
      </c>
      <c r="AB155" s="34">
        <v>237</v>
      </c>
      <c r="AC155" s="2">
        <v>11215</v>
      </c>
      <c r="AD155" s="3">
        <f t="shared" si="49"/>
        <v>0.61705639614855567</v>
      </c>
      <c r="AP155" s="95">
        <f t="shared" si="50"/>
        <v>2890.9333333333334</v>
      </c>
    </row>
    <row r="156" spans="1:42" x14ac:dyDescent="0.25">
      <c r="A156" s="1" t="s">
        <v>45</v>
      </c>
      <c r="B156" s="2">
        <v>21715</v>
      </c>
      <c r="C156" s="2">
        <v>724</v>
      </c>
      <c r="D156" s="2">
        <v>384</v>
      </c>
      <c r="E156" s="2">
        <v>10</v>
      </c>
      <c r="F156" s="2">
        <v>98</v>
      </c>
      <c r="G156" s="2">
        <v>355</v>
      </c>
      <c r="H156" s="2">
        <v>9</v>
      </c>
      <c r="I156" s="2">
        <v>97</v>
      </c>
      <c r="J156" s="2">
        <v>714</v>
      </c>
      <c r="K156" s="2">
        <v>30</v>
      </c>
      <c r="L156" s="2">
        <v>95</v>
      </c>
      <c r="M156" s="3">
        <v>1.1000000000000001</v>
      </c>
      <c r="N156" s="3">
        <v>12.9</v>
      </c>
      <c r="O156" s="31">
        <v>7.51</v>
      </c>
      <c r="P156" s="31">
        <v>7.45</v>
      </c>
      <c r="Q156" s="31">
        <v>2.04</v>
      </c>
      <c r="R156" s="31">
        <v>1.82</v>
      </c>
      <c r="S156" s="2">
        <v>548</v>
      </c>
      <c r="T156" s="34">
        <v>479</v>
      </c>
      <c r="U156" s="34"/>
      <c r="V156" s="2">
        <v>870</v>
      </c>
      <c r="W156" s="34">
        <v>2518</v>
      </c>
      <c r="X156" s="34"/>
      <c r="Y156" s="2">
        <v>116</v>
      </c>
      <c r="Z156" s="34">
        <v>343</v>
      </c>
      <c r="AA156" s="2">
        <v>220</v>
      </c>
      <c r="AB156" s="34">
        <v>237</v>
      </c>
      <c r="AC156" s="2">
        <v>14564</v>
      </c>
      <c r="AD156" s="3">
        <f t="shared" si="49"/>
        <v>0.67068846419525674</v>
      </c>
      <c r="AP156" s="95">
        <f t="shared" si="50"/>
        <v>3426.9333333333338</v>
      </c>
    </row>
    <row r="157" spans="1:42" x14ac:dyDescent="0.25">
      <c r="A157" s="1" t="s">
        <v>46</v>
      </c>
      <c r="B157" s="2">
        <v>21000</v>
      </c>
      <c r="C157" s="2">
        <v>677</v>
      </c>
      <c r="D157" s="2">
        <v>310</v>
      </c>
      <c r="E157" s="2">
        <v>7</v>
      </c>
      <c r="F157" s="2">
        <v>96</v>
      </c>
      <c r="G157" s="2">
        <v>277</v>
      </c>
      <c r="H157" s="2">
        <v>9</v>
      </c>
      <c r="I157" s="2">
        <v>98</v>
      </c>
      <c r="J157" s="2">
        <v>703</v>
      </c>
      <c r="K157" s="2">
        <v>26</v>
      </c>
      <c r="L157" s="2">
        <v>96</v>
      </c>
      <c r="M157" s="3">
        <v>0.7</v>
      </c>
      <c r="N157" s="3">
        <v>15.24</v>
      </c>
      <c r="O157" s="31">
        <v>7.7</v>
      </c>
      <c r="P157" s="31">
        <v>7.55</v>
      </c>
      <c r="Q157" s="31">
        <v>2.1</v>
      </c>
      <c r="R157" s="31">
        <v>2.08</v>
      </c>
      <c r="S157" s="2">
        <v>392</v>
      </c>
      <c r="T157" s="34">
        <v>347</v>
      </c>
      <c r="U157" s="34"/>
      <c r="V157" s="2">
        <v>690</v>
      </c>
      <c r="W157" s="34">
        <v>1678</v>
      </c>
      <c r="X157" s="34"/>
      <c r="Y157" s="2">
        <v>57</v>
      </c>
      <c r="Z157" s="34">
        <v>250</v>
      </c>
      <c r="AA157" s="2">
        <v>574</v>
      </c>
      <c r="AB157" s="34">
        <v>1102</v>
      </c>
      <c r="AC157" s="2">
        <v>14794</v>
      </c>
      <c r="AD157" s="3">
        <f t="shared" si="49"/>
        <v>0.70447619047619048</v>
      </c>
      <c r="AP157" s="95">
        <f t="shared" si="50"/>
        <v>2500.3866666666668</v>
      </c>
    </row>
    <row r="158" spans="1:42" x14ac:dyDescent="0.25">
      <c r="A158" s="1" t="s">
        <v>47</v>
      </c>
      <c r="B158" s="2">
        <v>22488</v>
      </c>
      <c r="C158" s="2">
        <v>750</v>
      </c>
      <c r="D158" s="2">
        <v>114</v>
      </c>
      <c r="E158" s="2">
        <v>17</v>
      </c>
      <c r="F158" s="2">
        <v>87</v>
      </c>
      <c r="G158" s="2">
        <v>211</v>
      </c>
      <c r="H158" s="2">
        <v>12</v>
      </c>
      <c r="I158" s="2">
        <v>91</v>
      </c>
      <c r="J158" s="2">
        <v>447</v>
      </c>
      <c r="K158" s="2">
        <v>39</v>
      </c>
      <c r="L158" s="2">
        <v>88</v>
      </c>
      <c r="M158" s="3">
        <v>0.5</v>
      </c>
      <c r="N158" s="3">
        <v>15.2</v>
      </c>
      <c r="O158" s="31">
        <v>7.9</v>
      </c>
      <c r="P158" s="31">
        <v>7.51</v>
      </c>
      <c r="Q158" s="31">
        <v>2.06</v>
      </c>
      <c r="R158" s="31">
        <v>1.9</v>
      </c>
      <c r="S158" s="2">
        <v>704</v>
      </c>
      <c r="T158" s="34">
        <v>349</v>
      </c>
      <c r="U158" s="34"/>
      <c r="V158" s="2">
        <v>2065</v>
      </c>
      <c r="W158" s="34">
        <v>1713</v>
      </c>
      <c r="X158" s="34"/>
      <c r="Y158" s="2">
        <v>109</v>
      </c>
      <c r="Z158" s="34">
        <v>391</v>
      </c>
      <c r="AA158" s="2">
        <v>464</v>
      </c>
      <c r="AB158" s="34">
        <v>1152</v>
      </c>
      <c r="AC158" s="2">
        <v>13053</v>
      </c>
      <c r="AD158" s="3">
        <f t="shared" si="49"/>
        <v>0.58044290288153677</v>
      </c>
      <c r="AP158" s="95">
        <f t="shared" si="50"/>
        <v>2110</v>
      </c>
    </row>
    <row r="159" spans="1:42" x14ac:dyDescent="0.25">
      <c r="A159" s="1" t="s">
        <v>48</v>
      </c>
      <c r="B159" s="2">
        <v>29722</v>
      </c>
      <c r="C159" s="2">
        <v>959</v>
      </c>
      <c r="D159" s="2">
        <v>234</v>
      </c>
      <c r="E159" s="2">
        <v>19</v>
      </c>
      <c r="F159" s="2">
        <v>95</v>
      </c>
      <c r="G159" s="2">
        <v>268</v>
      </c>
      <c r="H159" s="2">
        <v>10</v>
      </c>
      <c r="I159" s="2">
        <v>91</v>
      </c>
      <c r="J159" s="2">
        <v>453</v>
      </c>
      <c r="K159" s="2">
        <v>69</v>
      </c>
      <c r="L159" s="2">
        <v>82</v>
      </c>
      <c r="M159" s="3"/>
      <c r="N159" s="3"/>
      <c r="O159" s="31">
        <v>7.76</v>
      </c>
      <c r="P159" s="31">
        <v>7.64</v>
      </c>
      <c r="Q159" s="31">
        <v>2.09</v>
      </c>
      <c r="R159" s="31">
        <v>2.4700000000000002</v>
      </c>
      <c r="S159" s="2">
        <v>1232</v>
      </c>
      <c r="T159" s="34">
        <v>612</v>
      </c>
      <c r="U159" s="34"/>
      <c r="V159" s="2">
        <v>2990</v>
      </c>
      <c r="W159" s="34">
        <v>2551</v>
      </c>
      <c r="X159" s="34"/>
      <c r="Y159" s="2">
        <v>192</v>
      </c>
      <c r="Z159" s="34">
        <v>238</v>
      </c>
      <c r="AA159" s="2">
        <v>840</v>
      </c>
      <c r="AB159" s="34">
        <v>1390</v>
      </c>
      <c r="AC159" s="2">
        <v>14795</v>
      </c>
      <c r="AD159" s="3">
        <f t="shared" si="49"/>
        <v>0.49777942264988895</v>
      </c>
      <c r="AP159" s="95">
        <f t="shared" si="50"/>
        <v>3426.8266666666668</v>
      </c>
    </row>
    <row r="160" spans="1:42" x14ac:dyDescent="0.25">
      <c r="A160" s="1" t="s">
        <v>49</v>
      </c>
      <c r="B160" s="2">
        <v>37756</v>
      </c>
      <c r="C160" s="2">
        <v>1218</v>
      </c>
      <c r="D160" s="2">
        <v>230</v>
      </c>
      <c r="E160" s="2">
        <v>10</v>
      </c>
      <c r="F160" s="2">
        <v>97</v>
      </c>
      <c r="G160" s="2">
        <v>246</v>
      </c>
      <c r="H160" s="2">
        <v>7</v>
      </c>
      <c r="I160" s="2">
        <v>96</v>
      </c>
      <c r="J160" s="2">
        <v>598</v>
      </c>
      <c r="K160" s="2">
        <v>64</v>
      </c>
      <c r="L160" s="2">
        <v>89</v>
      </c>
      <c r="M160" s="3">
        <v>1.2</v>
      </c>
      <c r="N160" s="3">
        <v>16</v>
      </c>
      <c r="O160" s="31">
        <v>7.37</v>
      </c>
      <c r="P160" s="31">
        <v>7.62</v>
      </c>
      <c r="Q160" s="31">
        <v>2.42</v>
      </c>
      <c r="R160" s="31">
        <v>2.4300000000000002</v>
      </c>
      <c r="S160" s="2">
        <v>708</v>
      </c>
      <c r="T160" s="34">
        <v>699</v>
      </c>
      <c r="U160" s="34"/>
      <c r="V160" s="2">
        <v>840</v>
      </c>
      <c r="W160" s="34">
        <v>2803</v>
      </c>
      <c r="X160" s="34"/>
      <c r="Y160" s="2">
        <v>229</v>
      </c>
      <c r="Z160" s="34">
        <v>339</v>
      </c>
      <c r="AA160" s="2">
        <v>797</v>
      </c>
      <c r="AB160" s="34">
        <v>1755</v>
      </c>
      <c r="AC160" s="2">
        <v>20925</v>
      </c>
      <c r="AD160" s="3">
        <f t="shared" si="49"/>
        <v>0.55421654836317402</v>
      </c>
      <c r="AP160" s="95">
        <f t="shared" si="50"/>
        <v>3995.0400000000004</v>
      </c>
    </row>
    <row r="161" spans="1:42" x14ac:dyDescent="0.25">
      <c r="A161" s="1" t="s">
        <v>50</v>
      </c>
      <c r="B161" s="2">
        <v>22693</v>
      </c>
      <c r="C161" s="2">
        <v>756</v>
      </c>
      <c r="D161" s="2">
        <v>263</v>
      </c>
      <c r="E161" s="2">
        <v>12</v>
      </c>
      <c r="F161" s="2">
        <v>95</v>
      </c>
      <c r="G161" s="2">
        <v>286</v>
      </c>
      <c r="H161" s="2">
        <v>12</v>
      </c>
      <c r="I161" s="2">
        <v>96</v>
      </c>
      <c r="J161" s="2">
        <v>655</v>
      </c>
      <c r="K161" s="2">
        <v>49</v>
      </c>
      <c r="L161" s="2">
        <v>92</v>
      </c>
      <c r="M161" s="3">
        <v>1.3</v>
      </c>
      <c r="N161" s="3">
        <v>15.6</v>
      </c>
      <c r="O161" s="31">
        <v>7.26</v>
      </c>
      <c r="P161" s="31">
        <v>7.45</v>
      </c>
      <c r="Q161" s="31">
        <v>2.56</v>
      </c>
      <c r="R161" s="31">
        <v>1.78</v>
      </c>
      <c r="S161" s="2">
        <v>493</v>
      </c>
      <c r="T161" s="34">
        <v>653</v>
      </c>
      <c r="U161" s="34"/>
      <c r="V161" s="2">
        <v>615</v>
      </c>
      <c r="W161" s="34">
        <v>2110</v>
      </c>
      <c r="X161" s="34"/>
      <c r="Y161" s="2">
        <v>55</v>
      </c>
      <c r="Z161" s="34">
        <v>234</v>
      </c>
      <c r="AA161" s="2">
        <v>489</v>
      </c>
      <c r="AB161" s="34">
        <v>1036</v>
      </c>
      <c r="AC161" s="2">
        <v>23779</v>
      </c>
      <c r="AD161" s="3">
        <f t="shared" si="49"/>
        <v>1.0478561670999869</v>
      </c>
      <c r="AP161" s="95">
        <f t="shared" si="50"/>
        <v>2882.88</v>
      </c>
    </row>
    <row r="162" spans="1:42" x14ac:dyDescent="0.25">
      <c r="A162" s="1" t="s">
        <v>51</v>
      </c>
      <c r="B162" s="2">
        <v>19960</v>
      </c>
      <c r="C162" s="2">
        <v>644</v>
      </c>
      <c r="D162" s="2">
        <v>169</v>
      </c>
      <c r="E162" s="2">
        <v>13</v>
      </c>
      <c r="F162" s="2">
        <v>91</v>
      </c>
      <c r="G162" s="2">
        <v>254</v>
      </c>
      <c r="H162" s="2">
        <v>10</v>
      </c>
      <c r="I162" s="2">
        <v>93</v>
      </c>
      <c r="J162" s="2">
        <v>399</v>
      </c>
      <c r="K162" s="2">
        <v>33</v>
      </c>
      <c r="L162" s="2">
        <v>90</v>
      </c>
      <c r="M162" s="3">
        <v>1.2</v>
      </c>
      <c r="N162" s="3">
        <v>16.100000000000001</v>
      </c>
      <c r="O162" s="31">
        <v>7.58</v>
      </c>
      <c r="P162" s="31">
        <v>7.52</v>
      </c>
      <c r="Q162" s="31">
        <v>1.92</v>
      </c>
      <c r="R162" s="31">
        <v>1.83</v>
      </c>
      <c r="S162" s="2">
        <v>497</v>
      </c>
      <c r="T162" s="34">
        <v>377</v>
      </c>
      <c r="U162" s="34"/>
      <c r="V162" s="2">
        <v>898</v>
      </c>
      <c r="W162" s="34">
        <v>2889</v>
      </c>
      <c r="X162" s="34"/>
      <c r="Y162" s="2">
        <v>74</v>
      </c>
      <c r="Z162" s="34">
        <v>114</v>
      </c>
      <c r="AA162" s="2">
        <v>248</v>
      </c>
      <c r="AB162" s="34">
        <v>764</v>
      </c>
      <c r="AC162" s="2">
        <v>27956</v>
      </c>
      <c r="AD162" s="3">
        <f t="shared" si="49"/>
        <v>1.4006012024048096</v>
      </c>
      <c r="AP162" s="95">
        <f t="shared" si="50"/>
        <v>2181.0133333333338</v>
      </c>
    </row>
    <row r="163" spans="1:42" x14ac:dyDescent="0.25">
      <c r="A163" s="23" t="s">
        <v>52</v>
      </c>
      <c r="B163" s="2">
        <v>14600</v>
      </c>
      <c r="C163" s="2">
        <v>487</v>
      </c>
      <c r="D163" s="2">
        <v>197</v>
      </c>
      <c r="E163" s="2">
        <v>7</v>
      </c>
      <c r="F163" s="2">
        <v>94</v>
      </c>
      <c r="G163" s="2">
        <v>359</v>
      </c>
      <c r="H163" s="2">
        <v>8</v>
      </c>
      <c r="I163" s="2">
        <v>97</v>
      </c>
      <c r="J163" s="2">
        <v>642</v>
      </c>
      <c r="K163" s="2">
        <v>19</v>
      </c>
      <c r="L163" s="2">
        <v>95</v>
      </c>
      <c r="M163" s="3"/>
      <c r="N163" s="3"/>
      <c r="O163" s="31">
        <v>7.61</v>
      </c>
      <c r="P163" s="31">
        <v>7.48</v>
      </c>
      <c r="Q163" s="31">
        <v>2.2400000000000002</v>
      </c>
      <c r="R163" s="31">
        <v>1.87</v>
      </c>
      <c r="S163" s="2">
        <v>894</v>
      </c>
      <c r="T163" s="34">
        <v>705</v>
      </c>
      <c r="U163" s="34"/>
      <c r="V163" s="2">
        <v>1427</v>
      </c>
      <c r="W163" s="34">
        <v>4840</v>
      </c>
      <c r="X163" s="34"/>
      <c r="Y163" s="2">
        <v>116</v>
      </c>
      <c r="Z163" s="34">
        <v>223</v>
      </c>
      <c r="AA163" s="2">
        <v>669</v>
      </c>
      <c r="AB163" s="34">
        <v>1085</v>
      </c>
      <c r="AC163" s="2">
        <v>23937</v>
      </c>
      <c r="AD163" s="3">
        <f t="shared" si="49"/>
        <v>1.6395205479452055</v>
      </c>
      <c r="AP163" s="95">
        <f t="shared" si="50"/>
        <v>2331.1066666666666</v>
      </c>
    </row>
    <row r="164" spans="1:42" ht="13" thickBot="1" x14ac:dyDescent="0.3">
      <c r="A164" s="25" t="s">
        <v>53</v>
      </c>
      <c r="B164" s="2">
        <v>18898</v>
      </c>
      <c r="C164" s="2">
        <f>(B164/31)</f>
        <v>609.61290322580646</v>
      </c>
      <c r="D164" s="2">
        <v>254</v>
      </c>
      <c r="E164" s="2">
        <v>7</v>
      </c>
      <c r="F164" s="2">
        <v>96</v>
      </c>
      <c r="G164" s="2">
        <v>206</v>
      </c>
      <c r="H164" s="2">
        <v>11</v>
      </c>
      <c r="I164" s="2">
        <v>96</v>
      </c>
      <c r="J164" s="2">
        <v>498</v>
      </c>
      <c r="K164" s="2">
        <v>14</v>
      </c>
      <c r="L164" s="2">
        <v>97</v>
      </c>
      <c r="M164" s="3">
        <v>5.3</v>
      </c>
      <c r="N164" s="3">
        <v>13.6</v>
      </c>
      <c r="O164" s="31">
        <v>7.86</v>
      </c>
      <c r="P164" s="31">
        <v>2.15</v>
      </c>
      <c r="Q164" s="31">
        <v>7.45</v>
      </c>
      <c r="R164" s="31">
        <v>1.76</v>
      </c>
      <c r="S164" s="2">
        <v>536</v>
      </c>
      <c r="T164" s="34">
        <v>409</v>
      </c>
      <c r="U164" s="34"/>
      <c r="V164" s="2">
        <v>790</v>
      </c>
      <c r="W164" s="34">
        <v>2328</v>
      </c>
      <c r="X164" s="34"/>
      <c r="Y164" s="2">
        <v>56</v>
      </c>
      <c r="Z164" s="34">
        <v>161</v>
      </c>
      <c r="AA164" s="2">
        <v>0</v>
      </c>
      <c r="AB164" s="34">
        <v>710</v>
      </c>
      <c r="AC164" s="2">
        <v>20161</v>
      </c>
      <c r="AD164" s="3">
        <f t="shared" si="49"/>
        <v>1.0668324690443434</v>
      </c>
      <c r="AP164" s="95">
        <f t="shared" si="50"/>
        <v>1674.4034408602154</v>
      </c>
    </row>
    <row r="165" spans="1:42" ht="13" thickTop="1" x14ac:dyDescent="0.25">
      <c r="A165" s="24" t="s">
        <v>86</v>
      </c>
      <c r="B165" s="6">
        <f t="shared" ref="B165:R165" si="51">SUM(B153:B164)</f>
        <v>259329</v>
      </c>
      <c r="C165" s="6">
        <f t="shared" si="51"/>
        <v>8280.6129032258068</v>
      </c>
      <c r="D165" s="6">
        <f t="shared" si="51"/>
        <v>2958</v>
      </c>
      <c r="E165" s="6">
        <f>SUM(E153:E164)</f>
        <v>153</v>
      </c>
      <c r="F165" s="6">
        <f>SUM(F153:F164)</f>
        <v>1139</v>
      </c>
      <c r="G165" s="6">
        <f>SUM(G153:G164)</f>
        <v>3365</v>
      </c>
      <c r="H165" s="6">
        <f>SUM(H153:H164)</f>
        <v>116</v>
      </c>
      <c r="I165" s="6">
        <f>SUM(I153:I164)</f>
        <v>1134</v>
      </c>
      <c r="J165" s="6">
        <f t="shared" si="51"/>
        <v>6873</v>
      </c>
      <c r="K165" s="6">
        <f>SUM(K153:K164)</f>
        <v>466</v>
      </c>
      <c r="L165" s="6">
        <f>SUM(L153:L164)</f>
        <v>1095</v>
      </c>
      <c r="M165" s="6">
        <f t="shared" si="51"/>
        <v>15.3</v>
      </c>
      <c r="N165" s="6">
        <f t="shared" si="51"/>
        <v>117.57999999999998</v>
      </c>
      <c r="O165" s="28">
        <f t="shared" si="51"/>
        <v>90.86999999999999</v>
      </c>
      <c r="P165" s="28">
        <f t="shared" si="51"/>
        <v>84.72</v>
      </c>
      <c r="Q165" s="28">
        <f t="shared" si="51"/>
        <v>31.970000000000002</v>
      </c>
      <c r="R165" s="28">
        <f t="shared" si="51"/>
        <v>24.370000000000005</v>
      </c>
      <c r="S165" s="6">
        <f t="shared" ref="S165:AD165" si="52">SUM(S153:S164)</f>
        <v>7139</v>
      </c>
      <c r="T165" s="35">
        <f t="shared" si="52"/>
        <v>5591</v>
      </c>
      <c r="U165" s="35"/>
      <c r="V165" s="6">
        <f t="shared" si="52"/>
        <v>12799</v>
      </c>
      <c r="W165" s="35">
        <f t="shared" si="52"/>
        <v>28030</v>
      </c>
      <c r="X165" s="35"/>
      <c r="Y165" s="6">
        <f t="shared" si="52"/>
        <v>1133</v>
      </c>
      <c r="Z165" s="35">
        <f t="shared" si="52"/>
        <v>2993</v>
      </c>
      <c r="AA165" s="6">
        <f t="shared" si="52"/>
        <v>4727</v>
      </c>
      <c r="AB165" s="35">
        <f t="shared" si="52"/>
        <v>11047</v>
      </c>
      <c r="AC165" s="6">
        <f t="shared" si="52"/>
        <v>200425</v>
      </c>
      <c r="AD165" s="28">
        <f t="shared" si="52"/>
        <v>9.7234508486555651</v>
      </c>
      <c r="AP165" s="93"/>
    </row>
    <row r="166" spans="1:42" ht="13" thickBot="1" x14ac:dyDescent="0.3">
      <c r="A166" s="7" t="s">
        <v>87</v>
      </c>
      <c r="B166" s="8">
        <f>AVERAGE(B153:B164)</f>
        <v>21610.75</v>
      </c>
      <c r="C166" s="8">
        <f t="shared" ref="C166:R166" si="53">AVERAGE(C153:C164)</f>
        <v>690.05107526881727</v>
      </c>
      <c r="D166" s="8">
        <f t="shared" si="53"/>
        <v>246.5</v>
      </c>
      <c r="E166" s="8">
        <f>AVERAGE(E153:E164)</f>
        <v>12.75</v>
      </c>
      <c r="F166" s="8">
        <f>AVERAGE(F153:F164)</f>
        <v>94.916666666666671</v>
      </c>
      <c r="G166" s="8">
        <f>AVERAGE(G153:G164)</f>
        <v>280.41666666666669</v>
      </c>
      <c r="H166" s="8">
        <f>AVERAGE(H153:H164)</f>
        <v>9.6666666666666661</v>
      </c>
      <c r="I166" s="8">
        <f>AVERAGE(I153:I164)</f>
        <v>94.5</v>
      </c>
      <c r="J166" s="8">
        <f t="shared" si="53"/>
        <v>572.75</v>
      </c>
      <c r="K166" s="8">
        <f>AVERAGE(K153:K164)</f>
        <v>38.833333333333336</v>
      </c>
      <c r="L166" s="8">
        <f>AVERAGE(L153:L164)</f>
        <v>91.25</v>
      </c>
      <c r="M166" s="8">
        <f t="shared" si="53"/>
        <v>1.9125000000000001</v>
      </c>
      <c r="N166" s="26">
        <f t="shared" si="53"/>
        <v>14.697499999999998</v>
      </c>
      <c r="O166" s="26">
        <f t="shared" si="53"/>
        <v>7.5724999999999989</v>
      </c>
      <c r="P166" s="26">
        <f t="shared" si="53"/>
        <v>7.06</v>
      </c>
      <c r="Q166" s="26">
        <f t="shared" si="53"/>
        <v>2.664166666666667</v>
      </c>
      <c r="R166" s="26">
        <f t="shared" si="53"/>
        <v>2.0308333333333337</v>
      </c>
      <c r="S166" s="8">
        <f t="shared" ref="S166:AD166" si="54">AVERAGE(S153:S164)</f>
        <v>594.91666666666663</v>
      </c>
      <c r="T166" s="36">
        <f t="shared" si="54"/>
        <v>465.91666666666669</v>
      </c>
      <c r="U166" s="36"/>
      <c r="V166" s="8">
        <f t="shared" si="54"/>
        <v>1066.5833333333333</v>
      </c>
      <c r="W166" s="36">
        <f t="shared" si="54"/>
        <v>2335.8333333333335</v>
      </c>
      <c r="X166" s="36"/>
      <c r="Y166" s="8">
        <f t="shared" si="54"/>
        <v>94.416666666666671</v>
      </c>
      <c r="Z166" s="36">
        <f t="shared" si="54"/>
        <v>249.41666666666666</v>
      </c>
      <c r="AA166" s="8">
        <f t="shared" si="54"/>
        <v>393.91666666666669</v>
      </c>
      <c r="AB166" s="36">
        <f t="shared" si="54"/>
        <v>920.58333333333337</v>
      </c>
      <c r="AC166" s="8">
        <f t="shared" si="54"/>
        <v>16702.083333333332</v>
      </c>
      <c r="AD166" s="26">
        <f t="shared" si="54"/>
        <v>0.81028757072129709</v>
      </c>
      <c r="AP166" s="94">
        <f>AVERAGE(AP153:AP164)</f>
        <v>2526.2891756272406</v>
      </c>
    </row>
    <row r="167" spans="1:42" ht="13" thickTop="1" x14ac:dyDescent="0.25"/>
    <row r="168" spans="1:42" ht="13" thickBot="1" x14ac:dyDescent="0.3"/>
    <row r="169" spans="1:42" ht="13" thickTop="1" x14ac:dyDescent="0.25">
      <c r="A169" s="20" t="s">
        <v>5</v>
      </c>
      <c r="B169" s="21" t="s">
        <v>6</v>
      </c>
      <c r="C169" s="21" t="s">
        <v>6</v>
      </c>
      <c r="D169" s="21" t="s">
        <v>7</v>
      </c>
      <c r="E169" s="21" t="s">
        <v>8</v>
      </c>
      <c r="F169" s="32" t="s">
        <v>2</v>
      </c>
      <c r="G169" s="21" t="s">
        <v>9</v>
      </c>
      <c r="H169" s="21" t="s">
        <v>10</v>
      </c>
      <c r="I169" s="32" t="s">
        <v>3</v>
      </c>
      <c r="J169" s="21" t="s">
        <v>11</v>
      </c>
      <c r="K169" s="21" t="s">
        <v>12</v>
      </c>
      <c r="L169" s="32" t="s">
        <v>13</v>
      </c>
      <c r="M169" s="21" t="s">
        <v>14</v>
      </c>
      <c r="N169" s="22" t="s">
        <v>15</v>
      </c>
      <c r="O169" s="21" t="s">
        <v>68</v>
      </c>
      <c r="P169" s="21" t="s">
        <v>69</v>
      </c>
      <c r="Q169" s="21" t="s">
        <v>70</v>
      </c>
      <c r="R169" s="21" t="s">
        <v>62</v>
      </c>
      <c r="S169" s="22" t="s">
        <v>63</v>
      </c>
      <c r="T169" s="22" t="s">
        <v>64</v>
      </c>
      <c r="U169" s="22"/>
      <c r="V169" s="22" t="s">
        <v>65</v>
      </c>
      <c r="W169" s="22" t="s">
        <v>66</v>
      </c>
      <c r="X169" s="22"/>
      <c r="Y169" s="38" t="s">
        <v>63</v>
      </c>
      <c r="Z169" s="38" t="s">
        <v>64</v>
      </c>
      <c r="AA169" s="38" t="s">
        <v>65</v>
      </c>
      <c r="AB169" s="38" t="s">
        <v>66</v>
      </c>
      <c r="AC169" s="22" t="s">
        <v>67</v>
      </c>
      <c r="AD169" s="22" t="s">
        <v>17</v>
      </c>
      <c r="AP169" s="61" t="s">
        <v>164</v>
      </c>
    </row>
    <row r="170" spans="1:42" ht="13" thickBot="1" x14ac:dyDescent="0.3">
      <c r="A170" s="16" t="s">
        <v>88</v>
      </c>
      <c r="B170" s="17" t="s">
        <v>19</v>
      </c>
      <c r="C170" s="18" t="s">
        <v>20</v>
      </c>
      <c r="D170" s="17" t="s">
        <v>21</v>
      </c>
      <c r="E170" s="17" t="s">
        <v>21</v>
      </c>
      <c r="F170" s="33" t="s">
        <v>72</v>
      </c>
      <c r="G170" s="17" t="s">
        <v>21</v>
      </c>
      <c r="H170" s="17" t="s">
        <v>21</v>
      </c>
      <c r="I170" s="33" t="s">
        <v>72</v>
      </c>
      <c r="J170" s="17" t="s">
        <v>21</v>
      </c>
      <c r="K170" s="17" t="s">
        <v>21</v>
      </c>
      <c r="L170" s="33" t="s">
        <v>72</v>
      </c>
      <c r="M170" s="17" t="s">
        <v>23</v>
      </c>
      <c r="N170" s="19" t="s">
        <v>24</v>
      </c>
      <c r="O170" s="17"/>
      <c r="P170" s="17"/>
      <c r="Q170" s="17"/>
      <c r="R170" s="17"/>
      <c r="S170" s="18" t="s">
        <v>25</v>
      </c>
      <c r="T170" s="18" t="s">
        <v>26</v>
      </c>
      <c r="U170" s="18"/>
      <c r="V170" s="18" t="s">
        <v>25</v>
      </c>
      <c r="W170" s="18" t="s">
        <v>26</v>
      </c>
      <c r="X170" s="18"/>
      <c r="Y170" s="39" t="s">
        <v>25</v>
      </c>
      <c r="Z170" s="39" t="s">
        <v>26</v>
      </c>
      <c r="AA170" s="39" t="s">
        <v>25</v>
      </c>
      <c r="AB170" s="39" t="s">
        <v>26</v>
      </c>
      <c r="AC170" s="18" t="s">
        <v>25</v>
      </c>
      <c r="AD170" s="18" t="s">
        <v>26</v>
      </c>
      <c r="AP170" s="65" t="s">
        <v>165</v>
      </c>
    </row>
    <row r="171" spans="1:42" ht="13" thickTop="1" x14ac:dyDescent="0.25">
      <c r="A171" s="1" t="s">
        <v>42</v>
      </c>
      <c r="B171" s="2">
        <v>11729</v>
      </c>
      <c r="C171" s="2">
        <v>378</v>
      </c>
      <c r="D171" s="2">
        <v>366</v>
      </c>
      <c r="E171" s="2">
        <v>7</v>
      </c>
      <c r="F171" s="2">
        <v>96</v>
      </c>
      <c r="G171" s="2">
        <v>457</v>
      </c>
      <c r="H171" s="2">
        <v>9</v>
      </c>
      <c r="I171" s="2">
        <v>98</v>
      </c>
      <c r="J171" s="2">
        <v>675</v>
      </c>
      <c r="K171" s="2">
        <v>27</v>
      </c>
      <c r="L171" s="2">
        <v>95</v>
      </c>
      <c r="M171" s="4">
        <v>8.8000000000000007</v>
      </c>
      <c r="N171" s="3">
        <v>12.1</v>
      </c>
      <c r="O171" s="31">
        <v>8.01</v>
      </c>
      <c r="P171" s="31">
        <v>7.56</v>
      </c>
      <c r="Q171" s="31">
        <v>1.37</v>
      </c>
      <c r="R171" s="31">
        <v>1.39</v>
      </c>
      <c r="S171" s="2">
        <v>314</v>
      </c>
      <c r="T171" s="34">
        <v>268</v>
      </c>
      <c r="U171" s="34"/>
      <c r="V171" s="2">
        <v>393</v>
      </c>
      <c r="W171" s="34">
        <v>1785</v>
      </c>
      <c r="X171" s="34"/>
      <c r="Y171" s="2">
        <v>41</v>
      </c>
      <c r="Z171" s="34">
        <v>124</v>
      </c>
      <c r="AA171" s="2">
        <v>235</v>
      </c>
      <c r="AB171" s="34">
        <v>418</v>
      </c>
      <c r="AC171" s="2">
        <v>19150</v>
      </c>
      <c r="AD171" s="3">
        <f t="shared" ref="AD171:AD182" si="55">AC171/B171</f>
        <v>1.6327052604655128</v>
      </c>
      <c r="AP171" s="95">
        <f>(0.8*C171*G171)/60</f>
        <v>2303.2800000000002</v>
      </c>
    </row>
    <row r="172" spans="1:42" x14ac:dyDescent="0.25">
      <c r="A172" s="1" t="s">
        <v>43</v>
      </c>
      <c r="B172" s="2">
        <v>13510</v>
      </c>
      <c r="C172" s="2">
        <v>466</v>
      </c>
      <c r="D172" s="2">
        <v>374</v>
      </c>
      <c r="E172" s="2">
        <v>9</v>
      </c>
      <c r="F172" s="2">
        <v>97</v>
      </c>
      <c r="G172" s="2">
        <v>319</v>
      </c>
      <c r="H172" s="2">
        <v>12</v>
      </c>
      <c r="I172" s="2">
        <v>97</v>
      </c>
      <c r="J172" s="2">
        <v>807</v>
      </c>
      <c r="K172" s="2">
        <v>17</v>
      </c>
      <c r="L172" s="2">
        <v>98</v>
      </c>
      <c r="M172" s="3">
        <v>14.4</v>
      </c>
      <c r="N172" s="3">
        <v>13.72</v>
      </c>
      <c r="O172" s="31">
        <v>7.77</v>
      </c>
      <c r="P172" s="31">
        <v>7.52</v>
      </c>
      <c r="Q172" s="31">
        <v>1.02</v>
      </c>
      <c r="R172" s="31">
        <v>1.05</v>
      </c>
      <c r="S172" s="2">
        <v>421</v>
      </c>
      <c r="T172" s="34">
        <v>283</v>
      </c>
      <c r="U172" s="34"/>
      <c r="V172" s="2">
        <v>482</v>
      </c>
      <c r="W172" s="34">
        <v>896</v>
      </c>
      <c r="X172" s="34"/>
      <c r="Y172" s="2">
        <v>50</v>
      </c>
      <c r="Z172" s="34">
        <v>142</v>
      </c>
      <c r="AA172" s="2">
        <v>284</v>
      </c>
      <c r="AB172" s="34">
        <v>653</v>
      </c>
      <c r="AC172" s="2">
        <v>18224</v>
      </c>
      <c r="AD172" s="3">
        <f t="shared" si="55"/>
        <v>1.3489267209474463</v>
      </c>
      <c r="AP172" s="95">
        <f t="shared" ref="AP172:AP182" si="56">(0.8*C172*G172)/60</f>
        <v>1982.0533333333333</v>
      </c>
    </row>
    <row r="173" spans="1:42" x14ac:dyDescent="0.25">
      <c r="A173" s="1" t="s">
        <v>44</v>
      </c>
      <c r="B173" s="2">
        <v>15362</v>
      </c>
      <c r="C173" s="2">
        <v>496</v>
      </c>
      <c r="D173" s="2">
        <v>305</v>
      </c>
      <c r="E173" s="2">
        <v>9</v>
      </c>
      <c r="F173" s="2">
        <v>96</v>
      </c>
      <c r="G173" s="2">
        <v>366</v>
      </c>
      <c r="H173" s="2">
        <v>14</v>
      </c>
      <c r="I173" s="2">
        <v>97</v>
      </c>
      <c r="J173" s="2">
        <v>960</v>
      </c>
      <c r="K173" s="2">
        <v>43</v>
      </c>
      <c r="L173" s="2">
        <v>96</v>
      </c>
      <c r="M173" s="3">
        <v>4.54</v>
      </c>
      <c r="N173" s="3">
        <v>13.6</v>
      </c>
      <c r="O173" s="31">
        <v>8.14</v>
      </c>
      <c r="P173" s="31">
        <v>7.71</v>
      </c>
      <c r="Q173" s="31"/>
      <c r="R173" s="31"/>
      <c r="S173" s="2">
        <v>336</v>
      </c>
      <c r="T173" s="34">
        <v>355</v>
      </c>
      <c r="U173" s="34"/>
      <c r="V173" s="2">
        <v>614</v>
      </c>
      <c r="W173" s="34">
        <v>2007</v>
      </c>
      <c r="X173" s="34"/>
      <c r="Y173" s="2">
        <v>66</v>
      </c>
      <c r="Z173" s="34">
        <v>136</v>
      </c>
      <c r="AA173" s="2">
        <v>278</v>
      </c>
      <c r="AB173" s="34">
        <v>616</v>
      </c>
      <c r="AC173" s="2">
        <v>19710</v>
      </c>
      <c r="AD173" s="3">
        <f t="shared" si="55"/>
        <v>1.2830360630126285</v>
      </c>
      <c r="AP173" s="95">
        <f t="shared" si="56"/>
        <v>2420.4800000000005</v>
      </c>
    </row>
    <row r="174" spans="1:42" x14ac:dyDescent="0.25">
      <c r="A174" s="1" t="s">
        <v>45</v>
      </c>
      <c r="B174" s="2">
        <v>12765</v>
      </c>
      <c r="C174" s="2">
        <v>426</v>
      </c>
      <c r="D174" s="2">
        <v>212</v>
      </c>
      <c r="E174" s="2">
        <v>6</v>
      </c>
      <c r="F174" s="2">
        <v>95</v>
      </c>
      <c r="G174" s="2">
        <v>290</v>
      </c>
      <c r="H174" s="2">
        <v>8</v>
      </c>
      <c r="I174" s="2">
        <v>97</v>
      </c>
      <c r="J174" s="2">
        <v>639</v>
      </c>
      <c r="K174" s="2">
        <v>24</v>
      </c>
      <c r="L174" s="2">
        <v>94</v>
      </c>
      <c r="M174" s="3">
        <v>9.1999999999999993</v>
      </c>
      <c r="N174" s="3">
        <v>13.7</v>
      </c>
      <c r="O174" s="31">
        <v>7.36</v>
      </c>
      <c r="P174" s="31">
        <v>7.42</v>
      </c>
      <c r="Q174" s="31">
        <v>1.85</v>
      </c>
      <c r="R174" s="31">
        <v>1.48</v>
      </c>
      <c r="S174" s="2">
        <v>332</v>
      </c>
      <c r="T174" s="34">
        <v>269</v>
      </c>
      <c r="U174" s="34"/>
      <c r="V174" s="2">
        <v>453</v>
      </c>
      <c r="W174" s="34">
        <v>1406</v>
      </c>
      <c r="X174" s="34"/>
      <c r="Y174" s="2">
        <v>32</v>
      </c>
      <c r="Z174" s="34">
        <v>98</v>
      </c>
      <c r="AA174" s="2">
        <v>204</v>
      </c>
      <c r="AB174" s="34">
        <v>442</v>
      </c>
      <c r="AC174" s="2">
        <v>20856</v>
      </c>
      <c r="AD174" s="3">
        <f t="shared" si="55"/>
        <v>1.6338425381903643</v>
      </c>
      <c r="AP174" s="95">
        <f t="shared" si="56"/>
        <v>1647.2</v>
      </c>
    </row>
    <row r="175" spans="1:42" x14ac:dyDescent="0.25">
      <c r="A175" s="1" t="s">
        <v>46</v>
      </c>
      <c r="B175" s="2">
        <v>18874</v>
      </c>
      <c r="C175" s="2">
        <v>609</v>
      </c>
      <c r="D175" s="2">
        <v>250</v>
      </c>
      <c r="E175" s="2">
        <v>8</v>
      </c>
      <c r="F175" s="2">
        <v>97</v>
      </c>
      <c r="G175" s="2">
        <v>264</v>
      </c>
      <c r="H175" s="2">
        <v>8</v>
      </c>
      <c r="I175" s="2">
        <v>97</v>
      </c>
      <c r="J175" s="2">
        <v>562</v>
      </c>
      <c r="K175" s="2">
        <v>45</v>
      </c>
      <c r="L175" s="2">
        <v>91</v>
      </c>
      <c r="M175" s="3">
        <v>12.06</v>
      </c>
      <c r="N175" s="3">
        <v>13.125</v>
      </c>
      <c r="O175" s="31">
        <v>7.37</v>
      </c>
      <c r="P175" s="31">
        <v>7.49</v>
      </c>
      <c r="Q175" s="31">
        <v>1.92</v>
      </c>
      <c r="R175" s="31">
        <v>1.47</v>
      </c>
      <c r="S175" s="2">
        <v>465</v>
      </c>
      <c r="T175" s="34">
        <v>435</v>
      </c>
      <c r="U175" s="34"/>
      <c r="V175" s="2">
        <v>705</v>
      </c>
      <c r="W175" s="34">
        <v>2205</v>
      </c>
      <c r="X175" s="34"/>
      <c r="Y175" s="2">
        <v>95</v>
      </c>
      <c r="Z175" s="34">
        <v>215</v>
      </c>
      <c r="AA175" s="2">
        <v>425</v>
      </c>
      <c r="AB175" s="34">
        <v>971</v>
      </c>
      <c r="AC175" s="2">
        <v>20013</v>
      </c>
      <c r="AD175" s="3">
        <f t="shared" si="55"/>
        <v>1.0603475680830772</v>
      </c>
      <c r="AP175" s="95">
        <f t="shared" si="56"/>
        <v>2143.6800000000003</v>
      </c>
    </row>
    <row r="176" spans="1:42" x14ac:dyDescent="0.25">
      <c r="A176" s="1" t="s">
        <v>47</v>
      </c>
      <c r="B176" s="2">
        <v>15091</v>
      </c>
      <c r="C176" s="2">
        <v>503</v>
      </c>
      <c r="D176" s="2">
        <v>248</v>
      </c>
      <c r="E176" s="2">
        <v>10</v>
      </c>
      <c r="F176" s="2">
        <v>97</v>
      </c>
      <c r="G176" s="2">
        <v>384</v>
      </c>
      <c r="H176" s="2">
        <v>7</v>
      </c>
      <c r="I176" s="2">
        <v>96</v>
      </c>
      <c r="J176" s="2">
        <v>784</v>
      </c>
      <c r="K176" s="2">
        <v>21</v>
      </c>
      <c r="L176" s="2">
        <v>97</v>
      </c>
      <c r="M176" s="3">
        <v>8.2200000000000006</v>
      </c>
      <c r="N176" s="3">
        <v>14.95</v>
      </c>
      <c r="O176" s="31">
        <v>7.58</v>
      </c>
      <c r="P176" s="31">
        <v>7.36</v>
      </c>
      <c r="Q176" s="31">
        <v>1.92</v>
      </c>
      <c r="R176" s="31">
        <v>1.77</v>
      </c>
      <c r="S176" s="2">
        <v>298</v>
      </c>
      <c r="T176" s="34">
        <v>258</v>
      </c>
      <c r="U176" s="34"/>
      <c r="V176" s="2">
        <v>478</v>
      </c>
      <c r="W176" s="34">
        <v>1736</v>
      </c>
      <c r="X176" s="34"/>
      <c r="Y176" s="2">
        <v>59</v>
      </c>
      <c r="Z176" s="34">
        <v>122</v>
      </c>
      <c r="AA176" s="2">
        <v>232</v>
      </c>
      <c r="AB176" s="34">
        <v>811</v>
      </c>
      <c r="AC176" s="2">
        <v>13914</v>
      </c>
      <c r="AD176" s="3">
        <f t="shared" si="55"/>
        <v>0.92200649393678347</v>
      </c>
      <c r="AP176" s="95">
        <f t="shared" si="56"/>
        <v>2575.36</v>
      </c>
    </row>
    <row r="177" spans="1:42" x14ac:dyDescent="0.25">
      <c r="A177" s="1" t="s">
        <v>48</v>
      </c>
      <c r="B177" s="2">
        <v>21881</v>
      </c>
      <c r="C177" s="2">
        <v>706</v>
      </c>
      <c r="D177" s="2">
        <v>227</v>
      </c>
      <c r="E177" s="2">
        <v>7</v>
      </c>
      <c r="F177" s="2">
        <v>98</v>
      </c>
      <c r="G177" s="2">
        <v>240</v>
      </c>
      <c r="H177" s="2">
        <v>5</v>
      </c>
      <c r="I177" s="2">
        <v>97</v>
      </c>
      <c r="J177" s="2">
        <v>676</v>
      </c>
      <c r="K177" s="2">
        <v>33</v>
      </c>
      <c r="L177" s="2">
        <v>95</v>
      </c>
      <c r="M177" s="3">
        <v>12.18</v>
      </c>
      <c r="N177" s="3">
        <v>12.08</v>
      </c>
      <c r="O177" s="31">
        <v>7.44</v>
      </c>
      <c r="P177" s="31">
        <v>7.38</v>
      </c>
      <c r="Q177" s="31"/>
      <c r="R177" s="31"/>
      <c r="S177" s="2">
        <v>434</v>
      </c>
      <c r="T177" s="34">
        <v>410</v>
      </c>
      <c r="U177" s="34"/>
      <c r="V177" s="2">
        <v>746</v>
      </c>
      <c r="W177" s="34">
        <v>2293</v>
      </c>
      <c r="X177" s="34"/>
      <c r="Y177" s="2">
        <v>128</v>
      </c>
      <c r="Z177" s="34">
        <v>174</v>
      </c>
      <c r="AA177" s="2">
        <v>382</v>
      </c>
      <c r="AB177" s="34">
        <v>681</v>
      </c>
      <c r="AC177" s="2">
        <v>15375</v>
      </c>
      <c r="AD177" s="3">
        <f t="shared" si="55"/>
        <v>0.70266441204698138</v>
      </c>
      <c r="AP177" s="95">
        <f t="shared" si="56"/>
        <v>2259.2000000000003</v>
      </c>
    </row>
    <row r="178" spans="1:42" x14ac:dyDescent="0.25">
      <c r="A178" s="1" t="s">
        <v>49</v>
      </c>
      <c r="B178" s="2">
        <v>31699</v>
      </c>
      <c r="C178" s="2">
        <v>1023</v>
      </c>
      <c r="D178" s="2">
        <v>247</v>
      </c>
      <c r="E178" s="2">
        <v>18</v>
      </c>
      <c r="F178" s="2">
        <v>92</v>
      </c>
      <c r="G178" s="2">
        <v>326</v>
      </c>
      <c r="H178" s="2">
        <v>15</v>
      </c>
      <c r="I178" s="2">
        <v>94</v>
      </c>
      <c r="J178" s="2">
        <v>833</v>
      </c>
      <c r="K178" s="2">
        <v>61</v>
      </c>
      <c r="L178" s="2">
        <v>91</v>
      </c>
      <c r="M178" s="3">
        <v>16.059999999999999</v>
      </c>
      <c r="N178" s="3">
        <v>12.625</v>
      </c>
      <c r="O178" s="31">
        <v>7.27</v>
      </c>
      <c r="P178" s="31">
        <v>7.6</v>
      </c>
      <c r="Q178" s="31">
        <v>2.44</v>
      </c>
      <c r="R178" s="31">
        <v>2.2400000000000002</v>
      </c>
      <c r="S178" s="2">
        <v>754</v>
      </c>
      <c r="T178" s="34">
        <v>720</v>
      </c>
      <c r="U178" s="34"/>
      <c r="V178" s="2">
        <v>1084</v>
      </c>
      <c r="W178" s="34">
        <v>4199</v>
      </c>
      <c r="X178" s="34"/>
      <c r="Y178" s="2">
        <v>179</v>
      </c>
      <c r="Z178" s="34">
        <v>296</v>
      </c>
      <c r="AA178" s="2">
        <v>641</v>
      </c>
      <c r="AB178" s="34">
        <v>1591</v>
      </c>
      <c r="AC178" s="2">
        <v>18274</v>
      </c>
      <c r="AD178" s="3">
        <f t="shared" si="55"/>
        <v>0.57648506262027188</v>
      </c>
      <c r="AP178" s="95">
        <f t="shared" si="56"/>
        <v>4446.6400000000003</v>
      </c>
    </row>
    <row r="179" spans="1:42" x14ac:dyDescent="0.25">
      <c r="A179" s="1" t="s">
        <v>50</v>
      </c>
      <c r="B179" s="2">
        <v>20871</v>
      </c>
      <c r="C179" s="2">
        <v>696</v>
      </c>
      <c r="D179" s="2">
        <v>274</v>
      </c>
      <c r="E179" s="2">
        <v>21</v>
      </c>
      <c r="F179" s="2">
        <v>93</v>
      </c>
      <c r="G179" s="2">
        <v>393</v>
      </c>
      <c r="H179" s="2">
        <v>22</v>
      </c>
      <c r="I179" s="2">
        <v>94</v>
      </c>
      <c r="J179" s="2">
        <v>770</v>
      </c>
      <c r="K179" s="2">
        <v>69</v>
      </c>
      <c r="L179" s="2">
        <v>91</v>
      </c>
      <c r="M179" s="3">
        <v>8.82</v>
      </c>
      <c r="N179" s="3">
        <v>10.1</v>
      </c>
      <c r="O179" s="31">
        <v>7.39</v>
      </c>
      <c r="P179" s="31">
        <v>7.45</v>
      </c>
      <c r="Q179" s="31">
        <v>2.44</v>
      </c>
      <c r="R179" s="31">
        <v>1.89</v>
      </c>
      <c r="S179" s="2">
        <v>282</v>
      </c>
      <c r="T179" s="34">
        <v>250</v>
      </c>
      <c r="U179" s="34"/>
      <c r="V179" s="2">
        <v>439</v>
      </c>
      <c r="W179" s="34">
        <v>910</v>
      </c>
      <c r="X179" s="34"/>
      <c r="Y179" s="2">
        <v>85</v>
      </c>
      <c r="Z179" s="34">
        <v>110</v>
      </c>
      <c r="AA179" s="2">
        <v>222</v>
      </c>
      <c r="AB179" s="34">
        <v>527</v>
      </c>
      <c r="AC179" s="2">
        <v>15894</v>
      </c>
      <c r="AD179" s="3">
        <f t="shared" si="55"/>
        <v>0.76153514445881842</v>
      </c>
      <c r="AP179" s="95">
        <f t="shared" si="56"/>
        <v>3647.0400000000004</v>
      </c>
    </row>
    <row r="180" spans="1:42" x14ac:dyDescent="0.25">
      <c r="A180" s="1" t="s">
        <v>51</v>
      </c>
      <c r="B180" s="2">
        <v>18238</v>
      </c>
      <c r="C180" s="2">
        <v>588</v>
      </c>
      <c r="D180" s="2">
        <v>167</v>
      </c>
      <c r="E180" s="2">
        <v>7</v>
      </c>
      <c r="F180" s="2">
        <v>96</v>
      </c>
      <c r="G180" s="2">
        <v>226</v>
      </c>
      <c r="H180" s="2">
        <v>6</v>
      </c>
      <c r="I180" s="2">
        <v>96</v>
      </c>
      <c r="J180" s="2">
        <v>468</v>
      </c>
      <c r="K180" s="2">
        <v>28</v>
      </c>
      <c r="L180" s="2">
        <v>93</v>
      </c>
      <c r="M180" s="3">
        <v>4.1399999999999997</v>
      </c>
      <c r="N180" s="3">
        <v>13.2</v>
      </c>
      <c r="O180" s="31">
        <v>7.41</v>
      </c>
      <c r="P180" s="31">
        <v>7.42</v>
      </c>
      <c r="Q180" s="31">
        <v>2.21</v>
      </c>
      <c r="R180" s="31">
        <v>2.0099999999999998</v>
      </c>
      <c r="S180" s="2">
        <v>449</v>
      </c>
      <c r="T180" s="34">
        <v>409</v>
      </c>
      <c r="U180" s="34"/>
      <c r="V180" s="2">
        <v>621</v>
      </c>
      <c r="W180" s="34">
        <v>2303</v>
      </c>
      <c r="X180" s="34"/>
      <c r="Y180" s="2">
        <v>64</v>
      </c>
      <c r="Z180" s="34">
        <v>149</v>
      </c>
      <c r="AA180" s="2">
        <v>322</v>
      </c>
      <c r="AB180" s="34">
        <v>680</v>
      </c>
      <c r="AC180" s="2">
        <v>16551</v>
      </c>
      <c r="AD180" s="3">
        <f t="shared" si="55"/>
        <v>0.90750082245860286</v>
      </c>
      <c r="AP180" s="95">
        <f t="shared" si="56"/>
        <v>1771.8400000000001</v>
      </c>
    </row>
    <row r="181" spans="1:42" x14ac:dyDescent="0.25">
      <c r="A181" s="23" t="s">
        <v>52</v>
      </c>
      <c r="B181" s="2">
        <v>14128</v>
      </c>
      <c r="C181" s="2">
        <v>471</v>
      </c>
      <c r="D181" s="2">
        <v>360</v>
      </c>
      <c r="E181" s="2">
        <v>15</v>
      </c>
      <c r="F181" s="2">
        <v>98</v>
      </c>
      <c r="G181" s="2">
        <v>234</v>
      </c>
      <c r="H181" s="2">
        <v>8</v>
      </c>
      <c r="I181" s="2">
        <v>93</v>
      </c>
      <c r="J181" s="2">
        <v>693</v>
      </c>
      <c r="K181" s="2">
        <v>34</v>
      </c>
      <c r="L181" s="2">
        <v>93</v>
      </c>
      <c r="M181" s="3">
        <v>4.66</v>
      </c>
      <c r="N181" s="3">
        <v>14.1</v>
      </c>
      <c r="O181" s="31">
        <v>7.58</v>
      </c>
      <c r="P181" s="31">
        <v>7.44</v>
      </c>
      <c r="Q181" s="31">
        <v>2.13</v>
      </c>
      <c r="R181" s="31">
        <v>2.38</v>
      </c>
      <c r="S181" s="2">
        <v>381</v>
      </c>
      <c r="T181" s="34">
        <v>320</v>
      </c>
      <c r="U181" s="34"/>
      <c r="V181" s="2">
        <v>562</v>
      </c>
      <c r="W181" s="34">
        <v>1760</v>
      </c>
      <c r="X181" s="34"/>
      <c r="Y181" s="2">
        <v>66</v>
      </c>
      <c r="Z181" s="34">
        <v>121</v>
      </c>
      <c r="AA181" s="2">
        <v>245</v>
      </c>
      <c r="AB181" s="34">
        <v>558</v>
      </c>
      <c r="AC181" s="2">
        <v>15399</v>
      </c>
      <c r="AD181" s="3">
        <f t="shared" si="55"/>
        <v>1.0899631936579841</v>
      </c>
      <c r="AP181" s="95">
        <f t="shared" si="56"/>
        <v>1469.52</v>
      </c>
    </row>
    <row r="182" spans="1:42" ht="13" thickBot="1" x14ac:dyDescent="0.3">
      <c r="A182" s="25" t="s">
        <v>53</v>
      </c>
      <c r="B182" s="2">
        <v>15429</v>
      </c>
      <c r="C182" s="2">
        <v>498</v>
      </c>
      <c r="D182" s="2">
        <v>214</v>
      </c>
      <c r="E182" s="2">
        <v>13</v>
      </c>
      <c r="F182" s="2">
        <v>95</v>
      </c>
      <c r="G182" s="2">
        <v>230</v>
      </c>
      <c r="H182" s="2">
        <v>10</v>
      </c>
      <c r="I182" s="2">
        <v>93</v>
      </c>
      <c r="J182" s="2">
        <v>637</v>
      </c>
      <c r="K182" s="2">
        <v>37</v>
      </c>
      <c r="L182" s="2">
        <v>93</v>
      </c>
      <c r="M182" s="3"/>
      <c r="N182" s="3"/>
      <c r="O182" s="31">
        <v>7.6</v>
      </c>
      <c r="P182" s="31">
        <v>7.29</v>
      </c>
      <c r="Q182" s="31">
        <v>2.2000000000000002</v>
      </c>
      <c r="R182" s="31">
        <v>2.19</v>
      </c>
      <c r="S182" s="2">
        <v>358</v>
      </c>
      <c r="T182" s="34">
        <v>324</v>
      </c>
      <c r="U182" s="34"/>
      <c r="V182" s="2">
        <v>594</v>
      </c>
      <c r="W182" s="34">
        <v>1718</v>
      </c>
      <c r="X182" s="34"/>
      <c r="Y182" s="2">
        <v>58</v>
      </c>
      <c r="Z182" s="34">
        <v>135</v>
      </c>
      <c r="AA182" s="2">
        <v>348</v>
      </c>
      <c r="AB182" s="34">
        <v>808</v>
      </c>
      <c r="AC182" s="2">
        <v>16966</v>
      </c>
      <c r="AD182" s="3">
        <f t="shared" si="55"/>
        <v>1.0996176032147256</v>
      </c>
      <c r="AP182" s="95">
        <f t="shared" si="56"/>
        <v>1527.2000000000003</v>
      </c>
    </row>
    <row r="183" spans="1:42" ht="13" thickTop="1" x14ac:dyDescent="0.25">
      <c r="A183" s="24" t="s">
        <v>89</v>
      </c>
      <c r="B183" s="6">
        <f t="shared" ref="B183:R183" si="57">SUM(B171:B182)</f>
        <v>209577</v>
      </c>
      <c r="C183" s="6">
        <f t="shared" si="57"/>
        <v>6860</v>
      </c>
      <c r="D183" s="6">
        <f t="shared" si="57"/>
        <v>3244</v>
      </c>
      <c r="E183" s="6">
        <f>SUM(E171:E182)</f>
        <v>130</v>
      </c>
      <c r="F183" s="6">
        <f>SUM(F171:F182)</f>
        <v>1150</v>
      </c>
      <c r="G183" s="6">
        <f>SUM(G171:G182)</f>
        <v>3729</v>
      </c>
      <c r="H183" s="6">
        <f>SUM(H171:H182)</f>
        <v>124</v>
      </c>
      <c r="I183" s="6">
        <f>SUM(I171:I182)</f>
        <v>1149</v>
      </c>
      <c r="J183" s="6">
        <f t="shared" si="57"/>
        <v>8504</v>
      </c>
      <c r="K183" s="6">
        <f>SUM(K171:K182)</f>
        <v>439</v>
      </c>
      <c r="L183" s="6">
        <f>SUM(L171:L182)</f>
        <v>1127</v>
      </c>
      <c r="M183" s="6">
        <f t="shared" si="57"/>
        <v>103.08</v>
      </c>
      <c r="N183" s="6">
        <f t="shared" si="57"/>
        <v>143.29999999999998</v>
      </c>
      <c r="O183" s="28">
        <f t="shared" si="57"/>
        <v>90.919999999999987</v>
      </c>
      <c r="P183" s="28">
        <f t="shared" si="57"/>
        <v>89.640000000000015</v>
      </c>
      <c r="Q183" s="28">
        <f t="shared" si="57"/>
        <v>19.499999999999996</v>
      </c>
      <c r="R183" s="28">
        <f t="shared" si="57"/>
        <v>17.87</v>
      </c>
      <c r="S183" s="6">
        <f t="shared" ref="S183:AD183" si="58">SUM(S171:S182)</f>
        <v>4824</v>
      </c>
      <c r="T183" s="35">
        <f t="shared" si="58"/>
        <v>4301</v>
      </c>
      <c r="U183" s="35"/>
      <c r="V183" s="6">
        <f t="shared" si="58"/>
        <v>7171</v>
      </c>
      <c r="W183" s="35">
        <f t="shared" si="58"/>
        <v>23218</v>
      </c>
      <c r="X183" s="35"/>
      <c r="Y183" s="6">
        <f t="shared" si="58"/>
        <v>923</v>
      </c>
      <c r="Z183" s="35">
        <f t="shared" si="58"/>
        <v>1822</v>
      </c>
      <c r="AA183" s="6">
        <f t="shared" si="58"/>
        <v>3818</v>
      </c>
      <c r="AB183" s="35">
        <f t="shared" si="58"/>
        <v>8756</v>
      </c>
      <c r="AC183" s="6">
        <f t="shared" si="58"/>
        <v>210326</v>
      </c>
      <c r="AD183" s="28">
        <f t="shared" si="58"/>
        <v>13.018630883093198</v>
      </c>
      <c r="AP183" s="93"/>
    </row>
    <row r="184" spans="1:42" ht="13" thickBot="1" x14ac:dyDescent="0.3">
      <c r="A184" s="7" t="s">
        <v>90</v>
      </c>
      <c r="B184" s="8">
        <f>AVERAGE(B171:B182)</f>
        <v>17464.75</v>
      </c>
      <c r="C184" s="8">
        <f t="shared" ref="C184:R184" si="59">AVERAGE(C171:C182)</f>
        <v>571.66666666666663</v>
      </c>
      <c r="D184" s="8">
        <f t="shared" si="59"/>
        <v>270.33333333333331</v>
      </c>
      <c r="E184" s="8">
        <f>AVERAGE(E171:E182)</f>
        <v>10.833333333333334</v>
      </c>
      <c r="F184" s="8">
        <f>AVERAGE(F171:F182)</f>
        <v>95.833333333333329</v>
      </c>
      <c r="G184" s="8">
        <f>AVERAGE(G171:G182)</f>
        <v>310.75</v>
      </c>
      <c r="H184" s="8">
        <f>AVERAGE(H171:H182)</f>
        <v>10.333333333333334</v>
      </c>
      <c r="I184" s="8">
        <f>AVERAGE(I171:I182)</f>
        <v>95.75</v>
      </c>
      <c r="J184" s="8">
        <f t="shared" si="59"/>
        <v>708.66666666666663</v>
      </c>
      <c r="K184" s="8">
        <f>AVERAGE(K171:K182)</f>
        <v>36.583333333333336</v>
      </c>
      <c r="L184" s="8">
        <f>AVERAGE(L171:L182)</f>
        <v>93.916666666666671</v>
      </c>
      <c r="M184" s="8">
        <f t="shared" si="59"/>
        <v>9.3709090909090911</v>
      </c>
      <c r="N184" s="26">
        <f t="shared" si="59"/>
        <v>13.027272727272726</v>
      </c>
      <c r="O184" s="26">
        <f t="shared" si="59"/>
        <v>7.5766666666666653</v>
      </c>
      <c r="P184" s="26">
        <f t="shared" si="59"/>
        <v>7.4700000000000015</v>
      </c>
      <c r="Q184" s="26">
        <f t="shared" si="59"/>
        <v>1.9499999999999997</v>
      </c>
      <c r="R184" s="26">
        <f t="shared" si="59"/>
        <v>1.7870000000000001</v>
      </c>
      <c r="S184" s="8">
        <f t="shared" ref="S184:AD184" si="60">AVERAGE(S171:S182)</f>
        <v>402</v>
      </c>
      <c r="T184" s="36">
        <f t="shared" si="60"/>
        <v>358.41666666666669</v>
      </c>
      <c r="U184" s="36"/>
      <c r="V184" s="8">
        <f t="shared" si="60"/>
        <v>597.58333333333337</v>
      </c>
      <c r="W184" s="36">
        <f t="shared" si="60"/>
        <v>1934.8333333333333</v>
      </c>
      <c r="X184" s="36"/>
      <c r="Y184" s="8">
        <f t="shared" si="60"/>
        <v>76.916666666666671</v>
      </c>
      <c r="Z184" s="36">
        <f t="shared" si="60"/>
        <v>151.83333333333334</v>
      </c>
      <c r="AA184" s="8">
        <f t="shared" si="60"/>
        <v>318.16666666666669</v>
      </c>
      <c r="AB184" s="36">
        <f t="shared" si="60"/>
        <v>729.66666666666663</v>
      </c>
      <c r="AC184" s="8">
        <f t="shared" si="60"/>
        <v>17527.166666666668</v>
      </c>
      <c r="AD184" s="26">
        <f t="shared" si="60"/>
        <v>1.0848859069244332</v>
      </c>
      <c r="AP184" s="94">
        <f>AVERAGE(AP171:AP182)</f>
        <v>2349.4577777777781</v>
      </c>
    </row>
    <row r="185" spans="1:42" ht="13" thickTop="1" x14ac:dyDescent="0.25"/>
    <row r="186" spans="1:42" ht="13" thickBot="1" x14ac:dyDescent="0.3"/>
    <row r="187" spans="1:42" ht="13" thickTop="1" x14ac:dyDescent="0.25">
      <c r="A187" s="20" t="s">
        <v>5</v>
      </c>
      <c r="B187" s="21" t="s">
        <v>6</v>
      </c>
      <c r="C187" s="21" t="s">
        <v>6</v>
      </c>
      <c r="D187" s="21" t="s">
        <v>7</v>
      </c>
      <c r="E187" s="21" t="s">
        <v>8</v>
      </c>
      <c r="F187" s="32" t="s">
        <v>2</v>
      </c>
      <c r="G187" s="21" t="s">
        <v>9</v>
      </c>
      <c r="H187" s="21" t="s">
        <v>10</v>
      </c>
      <c r="I187" s="32" t="s">
        <v>3</v>
      </c>
      <c r="J187" s="21" t="s">
        <v>11</v>
      </c>
      <c r="K187" s="21" t="s">
        <v>12</v>
      </c>
      <c r="L187" s="32" t="s">
        <v>13</v>
      </c>
      <c r="M187" s="21" t="s">
        <v>14</v>
      </c>
      <c r="N187" s="22" t="s">
        <v>15</v>
      </c>
      <c r="O187" s="21" t="s">
        <v>68</v>
      </c>
      <c r="P187" s="21" t="s">
        <v>69</v>
      </c>
      <c r="Q187" s="21" t="s">
        <v>70</v>
      </c>
      <c r="R187" s="21" t="s">
        <v>62</v>
      </c>
      <c r="S187" s="22" t="s">
        <v>63</v>
      </c>
      <c r="T187" s="22" t="s">
        <v>64</v>
      </c>
      <c r="U187" s="22"/>
      <c r="V187" s="22" t="s">
        <v>65</v>
      </c>
      <c r="W187" s="22" t="s">
        <v>66</v>
      </c>
      <c r="X187" s="22"/>
      <c r="Y187" s="38" t="s">
        <v>63</v>
      </c>
      <c r="Z187" s="38" t="s">
        <v>64</v>
      </c>
      <c r="AA187" s="38" t="s">
        <v>65</v>
      </c>
      <c r="AB187" s="38" t="s">
        <v>66</v>
      </c>
      <c r="AC187" s="22" t="s">
        <v>67</v>
      </c>
      <c r="AD187" s="22" t="s">
        <v>17</v>
      </c>
      <c r="AP187" s="61" t="s">
        <v>164</v>
      </c>
    </row>
    <row r="188" spans="1:42" ht="13" thickBot="1" x14ac:dyDescent="0.3">
      <c r="A188" s="16" t="s">
        <v>91</v>
      </c>
      <c r="B188" s="17" t="s">
        <v>19</v>
      </c>
      <c r="C188" s="18" t="s">
        <v>20</v>
      </c>
      <c r="D188" s="17" t="s">
        <v>21</v>
      </c>
      <c r="E188" s="17" t="s">
        <v>21</v>
      </c>
      <c r="F188" s="33" t="s">
        <v>72</v>
      </c>
      <c r="G188" s="17" t="s">
        <v>21</v>
      </c>
      <c r="H188" s="17" t="s">
        <v>21</v>
      </c>
      <c r="I188" s="33" t="s">
        <v>72</v>
      </c>
      <c r="J188" s="17" t="s">
        <v>21</v>
      </c>
      <c r="K188" s="17" t="s">
        <v>21</v>
      </c>
      <c r="L188" s="33" t="s">
        <v>72</v>
      </c>
      <c r="M188" s="17" t="s">
        <v>23</v>
      </c>
      <c r="N188" s="19" t="s">
        <v>24</v>
      </c>
      <c r="O188" s="17"/>
      <c r="P188" s="17"/>
      <c r="Q188" s="17"/>
      <c r="R188" s="17"/>
      <c r="S188" s="18" t="s">
        <v>25</v>
      </c>
      <c r="T188" s="18" t="s">
        <v>26</v>
      </c>
      <c r="U188" s="18"/>
      <c r="V188" s="18" t="s">
        <v>25</v>
      </c>
      <c r="W188" s="18" t="s">
        <v>26</v>
      </c>
      <c r="X188" s="18"/>
      <c r="Y188" s="39" t="s">
        <v>25</v>
      </c>
      <c r="Z188" s="39" t="s">
        <v>26</v>
      </c>
      <c r="AA188" s="39" t="s">
        <v>25</v>
      </c>
      <c r="AB188" s="39" t="s">
        <v>26</v>
      </c>
      <c r="AC188" s="18" t="s">
        <v>25</v>
      </c>
      <c r="AD188" s="18" t="s">
        <v>26</v>
      </c>
      <c r="AP188" s="65" t="s">
        <v>165</v>
      </c>
    </row>
    <row r="189" spans="1:42" ht="13" thickTop="1" x14ac:dyDescent="0.25">
      <c r="A189" s="1" t="s">
        <v>42</v>
      </c>
      <c r="B189" s="2">
        <v>16798</v>
      </c>
      <c r="C189" s="2">
        <v>542</v>
      </c>
      <c r="D189" s="2">
        <v>303</v>
      </c>
      <c r="E189" s="2">
        <v>9</v>
      </c>
      <c r="F189" s="2">
        <v>91</v>
      </c>
      <c r="G189" s="2">
        <v>222</v>
      </c>
      <c r="H189" s="2">
        <v>20</v>
      </c>
      <c r="I189" s="2">
        <v>94</v>
      </c>
      <c r="J189" s="2">
        <v>559</v>
      </c>
      <c r="K189" s="2">
        <v>48</v>
      </c>
      <c r="L189" s="2">
        <v>87</v>
      </c>
      <c r="M189" s="4"/>
      <c r="N189" s="3"/>
      <c r="O189" s="31">
        <v>7.65</v>
      </c>
      <c r="P189" s="31">
        <v>7.06</v>
      </c>
      <c r="Q189" s="31">
        <v>2.31</v>
      </c>
      <c r="R189" s="31">
        <v>2</v>
      </c>
      <c r="S189" s="2">
        <v>305</v>
      </c>
      <c r="T189" s="34">
        <v>272</v>
      </c>
      <c r="U189" s="34"/>
      <c r="V189" s="2">
        <v>507</v>
      </c>
      <c r="W189" s="34">
        <v>1830</v>
      </c>
      <c r="X189" s="34"/>
      <c r="Y189" s="2">
        <v>57</v>
      </c>
      <c r="Z189" s="34">
        <v>116</v>
      </c>
      <c r="AA189" s="2">
        <v>415</v>
      </c>
      <c r="AB189" s="34">
        <v>992</v>
      </c>
      <c r="AC189" s="2">
        <v>10023</v>
      </c>
      <c r="AD189" s="3">
        <f t="shared" ref="AD189:AD200" si="61">AC189/B189</f>
        <v>0.59667817597333017</v>
      </c>
      <c r="AP189" s="95">
        <f>(0.8*C189*G189)/60</f>
        <v>1604.3200000000002</v>
      </c>
    </row>
    <row r="190" spans="1:42" x14ac:dyDescent="0.25">
      <c r="A190" s="1" t="s">
        <v>43</v>
      </c>
      <c r="B190" s="2">
        <v>12708</v>
      </c>
      <c r="C190" s="2">
        <v>454</v>
      </c>
      <c r="D190" s="2">
        <v>304</v>
      </c>
      <c r="E190" s="2">
        <v>12</v>
      </c>
      <c r="F190" s="2">
        <v>98</v>
      </c>
      <c r="G190" s="2">
        <v>32</v>
      </c>
      <c r="H190" s="2">
        <v>24</v>
      </c>
      <c r="I190" s="2">
        <v>97</v>
      </c>
      <c r="J190" s="2">
        <v>774</v>
      </c>
      <c r="K190" s="2">
        <v>48</v>
      </c>
      <c r="L190" s="2">
        <v>93</v>
      </c>
      <c r="M190" s="3"/>
      <c r="N190" s="3"/>
      <c r="O190" s="31">
        <v>8.3699999999999992</v>
      </c>
      <c r="P190" s="31">
        <v>7.24</v>
      </c>
      <c r="Q190" s="31">
        <v>1.71</v>
      </c>
      <c r="R190" s="31">
        <v>1.5</v>
      </c>
      <c r="S190" s="2">
        <v>347</v>
      </c>
      <c r="T190" s="34">
        <v>324</v>
      </c>
      <c r="U190" s="34"/>
      <c r="V190" s="2">
        <v>611</v>
      </c>
      <c r="W190" s="34">
        <v>1805</v>
      </c>
      <c r="X190" s="34"/>
      <c r="Y190" s="2">
        <v>84</v>
      </c>
      <c r="Z190" s="34">
        <v>166</v>
      </c>
      <c r="AA190" s="2">
        <v>359</v>
      </c>
      <c r="AB190" s="34">
        <v>732</v>
      </c>
      <c r="AC190" s="2">
        <v>12409</v>
      </c>
      <c r="AD190" s="3">
        <f t="shared" si="61"/>
        <v>0.97647151400692478</v>
      </c>
      <c r="AP190" s="95">
        <f t="shared" ref="AP190:AP200" si="62">(0.8*C190*G190)/60</f>
        <v>193.70666666666668</v>
      </c>
    </row>
    <row r="191" spans="1:42" x14ac:dyDescent="0.25">
      <c r="A191" s="1" t="s">
        <v>44</v>
      </c>
      <c r="B191" s="2">
        <v>16231</v>
      </c>
      <c r="C191" s="2">
        <v>524</v>
      </c>
      <c r="D191" s="2">
        <v>384</v>
      </c>
      <c r="E191" s="2">
        <v>12</v>
      </c>
      <c r="F191" s="2">
        <v>97</v>
      </c>
      <c r="G191" s="2">
        <v>423</v>
      </c>
      <c r="H191" s="2">
        <v>10</v>
      </c>
      <c r="I191" s="2">
        <v>96</v>
      </c>
      <c r="J191" s="2">
        <v>907</v>
      </c>
      <c r="K191" s="2">
        <v>45</v>
      </c>
      <c r="L191" s="2">
        <v>95</v>
      </c>
      <c r="M191" s="3">
        <v>22.34</v>
      </c>
      <c r="N191" s="3">
        <v>12.247999999999999</v>
      </c>
      <c r="O191" s="31">
        <v>8.27</v>
      </c>
      <c r="P191" s="31">
        <v>7.34</v>
      </c>
      <c r="Q191" s="31">
        <v>1.65</v>
      </c>
      <c r="R191" s="31">
        <v>1.78</v>
      </c>
      <c r="S191" s="2">
        <v>292</v>
      </c>
      <c r="T191" s="34">
        <v>406</v>
      </c>
      <c r="U191" s="34"/>
      <c r="V191" s="2">
        <v>507</v>
      </c>
      <c r="W191" s="34">
        <v>1535</v>
      </c>
      <c r="X191" s="34"/>
      <c r="Y191" s="2">
        <v>39</v>
      </c>
      <c r="Z191" s="34">
        <v>136</v>
      </c>
      <c r="AA191" s="2">
        <v>268</v>
      </c>
      <c r="AB191" s="34">
        <v>581</v>
      </c>
      <c r="AC191" s="2">
        <v>9689</v>
      </c>
      <c r="AD191" s="3">
        <f t="shared" si="61"/>
        <v>0.59694411927792501</v>
      </c>
      <c r="AP191" s="95">
        <f t="shared" si="62"/>
        <v>2955.36</v>
      </c>
    </row>
    <row r="192" spans="1:42" x14ac:dyDescent="0.25">
      <c r="A192" s="1" t="s">
        <v>45</v>
      </c>
      <c r="B192" s="2">
        <v>22700</v>
      </c>
      <c r="C192" s="2">
        <v>757</v>
      </c>
      <c r="D192" s="2">
        <v>222</v>
      </c>
      <c r="E192" s="2">
        <v>14</v>
      </c>
      <c r="F192" s="2">
        <v>92</v>
      </c>
      <c r="G192" s="2">
        <v>238</v>
      </c>
      <c r="H192" s="2">
        <v>18</v>
      </c>
      <c r="I192" s="2">
        <v>95</v>
      </c>
      <c r="J192" s="2">
        <v>530</v>
      </c>
      <c r="K192" s="2">
        <v>64</v>
      </c>
      <c r="L192" s="2">
        <v>86</v>
      </c>
      <c r="M192" s="3">
        <v>8.74</v>
      </c>
      <c r="N192" s="3">
        <v>12.91</v>
      </c>
      <c r="O192" s="31">
        <v>7.37</v>
      </c>
      <c r="P192" s="31">
        <v>7.35</v>
      </c>
      <c r="Q192" s="31">
        <v>1.3</v>
      </c>
      <c r="R192" s="31">
        <v>1.53</v>
      </c>
      <c r="S192" s="2">
        <v>468</v>
      </c>
      <c r="T192" s="34">
        <v>555</v>
      </c>
      <c r="U192" s="34"/>
      <c r="V192" s="2">
        <v>874</v>
      </c>
      <c r="W192" s="34">
        <v>3592</v>
      </c>
      <c r="X192" s="34"/>
      <c r="Y192" s="2">
        <v>74</v>
      </c>
      <c r="Z192" s="34">
        <v>177</v>
      </c>
      <c r="AA192" s="2">
        <v>405</v>
      </c>
      <c r="AB192" s="34">
        <v>879</v>
      </c>
      <c r="AC192" s="2">
        <v>10419</v>
      </c>
      <c r="AD192" s="3">
        <f t="shared" si="61"/>
        <v>0.45898678414096916</v>
      </c>
      <c r="AP192" s="95">
        <f t="shared" si="62"/>
        <v>2402.2133333333336</v>
      </c>
    </row>
    <row r="193" spans="1:42" x14ac:dyDescent="0.25">
      <c r="A193" s="1" t="s">
        <v>46</v>
      </c>
      <c r="B193" s="2">
        <v>12309</v>
      </c>
      <c r="C193" s="2">
        <v>397</v>
      </c>
      <c r="D193" s="2">
        <v>260</v>
      </c>
      <c r="E193" s="2">
        <v>18</v>
      </c>
      <c r="F193" s="2">
        <v>93</v>
      </c>
      <c r="G193" s="2">
        <v>315</v>
      </c>
      <c r="H193" s="2">
        <v>18</v>
      </c>
      <c r="I193" s="2">
        <v>95</v>
      </c>
      <c r="J193" s="2">
        <v>551</v>
      </c>
      <c r="K193" s="2">
        <v>76</v>
      </c>
      <c r="L193" s="2">
        <v>84</v>
      </c>
      <c r="M193" s="3">
        <v>4.0599999999999996</v>
      </c>
      <c r="N193" s="3">
        <v>12</v>
      </c>
      <c r="O193" s="31">
        <v>7.53</v>
      </c>
      <c r="P193" s="31">
        <v>7.48</v>
      </c>
      <c r="Q193" s="31">
        <v>1.42</v>
      </c>
      <c r="R193" s="31">
        <v>1.56</v>
      </c>
      <c r="S193" s="2">
        <v>286</v>
      </c>
      <c r="T193" s="34">
        <v>320</v>
      </c>
      <c r="U193" s="34"/>
      <c r="V193" s="2">
        <v>530</v>
      </c>
      <c r="W193" s="34">
        <v>1404</v>
      </c>
      <c r="X193" s="34"/>
      <c r="Y193" s="2">
        <v>52</v>
      </c>
      <c r="Z193" s="34">
        <v>118</v>
      </c>
      <c r="AA193" s="2">
        <v>238</v>
      </c>
      <c r="AB193" s="34">
        <v>688</v>
      </c>
      <c r="AC193" s="2">
        <v>8858</v>
      </c>
      <c r="AD193" s="3">
        <f t="shared" si="61"/>
        <v>0.71963603867089121</v>
      </c>
      <c r="AP193" s="95">
        <f t="shared" si="62"/>
        <v>1667.4</v>
      </c>
    </row>
    <row r="194" spans="1:42" x14ac:dyDescent="0.25">
      <c r="A194" s="1" t="s">
        <v>47</v>
      </c>
      <c r="B194" s="2">
        <v>14943</v>
      </c>
      <c r="C194" s="2">
        <v>498</v>
      </c>
      <c r="D194" s="2">
        <v>287</v>
      </c>
      <c r="E194" s="2">
        <v>19</v>
      </c>
      <c r="F194" s="2">
        <v>92</v>
      </c>
      <c r="G194" s="2">
        <v>318</v>
      </c>
      <c r="H194" s="2">
        <v>17</v>
      </c>
      <c r="I194" s="2">
        <v>92</v>
      </c>
      <c r="J194" s="2">
        <v>710</v>
      </c>
      <c r="K194" s="2">
        <v>56</v>
      </c>
      <c r="L194" s="2">
        <v>90</v>
      </c>
      <c r="M194" s="3">
        <v>8.3800000000000008</v>
      </c>
      <c r="N194" s="3">
        <v>11.4</v>
      </c>
      <c r="O194" s="31">
        <v>7.25</v>
      </c>
      <c r="P194" s="31">
        <v>7.47</v>
      </c>
      <c r="Q194" s="31">
        <v>1.47</v>
      </c>
      <c r="R194" s="31">
        <v>1.66</v>
      </c>
      <c r="S194" s="2">
        <v>297</v>
      </c>
      <c r="T194" s="34">
        <v>316</v>
      </c>
      <c r="U194" s="34"/>
      <c r="V194" s="2">
        <v>597</v>
      </c>
      <c r="W194" s="34">
        <v>1624</v>
      </c>
      <c r="X194" s="34"/>
      <c r="Y194" s="2">
        <v>70</v>
      </c>
      <c r="Z194" s="34">
        <v>365</v>
      </c>
      <c r="AA194" s="2">
        <v>268</v>
      </c>
      <c r="AB194" s="34">
        <v>688</v>
      </c>
      <c r="AC194" s="2">
        <v>12651</v>
      </c>
      <c r="AD194" s="3">
        <f t="shared" si="61"/>
        <v>0.84661714515157593</v>
      </c>
      <c r="AP194" s="95">
        <f t="shared" si="62"/>
        <v>2111.52</v>
      </c>
    </row>
    <row r="195" spans="1:42" x14ac:dyDescent="0.25">
      <c r="A195" s="1" t="s">
        <v>48</v>
      </c>
      <c r="B195" s="2">
        <v>21765</v>
      </c>
      <c r="C195" s="2">
        <v>702</v>
      </c>
      <c r="D195" s="2">
        <v>326</v>
      </c>
      <c r="E195" s="2">
        <v>22</v>
      </c>
      <c r="F195" s="2">
        <v>95</v>
      </c>
      <c r="G195" s="2">
        <v>337</v>
      </c>
      <c r="H195" s="2">
        <v>17</v>
      </c>
      <c r="I195" s="2">
        <v>92</v>
      </c>
      <c r="J195" s="2">
        <v>740</v>
      </c>
      <c r="K195" s="2">
        <v>73</v>
      </c>
      <c r="L195" s="2">
        <v>87</v>
      </c>
      <c r="M195" s="3">
        <v>17.22</v>
      </c>
      <c r="N195" s="3">
        <v>14.85</v>
      </c>
      <c r="O195" s="31">
        <v>7.19</v>
      </c>
      <c r="P195" s="31">
        <v>7.7</v>
      </c>
      <c r="Q195" s="31">
        <v>1.97</v>
      </c>
      <c r="R195" s="31">
        <v>1.64</v>
      </c>
      <c r="S195" s="2">
        <v>391</v>
      </c>
      <c r="T195" s="34">
        <v>393</v>
      </c>
      <c r="U195" s="34"/>
      <c r="V195" s="2">
        <v>779</v>
      </c>
      <c r="W195" s="34">
        <v>2293</v>
      </c>
      <c r="X195" s="34"/>
      <c r="Y195" s="2">
        <v>105</v>
      </c>
      <c r="Z195" s="34">
        <v>167</v>
      </c>
      <c r="AA195" s="2">
        <v>348</v>
      </c>
      <c r="AB195" s="34">
        <v>938</v>
      </c>
      <c r="AC195" s="2">
        <v>24119</v>
      </c>
      <c r="AD195" s="3">
        <f t="shared" si="61"/>
        <v>1.1081552951987135</v>
      </c>
      <c r="AP195" s="95">
        <f t="shared" si="62"/>
        <v>3154.32</v>
      </c>
    </row>
    <row r="196" spans="1:42" x14ac:dyDescent="0.25">
      <c r="A196" s="1" t="s">
        <v>49</v>
      </c>
      <c r="B196" s="2">
        <v>30416</v>
      </c>
      <c r="C196" s="2">
        <v>981</v>
      </c>
      <c r="D196" s="2">
        <v>282</v>
      </c>
      <c r="E196" s="2">
        <v>44</v>
      </c>
      <c r="F196" s="2">
        <v>81</v>
      </c>
      <c r="G196" s="2">
        <v>259</v>
      </c>
      <c r="H196" s="2">
        <v>50</v>
      </c>
      <c r="I196" s="2">
        <v>83</v>
      </c>
      <c r="J196" s="2">
        <v>667</v>
      </c>
      <c r="K196" s="2">
        <v>167</v>
      </c>
      <c r="L196" s="2">
        <v>74</v>
      </c>
      <c r="M196" s="3"/>
      <c r="N196" s="3"/>
      <c r="O196" s="31">
        <v>7.7</v>
      </c>
      <c r="P196" s="31">
        <v>7.69</v>
      </c>
      <c r="Q196" s="31">
        <v>2.36</v>
      </c>
      <c r="R196" s="31">
        <v>1.89</v>
      </c>
      <c r="S196" s="2">
        <v>627</v>
      </c>
      <c r="T196" s="34">
        <v>663</v>
      </c>
      <c r="U196" s="34"/>
      <c r="V196" s="2">
        <v>1256</v>
      </c>
      <c r="W196" s="34">
        <v>4004</v>
      </c>
      <c r="X196" s="34"/>
      <c r="Y196" s="2">
        <v>170</v>
      </c>
      <c r="Z196" s="34">
        <v>285</v>
      </c>
      <c r="AA196" s="2">
        <v>620</v>
      </c>
      <c r="AB196" s="34">
        <v>1563</v>
      </c>
      <c r="AC196" s="2">
        <v>17091</v>
      </c>
      <c r="AD196" s="3">
        <f t="shared" si="61"/>
        <v>0.56190820620725934</v>
      </c>
      <c r="AP196" s="95">
        <f t="shared" si="62"/>
        <v>3387.7200000000003</v>
      </c>
    </row>
    <row r="197" spans="1:42" x14ac:dyDescent="0.25">
      <c r="A197" s="1" t="s">
        <v>50</v>
      </c>
      <c r="B197" s="2">
        <v>19054</v>
      </c>
      <c r="C197" s="2">
        <v>635</v>
      </c>
      <c r="D197" s="2">
        <v>250</v>
      </c>
      <c r="E197" s="2">
        <v>18</v>
      </c>
      <c r="F197" s="2">
        <v>92</v>
      </c>
      <c r="G197" s="2">
        <v>525</v>
      </c>
      <c r="H197" s="2">
        <v>19</v>
      </c>
      <c r="I197" s="2">
        <v>97</v>
      </c>
      <c r="J197" s="2">
        <v>785</v>
      </c>
      <c r="K197" s="2">
        <v>73</v>
      </c>
      <c r="L197" s="2">
        <v>91</v>
      </c>
      <c r="M197" s="3">
        <v>7.98</v>
      </c>
      <c r="N197" s="3">
        <v>15.7</v>
      </c>
      <c r="O197" s="31">
        <v>7.84</v>
      </c>
      <c r="P197" s="31">
        <v>7.79</v>
      </c>
      <c r="Q197" s="31">
        <v>1.82</v>
      </c>
      <c r="R197" s="31">
        <v>1.93</v>
      </c>
      <c r="S197" s="2">
        <v>375</v>
      </c>
      <c r="T197" s="34">
        <v>406</v>
      </c>
      <c r="U197" s="34"/>
      <c r="V197" s="2">
        <v>709</v>
      </c>
      <c r="W197" s="34">
        <v>2072</v>
      </c>
      <c r="X197" s="34"/>
      <c r="Y197" s="2">
        <v>73</v>
      </c>
      <c r="Z197" s="34">
        <v>158</v>
      </c>
      <c r="AA197" s="2">
        <v>317</v>
      </c>
      <c r="AB197" s="34">
        <v>878</v>
      </c>
      <c r="AC197" s="2">
        <v>17163</v>
      </c>
      <c r="AD197" s="3">
        <f t="shared" si="61"/>
        <v>0.90075574682481374</v>
      </c>
      <c r="AP197" s="95">
        <f t="shared" si="62"/>
        <v>4445</v>
      </c>
    </row>
    <row r="198" spans="1:42" x14ac:dyDescent="0.25">
      <c r="A198" s="1" t="s">
        <v>51</v>
      </c>
      <c r="B198" s="2">
        <v>14983</v>
      </c>
      <c r="C198" s="2">
        <v>293</v>
      </c>
      <c r="D198" s="2">
        <v>228</v>
      </c>
      <c r="E198" s="2">
        <v>11</v>
      </c>
      <c r="F198" s="2">
        <v>97</v>
      </c>
      <c r="G198" s="2">
        <v>181</v>
      </c>
      <c r="H198" s="2">
        <v>7</v>
      </c>
      <c r="I198" s="2">
        <v>89</v>
      </c>
      <c r="J198" s="2">
        <v>440</v>
      </c>
      <c r="K198" s="2">
        <v>35</v>
      </c>
      <c r="L198" s="2">
        <v>91</v>
      </c>
      <c r="M198" s="3">
        <v>17.940000000000001</v>
      </c>
      <c r="N198" s="3">
        <v>15.38</v>
      </c>
      <c r="O198" s="31">
        <v>7.95</v>
      </c>
      <c r="P198" s="31">
        <v>7.86</v>
      </c>
      <c r="Q198" s="31">
        <v>2.2599999999999998</v>
      </c>
      <c r="R198" s="31">
        <v>1.73</v>
      </c>
      <c r="S198" s="2">
        <v>452</v>
      </c>
      <c r="T198" s="34">
        <v>508</v>
      </c>
      <c r="U198" s="34"/>
      <c r="V198" s="2">
        <v>465</v>
      </c>
      <c r="W198" s="34">
        <v>991</v>
      </c>
      <c r="X198" s="34"/>
      <c r="Y198" s="2">
        <v>81</v>
      </c>
      <c r="Z198" s="34">
        <v>116</v>
      </c>
      <c r="AA198" s="2">
        <v>234</v>
      </c>
      <c r="AB198" s="34">
        <v>715</v>
      </c>
      <c r="AC198" s="2">
        <v>12874</v>
      </c>
      <c r="AD198" s="3">
        <f t="shared" si="61"/>
        <v>0.85924047253554026</v>
      </c>
      <c r="AP198" s="95">
        <f t="shared" si="62"/>
        <v>707.10666666666668</v>
      </c>
    </row>
    <row r="199" spans="1:42" x14ac:dyDescent="0.25">
      <c r="A199" s="23" t="s">
        <v>52</v>
      </c>
      <c r="B199" s="2">
        <v>11031</v>
      </c>
      <c r="C199" s="2">
        <v>368</v>
      </c>
      <c r="D199" s="2">
        <v>230</v>
      </c>
      <c r="E199" s="2">
        <v>10</v>
      </c>
      <c r="F199" s="2">
        <v>97</v>
      </c>
      <c r="G199" s="2">
        <v>182</v>
      </c>
      <c r="H199" s="2">
        <v>6</v>
      </c>
      <c r="I199" s="2">
        <v>94</v>
      </c>
      <c r="J199" s="2">
        <v>498</v>
      </c>
      <c r="K199" s="2">
        <v>35</v>
      </c>
      <c r="L199" s="2">
        <v>93</v>
      </c>
      <c r="M199" s="3"/>
      <c r="N199" s="3"/>
      <c r="O199" s="31">
        <v>7.38</v>
      </c>
      <c r="P199" s="31">
        <v>7.46</v>
      </c>
      <c r="Q199" s="31">
        <v>2.37</v>
      </c>
      <c r="R199" s="31">
        <v>2.0299999999999998</v>
      </c>
      <c r="S199" s="2"/>
      <c r="T199" s="34"/>
      <c r="U199" s="34"/>
      <c r="V199" s="2"/>
      <c r="W199" s="34"/>
      <c r="X199" s="34"/>
      <c r="Y199" s="2"/>
      <c r="Z199" s="34"/>
      <c r="AA199" s="2"/>
      <c r="AB199" s="34"/>
      <c r="AC199" s="2"/>
      <c r="AD199" s="3">
        <f t="shared" si="61"/>
        <v>0</v>
      </c>
      <c r="AP199" s="95">
        <f t="shared" si="62"/>
        <v>893.01333333333343</v>
      </c>
    </row>
    <row r="200" spans="1:42" ht="13" thickBot="1" x14ac:dyDescent="0.3">
      <c r="A200" s="25" t="s">
        <v>53</v>
      </c>
      <c r="B200" s="2">
        <v>13812</v>
      </c>
      <c r="C200" s="2">
        <v>446</v>
      </c>
      <c r="D200" s="2">
        <v>231</v>
      </c>
      <c r="E200" s="2">
        <v>10</v>
      </c>
      <c r="F200" s="2">
        <v>97</v>
      </c>
      <c r="G200" s="2">
        <v>239</v>
      </c>
      <c r="H200" s="2">
        <v>7</v>
      </c>
      <c r="I200" s="2">
        <v>96</v>
      </c>
      <c r="J200" s="2">
        <v>459</v>
      </c>
      <c r="K200" s="2">
        <v>40</v>
      </c>
      <c r="L200" s="2">
        <v>91</v>
      </c>
      <c r="M200" s="3">
        <v>12.26</v>
      </c>
      <c r="N200" s="3">
        <v>13.2</v>
      </c>
      <c r="O200" s="31">
        <v>7.47</v>
      </c>
      <c r="P200" s="31">
        <v>7.44</v>
      </c>
      <c r="Q200" s="31">
        <v>2.34</v>
      </c>
      <c r="R200" s="31">
        <v>1.9</v>
      </c>
      <c r="S200" s="2">
        <v>140</v>
      </c>
      <c r="T200" s="34">
        <v>200</v>
      </c>
      <c r="U200" s="34"/>
      <c r="V200" s="2">
        <v>646</v>
      </c>
      <c r="W200" s="34">
        <v>1594</v>
      </c>
      <c r="X200" s="34"/>
      <c r="Y200" s="2">
        <v>47</v>
      </c>
      <c r="Z200" s="34">
        <v>83</v>
      </c>
      <c r="AA200" s="2">
        <v>646</v>
      </c>
      <c r="AB200" s="34">
        <v>761</v>
      </c>
      <c r="AC200" s="2">
        <v>10815</v>
      </c>
      <c r="AD200" s="3">
        <f t="shared" si="61"/>
        <v>0.78301476976542139</v>
      </c>
      <c r="AP200" s="95">
        <f t="shared" si="62"/>
        <v>1421.2533333333333</v>
      </c>
    </row>
    <row r="201" spans="1:42" ht="13" thickTop="1" x14ac:dyDescent="0.25">
      <c r="A201" s="24" t="s">
        <v>92</v>
      </c>
      <c r="B201" s="6">
        <f t="shared" ref="B201:R201" si="63">SUM(B189:B200)</f>
        <v>206750</v>
      </c>
      <c r="C201" s="6">
        <f t="shared" si="63"/>
        <v>6597</v>
      </c>
      <c r="D201" s="6">
        <f t="shared" si="63"/>
        <v>3307</v>
      </c>
      <c r="E201" s="6">
        <f>SUM(E189:E200)</f>
        <v>199</v>
      </c>
      <c r="F201" s="6">
        <f>SUM(F189:F200)</f>
        <v>1122</v>
      </c>
      <c r="G201" s="6">
        <f>SUM(G189:G200)</f>
        <v>3271</v>
      </c>
      <c r="H201" s="6">
        <f>SUM(H189:H200)</f>
        <v>213</v>
      </c>
      <c r="I201" s="6">
        <f>SUM(I189:I200)</f>
        <v>1120</v>
      </c>
      <c r="J201" s="6">
        <f t="shared" si="63"/>
        <v>7620</v>
      </c>
      <c r="K201" s="6">
        <f>SUM(K189:K200)</f>
        <v>760</v>
      </c>
      <c r="L201" s="6">
        <f>SUM(L189:L200)</f>
        <v>1062</v>
      </c>
      <c r="M201" s="6">
        <f t="shared" si="63"/>
        <v>98.92</v>
      </c>
      <c r="N201" s="6">
        <f t="shared" si="63"/>
        <v>107.688</v>
      </c>
      <c r="O201" s="28">
        <f t="shared" si="63"/>
        <v>91.97</v>
      </c>
      <c r="P201" s="28">
        <f t="shared" si="63"/>
        <v>89.88</v>
      </c>
      <c r="Q201" s="28">
        <f t="shared" si="63"/>
        <v>22.980000000000004</v>
      </c>
      <c r="R201" s="28">
        <f t="shared" si="63"/>
        <v>21.150000000000002</v>
      </c>
      <c r="S201" s="6">
        <f t="shared" ref="S201:AD201" si="64">SUM(S189:S200)</f>
        <v>3980</v>
      </c>
      <c r="T201" s="35">
        <f t="shared" si="64"/>
        <v>4363</v>
      </c>
      <c r="U201" s="35"/>
      <c r="V201" s="6">
        <f t="shared" si="64"/>
        <v>7481</v>
      </c>
      <c r="W201" s="35">
        <f t="shared" si="64"/>
        <v>22744</v>
      </c>
      <c r="X201" s="35"/>
      <c r="Y201" s="6">
        <f t="shared" si="64"/>
        <v>852</v>
      </c>
      <c r="Z201" s="35">
        <f t="shared" si="64"/>
        <v>1887</v>
      </c>
      <c r="AA201" s="6">
        <f t="shared" si="64"/>
        <v>4118</v>
      </c>
      <c r="AB201" s="35">
        <f t="shared" si="64"/>
        <v>9415</v>
      </c>
      <c r="AC201" s="6">
        <f t="shared" si="64"/>
        <v>146111</v>
      </c>
      <c r="AD201" s="28">
        <f t="shared" si="64"/>
        <v>8.408408267753364</v>
      </c>
      <c r="AP201" s="93"/>
    </row>
    <row r="202" spans="1:42" ht="13" thickBot="1" x14ac:dyDescent="0.3">
      <c r="A202" s="7" t="s">
        <v>93</v>
      </c>
      <c r="B202" s="8">
        <f>AVERAGE(B189:B200)</f>
        <v>17229.166666666668</v>
      </c>
      <c r="C202" s="8">
        <f t="shared" ref="C202:R202" si="65">AVERAGE(C189:C200)</f>
        <v>549.75</v>
      </c>
      <c r="D202" s="8">
        <f t="shared" si="65"/>
        <v>275.58333333333331</v>
      </c>
      <c r="E202" s="8">
        <f>AVERAGE(E189:E200)</f>
        <v>16.583333333333332</v>
      </c>
      <c r="F202" s="8">
        <f>AVERAGE(F189:F200)</f>
        <v>93.5</v>
      </c>
      <c r="G202" s="8">
        <f>AVERAGE(G189:G200)</f>
        <v>272.58333333333331</v>
      </c>
      <c r="H202" s="8">
        <f>AVERAGE(H189:H200)</f>
        <v>17.75</v>
      </c>
      <c r="I202" s="8">
        <f>AVERAGE(I189:I200)</f>
        <v>93.333333333333329</v>
      </c>
      <c r="J202" s="8">
        <f t="shared" si="65"/>
        <v>635</v>
      </c>
      <c r="K202" s="8">
        <f>AVERAGE(K189:K200)</f>
        <v>63.333333333333336</v>
      </c>
      <c r="L202" s="8">
        <f>AVERAGE(L189:L200)</f>
        <v>88.5</v>
      </c>
      <c r="M202" s="8">
        <f t="shared" si="65"/>
        <v>12.365</v>
      </c>
      <c r="N202" s="26">
        <f t="shared" si="65"/>
        <v>13.461</v>
      </c>
      <c r="O202" s="26">
        <f t="shared" si="65"/>
        <v>7.6641666666666666</v>
      </c>
      <c r="P202" s="26">
        <f t="shared" si="65"/>
        <v>7.4899999999999993</v>
      </c>
      <c r="Q202" s="26">
        <f t="shared" si="65"/>
        <v>1.9150000000000003</v>
      </c>
      <c r="R202" s="26">
        <f t="shared" si="65"/>
        <v>1.7625000000000002</v>
      </c>
      <c r="S202" s="8">
        <f t="shared" ref="S202:AD202" si="66">AVERAGE(S189:S200)</f>
        <v>361.81818181818181</v>
      </c>
      <c r="T202" s="36">
        <f t="shared" si="66"/>
        <v>396.63636363636363</v>
      </c>
      <c r="U202" s="36"/>
      <c r="V202" s="8">
        <f t="shared" si="66"/>
        <v>680.09090909090912</v>
      </c>
      <c r="W202" s="36">
        <f t="shared" si="66"/>
        <v>2067.6363636363635</v>
      </c>
      <c r="X202" s="36"/>
      <c r="Y202" s="8">
        <f t="shared" si="66"/>
        <v>77.454545454545453</v>
      </c>
      <c r="Z202" s="36">
        <f t="shared" si="66"/>
        <v>171.54545454545453</v>
      </c>
      <c r="AA202" s="8">
        <f t="shared" si="66"/>
        <v>374.36363636363637</v>
      </c>
      <c r="AB202" s="36">
        <f t="shared" si="66"/>
        <v>855.90909090909088</v>
      </c>
      <c r="AC202" s="8">
        <f t="shared" si="66"/>
        <v>13282.818181818182</v>
      </c>
      <c r="AD202" s="26">
        <f t="shared" si="66"/>
        <v>0.70070068897944704</v>
      </c>
      <c r="AP202" s="94">
        <f>AVERAGE(AP189:AP200)</f>
        <v>2078.577777777778</v>
      </c>
    </row>
    <row r="203" spans="1:42" ht="13" thickTop="1" x14ac:dyDescent="0.25"/>
    <row r="204" spans="1:42" ht="13" thickBot="1" x14ac:dyDescent="0.3"/>
    <row r="205" spans="1:42" ht="13" thickTop="1" x14ac:dyDescent="0.25">
      <c r="A205" s="20" t="s">
        <v>5</v>
      </c>
      <c r="B205" s="21" t="s">
        <v>6</v>
      </c>
      <c r="C205" s="21" t="s">
        <v>6</v>
      </c>
      <c r="D205" s="21" t="s">
        <v>7</v>
      </c>
      <c r="E205" s="21" t="s">
        <v>8</v>
      </c>
      <c r="F205" s="32" t="s">
        <v>2</v>
      </c>
      <c r="G205" s="21" t="s">
        <v>9</v>
      </c>
      <c r="H205" s="21" t="s">
        <v>10</v>
      </c>
      <c r="I205" s="32" t="s">
        <v>3</v>
      </c>
      <c r="J205" s="21" t="s">
        <v>11</v>
      </c>
      <c r="K205" s="21" t="s">
        <v>12</v>
      </c>
      <c r="L205" s="32" t="s">
        <v>13</v>
      </c>
      <c r="M205" s="21" t="s">
        <v>14</v>
      </c>
      <c r="N205" s="22" t="s">
        <v>15</v>
      </c>
      <c r="O205" s="21" t="s">
        <v>68</v>
      </c>
      <c r="P205" s="21" t="s">
        <v>69</v>
      </c>
      <c r="Q205" s="21" t="s">
        <v>70</v>
      </c>
      <c r="R205" s="21" t="s">
        <v>62</v>
      </c>
      <c r="S205" s="21" t="s">
        <v>94</v>
      </c>
      <c r="T205" s="21" t="s">
        <v>95</v>
      </c>
      <c r="U205" s="21"/>
      <c r="V205" s="21" t="s">
        <v>96</v>
      </c>
      <c r="W205" s="21" t="s">
        <v>97</v>
      </c>
      <c r="X205" s="48"/>
      <c r="Z205" s="22" t="s">
        <v>63</v>
      </c>
      <c r="AA205" s="22" t="s">
        <v>64</v>
      </c>
      <c r="AB205" s="22" t="s">
        <v>65</v>
      </c>
      <c r="AC205" s="22" t="s">
        <v>66</v>
      </c>
      <c r="AD205" s="38" t="s">
        <v>63</v>
      </c>
      <c r="AE205" s="38" t="s">
        <v>64</v>
      </c>
      <c r="AF205" s="38" t="s">
        <v>65</v>
      </c>
      <c r="AG205" s="38" t="s">
        <v>66</v>
      </c>
      <c r="AH205" s="22" t="s">
        <v>67</v>
      </c>
      <c r="AI205" s="22" t="s">
        <v>17</v>
      </c>
      <c r="AJ205" s="22" t="s">
        <v>98</v>
      </c>
      <c r="AK205" s="61" t="s">
        <v>99</v>
      </c>
      <c r="AL205" s="62" t="s">
        <v>100</v>
      </c>
      <c r="AM205" s="63" t="s">
        <v>101</v>
      </c>
      <c r="AN205" s="64" t="s">
        <v>99</v>
      </c>
      <c r="AO205" s="63" t="s">
        <v>99</v>
      </c>
      <c r="AP205" s="61" t="s">
        <v>164</v>
      </c>
    </row>
    <row r="206" spans="1:42" ht="13" thickBot="1" x14ac:dyDescent="0.3">
      <c r="A206" s="16" t="s">
        <v>102</v>
      </c>
      <c r="B206" s="17" t="s">
        <v>19</v>
      </c>
      <c r="C206" s="18" t="s">
        <v>20</v>
      </c>
      <c r="D206" s="17" t="s">
        <v>21</v>
      </c>
      <c r="E206" s="17" t="s">
        <v>21</v>
      </c>
      <c r="F206" s="33" t="s">
        <v>72</v>
      </c>
      <c r="G206" s="17" t="s">
        <v>21</v>
      </c>
      <c r="H206" s="17" t="s">
        <v>21</v>
      </c>
      <c r="I206" s="33" t="s">
        <v>72</v>
      </c>
      <c r="J206" s="17" t="s">
        <v>21</v>
      </c>
      <c r="K206" s="17" t="s">
        <v>21</v>
      </c>
      <c r="L206" s="33" t="s">
        <v>72</v>
      </c>
      <c r="M206" s="17" t="s">
        <v>23</v>
      </c>
      <c r="N206" s="19" t="s">
        <v>24</v>
      </c>
      <c r="O206" s="17"/>
      <c r="P206" s="17"/>
      <c r="Q206" s="17"/>
      <c r="R206" s="17"/>
      <c r="S206" s="17"/>
      <c r="T206" s="17"/>
      <c r="U206" s="17"/>
      <c r="V206" s="17"/>
      <c r="W206" s="17"/>
      <c r="X206" s="48"/>
      <c r="Z206" s="18" t="s">
        <v>25</v>
      </c>
      <c r="AA206" s="18" t="s">
        <v>26</v>
      </c>
      <c r="AB206" s="18" t="s">
        <v>25</v>
      </c>
      <c r="AC206" s="18" t="s">
        <v>26</v>
      </c>
      <c r="AD206" s="39" t="s">
        <v>25</v>
      </c>
      <c r="AE206" s="39" t="s">
        <v>26</v>
      </c>
      <c r="AF206" s="39" t="s">
        <v>25</v>
      </c>
      <c r="AG206" s="39" t="s">
        <v>26</v>
      </c>
      <c r="AH206" s="18" t="s">
        <v>25</v>
      </c>
      <c r="AI206" s="18" t="s">
        <v>26</v>
      </c>
      <c r="AJ206" s="18" t="s">
        <v>26</v>
      </c>
      <c r="AK206" s="65" t="s">
        <v>6</v>
      </c>
      <c r="AL206" s="66" t="s">
        <v>103</v>
      </c>
      <c r="AM206" s="67" t="s">
        <v>104</v>
      </c>
      <c r="AN206" s="68" t="s">
        <v>105</v>
      </c>
      <c r="AO206" s="67" t="s">
        <v>106</v>
      </c>
      <c r="AP206" s="65" t="s">
        <v>165</v>
      </c>
    </row>
    <row r="207" spans="1:42" ht="13" thickTop="1" x14ac:dyDescent="0.25">
      <c r="A207" s="1" t="s">
        <v>42</v>
      </c>
      <c r="B207" s="2">
        <v>14147</v>
      </c>
      <c r="C207" s="2">
        <v>456</v>
      </c>
      <c r="D207" s="2">
        <v>294</v>
      </c>
      <c r="E207" s="2">
        <v>10</v>
      </c>
      <c r="F207" s="2">
        <v>94</v>
      </c>
      <c r="G207" s="2">
        <v>206</v>
      </c>
      <c r="H207" s="2">
        <v>12</v>
      </c>
      <c r="I207" s="2">
        <v>97</v>
      </c>
      <c r="J207" s="2">
        <v>536</v>
      </c>
      <c r="K207" s="2">
        <v>29</v>
      </c>
      <c r="L207" s="2">
        <v>94</v>
      </c>
      <c r="M207" s="4">
        <v>32.380000000000003</v>
      </c>
      <c r="N207" s="3">
        <v>11.99</v>
      </c>
      <c r="O207" s="31">
        <v>7.31</v>
      </c>
      <c r="P207" s="31">
        <v>7.6</v>
      </c>
      <c r="Q207" s="31">
        <v>1.96</v>
      </c>
      <c r="R207" s="31">
        <v>1.58</v>
      </c>
      <c r="S207" s="31"/>
      <c r="T207" s="31"/>
      <c r="U207" s="31"/>
      <c r="V207" s="31"/>
      <c r="W207" s="31"/>
      <c r="X207" s="49"/>
      <c r="Y207" t="s">
        <v>107</v>
      </c>
      <c r="Z207" s="2">
        <v>305</v>
      </c>
      <c r="AA207" s="34">
        <v>366</v>
      </c>
      <c r="AB207" s="2">
        <v>614</v>
      </c>
      <c r="AC207" s="34">
        <v>1483</v>
      </c>
      <c r="AD207" s="2">
        <v>57</v>
      </c>
      <c r="AE207" s="34">
        <v>0</v>
      </c>
      <c r="AF207" s="2">
        <v>614</v>
      </c>
      <c r="AG207" s="34">
        <v>991</v>
      </c>
      <c r="AH207" s="2">
        <v>10296</v>
      </c>
      <c r="AI207" s="3">
        <f t="shared" ref="AI207:AI218" si="67">AH207/B207</f>
        <v>0.72778680992436562</v>
      </c>
      <c r="AJ207" s="3">
        <f>SUM(Z207:AG207)/B207</f>
        <v>0.31314059517918991</v>
      </c>
      <c r="AK207" s="69">
        <f>C207/$C$2</f>
        <v>0.29063097514340347</v>
      </c>
      <c r="AL207" s="70">
        <f>(C207*D207)/1000</f>
        <v>134.06399999999999</v>
      </c>
      <c r="AM207" s="71">
        <f>(AL207)/$E$3</f>
        <v>0.22684263959390863</v>
      </c>
      <c r="AN207" s="72">
        <f>(C207*G207)/1000</f>
        <v>93.936000000000007</v>
      </c>
      <c r="AO207" s="71">
        <f>(AN207)/$G$3</f>
        <v>0.14677500000000002</v>
      </c>
      <c r="AP207" s="95">
        <f>(0.8*C207*G207)/60</f>
        <v>1252.48</v>
      </c>
    </row>
    <row r="208" spans="1:42" x14ac:dyDescent="0.25">
      <c r="A208" s="1" t="s">
        <v>43</v>
      </c>
      <c r="B208" s="2">
        <v>16268</v>
      </c>
      <c r="C208" s="2">
        <v>581</v>
      </c>
      <c r="D208" s="2">
        <v>217</v>
      </c>
      <c r="E208" s="2">
        <v>8</v>
      </c>
      <c r="F208" s="2">
        <v>95</v>
      </c>
      <c r="G208" s="2">
        <v>174</v>
      </c>
      <c r="H208" s="2">
        <v>8</v>
      </c>
      <c r="I208" s="2">
        <v>96</v>
      </c>
      <c r="J208" s="2">
        <v>444</v>
      </c>
      <c r="K208" s="2">
        <v>31</v>
      </c>
      <c r="L208" s="2">
        <v>92</v>
      </c>
      <c r="M208" s="3">
        <v>26.38</v>
      </c>
      <c r="N208" s="3">
        <v>13.38</v>
      </c>
      <c r="O208" s="31">
        <v>7.64</v>
      </c>
      <c r="P208" s="31">
        <v>7.69</v>
      </c>
      <c r="Q208" s="31">
        <v>2.02</v>
      </c>
      <c r="R208" s="31">
        <v>1.78</v>
      </c>
      <c r="S208" s="31"/>
      <c r="T208" s="31"/>
      <c r="U208" s="31"/>
      <c r="V208" s="31"/>
      <c r="W208" s="31"/>
      <c r="X208" s="49"/>
      <c r="Y208" t="s">
        <v>107</v>
      </c>
      <c r="Z208" s="2">
        <v>249</v>
      </c>
      <c r="AA208" s="34">
        <v>263</v>
      </c>
      <c r="AB208" s="2">
        <v>543</v>
      </c>
      <c r="AC208" s="34">
        <v>1297</v>
      </c>
      <c r="AD208" s="2">
        <v>32</v>
      </c>
      <c r="AE208" s="34">
        <v>0</v>
      </c>
      <c r="AF208" s="2">
        <v>316</v>
      </c>
      <c r="AG208" s="34">
        <v>782</v>
      </c>
      <c r="AH208" s="2">
        <v>11013</v>
      </c>
      <c r="AI208" s="3">
        <f t="shared" si="67"/>
        <v>0.67697319891812147</v>
      </c>
      <c r="AJ208" s="3">
        <f>SUM(Z208:AG208)/B208</f>
        <v>0.21403983280059011</v>
      </c>
      <c r="AK208" s="69">
        <f t="shared" ref="AK208:AK218" si="68">C208/$C$2</f>
        <v>0.3702995538559592</v>
      </c>
      <c r="AL208" s="70">
        <f t="shared" ref="AL208:AL218" si="69">(C208*D208)/1000</f>
        <v>126.077</v>
      </c>
      <c r="AM208" s="71">
        <f t="shared" ref="AM208:AM220" si="70">(AL208)/$E$3</f>
        <v>0.21332825719120135</v>
      </c>
      <c r="AN208" s="72">
        <f t="shared" ref="AN208:AN218" si="71">(C208*G208)/1000</f>
        <v>101.09399999999999</v>
      </c>
      <c r="AO208" s="71">
        <f t="shared" ref="AO208:AO220" si="72">(AN208)/$G$3</f>
        <v>0.15795937499999999</v>
      </c>
      <c r="AP208" s="95">
        <f t="shared" ref="AP208:AP218" si="73">(0.8*C208*G208)/60</f>
        <v>1347.9199999999998</v>
      </c>
    </row>
    <row r="209" spans="1:42" x14ac:dyDescent="0.25">
      <c r="A209" s="1" t="s">
        <v>44</v>
      </c>
      <c r="B209" s="2">
        <v>20525</v>
      </c>
      <c r="C209" s="2">
        <v>662</v>
      </c>
      <c r="D209" s="2">
        <v>270</v>
      </c>
      <c r="E209" s="2">
        <v>20</v>
      </c>
      <c r="F209" s="2">
        <v>97</v>
      </c>
      <c r="G209" s="2">
        <v>238</v>
      </c>
      <c r="H209" s="2">
        <v>8</v>
      </c>
      <c r="I209" s="2">
        <v>97</v>
      </c>
      <c r="J209" s="2">
        <v>534</v>
      </c>
      <c r="K209" s="2">
        <v>49</v>
      </c>
      <c r="L209" s="2">
        <v>89</v>
      </c>
      <c r="M209" s="3">
        <v>13.04</v>
      </c>
      <c r="N209" s="3">
        <v>13.83</v>
      </c>
      <c r="O209" s="31">
        <v>7.67</v>
      </c>
      <c r="P209" s="31">
        <v>7.37</v>
      </c>
      <c r="Q209" s="31">
        <v>3.42</v>
      </c>
      <c r="R209" s="31">
        <v>2.69</v>
      </c>
      <c r="S209" s="31"/>
      <c r="T209" s="31"/>
      <c r="U209" s="31"/>
      <c r="V209" s="31"/>
      <c r="W209" s="31"/>
      <c r="X209" s="49"/>
      <c r="Y209" t="s">
        <v>107</v>
      </c>
      <c r="Z209" s="2">
        <v>297</v>
      </c>
      <c r="AA209" s="34">
        <v>260</v>
      </c>
      <c r="AB209" s="2">
        <v>640</v>
      </c>
      <c r="AC209" s="34">
        <v>1514</v>
      </c>
      <c r="AD209" s="2">
        <v>41</v>
      </c>
      <c r="AE209" s="34">
        <v>0</v>
      </c>
      <c r="AF209" s="2">
        <v>371</v>
      </c>
      <c r="AG209" s="34">
        <v>371</v>
      </c>
      <c r="AH209" s="2">
        <v>12056</v>
      </c>
      <c r="AI209" s="3">
        <f t="shared" si="67"/>
        <v>0.58738124238733247</v>
      </c>
      <c r="AJ209" s="3">
        <f t="shared" ref="AJ209:AJ218" si="74">SUM(Z209:AG209)/B209</f>
        <v>0.170231425091352</v>
      </c>
      <c r="AK209" s="69">
        <f t="shared" si="68"/>
        <v>0.42192479286169537</v>
      </c>
      <c r="AL209" s="70">
        <f t="shared" si="69"/>
        <v>178.74</v>
      </c>
      <c r="AM209" s="71">
        <f t="shared" si="70"/>
        <v>0.30243654822335025</v>
      </c>
      <c r="AN209" s="72">
        <f t="shared" si="71"/>
        <v>157.55600000000001</v>
      </c>
      <c r="AO209" s="71">
        <f t="shared" si="72"/>
        <v>0.24618125000000002</v>
      </c>
      <c r="AP209" s="95">
        <f t="shared" si="73"/>
        <v>2100.7466666666669</v>
      </c>
    </row>
    <row r="210" spans="1:42" x14ac:dyDescent="0.25">
      <c r="A210" s="1" t="s">
        <v>45</v>
      </c>
      <c r="B210" s="2">
        <v>20580</v>
      </c>
      <c r="C210" s="2">
        <v>686</v>
      </c>
      <c r="D210" s="2">
        <v>314</v>
      </c>
      <c r="E210" s="2">
        <v>22</v>
      </c>
      <c r="F210" s="2">
        <v>95</v>
      </c>
      <c r="G210" s="2">
        <v>357</v>
      </c>
      <c r="H210" s="2">
        <v>15</v>
      </c>
      <c r="I210" s="2">
        <v>94</v>
      </c>
      <c r="J210" s="2">
        <v>724</v>
      </c>
      <c r="K210" s="2">
        <v>58</v>
      </c>
      <c r="L210" s="2">
        <v>92</v>
      </c>
      <c r="M210" s="3">
        <v>30.2</v>
      </c>
      <c r="N210" s="3">
        <v>13.02</v>
      </c>
      <c r="O210" s="31">
        <v>7.67</v>
      </c>
      <c r="P210" s="31">
        <v>7.37</v>
      </c>
      <c r="Q210" s="31">
        <v>2.31</v>
      </c>
      <c r="R210" s="31">
        <v>1.81</v>
      </c>
      <c r="S210" s="31"/>
      <c r="T210" s="31"/>
      <c r="U210" s="31"/>
      <c r="V210" s="31"/>
      <c r="W210" s="31"/>
      <c r="X210" s="49"/>
      <c r="Y210" t="s">
        <v>107</v>
      </c>
      <c r="Z210" s="2">
        <v>288</v>
      </c>
      <c r="AA210" s="34">
        <v>541</v>
      </c>
      <c r="AB210" s="2">
        <v>631</v>
      </c>
      <c r="AC210" s="34">
        <v>1501</v>
      </c>
      <c r="AD210" s="2">
        <v>60</v>
      </c>
      <c r="AE210" s="34">
        <v>154</v>
      </c>
      <c r="AF210" s="2">
        <v>376</v>
      </c>
      <c r="AG210" s="34">
        <v>937</v>
      </c>
      <c r="AH210" s="2">
        <v>12208</v>
      </c>
      <c r="AI210" s="3">
        <f t="shared" si="67"/>
        <v>0.5931972789115646</v>
      </c>
      <c r="AJ210" s="3">
        <f t="shared" si="74"/>
        <v>0.21807580174927113</v>
      </c>
      <c r="AK210" s="69">
        <f t="shared" si="68"/>
        <v>0.43722115997450606</v>
      </c>
      <c r="AL210" s="70">
        <f t="shared" si="69"/>
        <v>215.404</v>
      </c>
      <c r="AM210" s="71">
        <f t="shared" si="70"/>
        <v>0.36447377326565145</v>
      </c>
      <c r="AN210" s="72">
        <f t="shared" si="71"/>
        <v>244.90199999999999</v>
      </c>
      <c r="AO210" s="71">
        <f t="shared" si="72"/>
        <v>0.38265937499999997</v>
      </c>
      <c r="AP210" s="95">
        <f t="shared" si="73"/>
        <v>3265.3600000000006</v>
      </c>
    </row>
    <row r="211" spans="1:42" x14ac:dyDescent="0.25">
      <c r="A211" s="1" t="s">
        <v>46</v>
      </c>
      <c r="B211" s="2">
        <v>19934</v>
      </c>
      <c r="C211" s="2">
        <v>643</v>
      </c>
      <c r="D211" s="2">
        <v>292</v>
      </c>
      <c r="E211" s="2">
        <v>9</v>
      </c>
      <c r="F211" s="2">
        <v>97</v>
      </c>
      <c r="G211" s="2">
        <v>248</v>
      </c>
      <c r="H211" s="2">
        <v>9</v>
      </c>
      <c r="I211" s="2">
        <v>96</v>
      </c>
      <c r="J211" s="2">
        <v>652</v>
      </c>
      <c r="K211" s="2">
        <v>35</v>
      </c>
      <c r="L211" s="2">
        <v>95</v>
      </c>
      <c r="M211" s="3">
        <v>22.24</v>
      </c>
      <c r="N211" s="3">
        <v>11.36</v>
      </c>
      <c r="O211" s="31">
        <v>7.56</v>
      </c>
      <c r="P211" s="31">
        <v>7.31</v>
      </c>
      <c r="Q211" s="31">
        <v>2.63</v>
      </c>
      <c r="R211" s="31">
        <v>2.0699999999999998</v>
      </c>
      <c r="S211" s="31"/>
      <c r="T211" s="31"/>
      <c r="U211" s="31"/>
      <c r="V211" s="31"/>
      <c r="W211" s="31"/>
      <c r="X211" s="49"/>
      <c r="Y211" t="s">
        <v>107</v>
      </c>
      <c r="Z211" s="2">
        <v>314</v>
      </c>
      <c r="AA211" s="34">
        <v>435</v>
      </c>
      <c r="AB211" s="2">
        <v>657</v>
      </c>
      <c r="AC211" s="34">
        <v>1607</v>
      </c>
      <c r="AD211" s="2">
        <v>56</v>
      </c>
      <c r="AE211" s="34">
        <v>172</v>
      </c>
      <c r="AF211" s="2">
        <v>368</v>
      </c>
      <c r="AG211" s="34">
        <v>868</v>
      </c>
      <c r="AH211" s="2">
        <v>11552</v>
      </c>
      <c r="AI211" s="3">
        <f t="shared" si="67"/>
        <v>0.57951239088993678</v>
      </c>
      <c r="AJ211" s="3">
        <f t="shared" si="74"/>
        <v>0.2245911507976322</v>
      </c>
      <c r="AK211" s="69">
        <f t="shared" si="68"/>
        <v>0.40981516889738689</v>
      </c>
      <c r="AL211" s="70">
        <f t="shared" si="69"/>
        <v>187.756</v>
      </c>
      <c r="AM211" s="71">
        <f t="shared" si="70"/>
        <v>0.31769204737732659</v>
      </c>
      <c r="AN211" s="72">
        <f t="shared" si="71"/>
        <v>159.464</v>
      </c>
      <c r="AO211" s="71">
        <f t="shared" si="72"/>
        <v>0.24916250000000001</v>
      </c>
      <c r="AP211" s="95">
        <f t="shared" si="73"/>
        <v>2126.1866666666665</v>
      </c>
    </row>
    <row r="212" spans="1:42" x14ac:dyDescent="0.25">
      <c r="A212" s="1" t="s">
        <v>47</v>
      </c>
      <c r="B212" s="2">
        <v>18644</v>
      </c>
      <c r="C212" s="2">
        <v>621</v>
      </c>
      <c r="D212" s="2">
        <v>197</v>
      </c>
      <c r="E212" s="2">
        <v>12</v>
      </c>
      <c r="F212" s="2">
        <v>90</v>
      </c>
      <c r="G212" s="2">
        <v>227</v>
      </c>
      <c r="H212" s="2">
        <v>19</v>
      </c>
      <c r="I212" s="2">
        <v>94</v>
      </c>
      <c r="J212" s="2">
        <v>470</v>
      </c>
      <c r="K212" s="2">
        <v>56</v>
      </c>
      <c r="L212" s="2">
        <v>88</v>
      </c>
      <c r="M212" s="3">
        <v>25.1</v>
      </c>
      <c r="N212" s="3">
        <v>11.51</v>
      </c>
      <c r="O212" s="31">
        <v>7.32</v>
      </c>
      <c r="P212" s="31">
        <v>7.57</v>
      </c>
      <c r="Q212" s="31">
        <v>2.42</v>
      </c>
      <c r="R212" s="31">
        <v>2.31</v>
      </c>
      <c r="S212" s="31"/>
      <c r="T212" s="31"/>
      <c r="U212" s="31"/>
      <c r="V212" s="31"/>
      <c r="W212" s="31"/>
      <c r="X212" s="49"/>
      <c r="Y212" t="s">
        <v>107</v>
      </c>
      <c r="Z212" s="2">
        <v>320</v>
      </c>
      <c r="AA212" s="34">
        <v>378</v>
      </c>
      <c r="AB212" s="2">
        <v>686</v>
      </c>
      <c r="AC212" s="34">
        <v>1749</v>
      </c>
      <c r="AD212" s="2">
        <v>128</v>
      </c>
      <c r="AE212" s="34">
        <v>483</v>
      </c>
      <c r="AF212" s="2">
        <v>446</v>
      </c>
      <c r="AG212" s="34">
        <v>929</v>
      </c>
      <c r="AH212" s="2">
        <v>12132</v>
      </c>
      <c r="AI212" s="3">
        <f t="shared" si="67"/>
        <v>0.65071872988629054</v>
      </c>
      <c r="AJ212" s="3">
        <f t="shared" si="74"/>
        <v>0.274565543874705</v>
      </c>
      <c r="AK212" s="69">
        <f t="shared" si="68"/>
        <v>0.39579349904397704</v>
      </c>
      <c r="AL212" s="70">
        <f t="shared" si="69"/>
        <v>122.337</v>
      </c>
      <c r="AM212" s="71">
        <f t="shared" si="70"/>
        <v>0.20700000000000002</v>
      </c>
      <c r="AN212" s="72">
        <f t="shared" si="71"/>
        <v>140.96700000000001</v>
      </c>
      <c r="AO212" s="71">
        <f t="shared" si="72"/>
        <v>0.22026093750000003</v>
      </c>
      <c r="AP212" s="95">
        <f t="shared" si="73"/>
        <v>1879.5600000000002</v>
      </c>
    </row>
    <row r="213" spans="1:42" x14ac:dyDescent="0.25">
      <c r="A213" s="1" t="s">
        <v>48</v>
      </c>
      <c r="B213" s="2">
        <v>27376</v>
      </c>
      <c r="C213" s="2">
        <v>883</v>
      </c>
      <c r="D213" s="2">
        <v>228</v>
      </c>
      <c r="E213" s="2">
        <v>16</v>
      </c>
      <c r="F213" s="2">
        <v>88</v>
      </c>
      <c r="G213" s="2">
        <v>327</v>
      </c>
      <c r="H213" s="2">
        <v>25</v>
      </c>
      <c r="I213" s="2">
        <v>93</v>
      </c>
      <c r="J213" s="2">
        <v>666</v>
      </c>
      <c r="K213" s="2">
        <v>76</v>
      </c>
      <c r="L213" s="2">
        <v>79</v>
      </c>
      <c r="M213" s="3">
        <v>19.760000000000002</v>
      </c>
      <c r="N213" s="3">
        <v>11.98</v>
      </c>
      <c r="O213" s="31">
        <v>7.25</v>
      </c>
      <c r="P213" s="31">
        <v>7.67</v>
      </c>
      <c r="Q213" s="31">
        <v>2.65</v>
      </c>
      <c r="R213" s="31">
        <v>2.21</v>
      </c>
      <c r="S213" s="31"/>
      <c r="T213" s="31"/>
      <c r="U213" s="31"/>
      <c r="V213" s="31"/>
      <c r="W213" s="31"/>
      <c r="X213" s="49"/>
      <c r="Y213" t="s">
        <v>107</v>
      </c>
      <c r="Z213" s="2">
        <v>436</v>
      </c>
      <c r="AA213" s="34">
        <v>482</v>
      </c>
      <c r="AB213" s="2">
        <v>932</v>
      </c>
      <c r="AC213" s="34">
        <v>2528</v>
      </c>
      <c r="AD213" s="2">
        <v>209</v>
      </c>
      <c r="AE213" s="34">
        <v>354</v>
      </c>
      <c r="AF213" s="2">
        <v>597</v>
      </c>
      <c r="AG213" s="34">
        <v>1306</v>
      </c>
      <c r="AH213" s="2">
        <v>16843</v>
      </c>
      <c r="AI213" s="3">
        <f t="shared" si="67"/>
        <v>0.61524693161893629</v>
      </c>
      <c r="AJ213" s="3">
        <f t="shared" si="74"/>
        <v>0.25</v>
      </c>
      <c r="AK213" s="69">
        <f t="shared" si="68"/>
        <v>0.56277884002549394</v>
      </c>
      <c r="AL213" s="70">
        <f t="shared" si="69"/>
        <v>201.32400000000001</v>
      </c>
      <c r="AM213" s="71">
        <f t="shared" si="70"/>
        <v>0.3406497461928934</v>
      </c>
      <c r="AN213" s="72">
        <f t="shared" si="71"/>
        <v>288.74099999999999</v>
      </c>
      <c r="AO213" s="71">
        <f t="shared" si="72"/>
        <v>0.45115781249999998</v>
      </c>
      <c r="AP213" s="95">
        <f t="shared" si="73"/>
        <v>3849.88</v>
      </c>
    </row>
    <row r="214" spans="1:42" x14ac:dyDescent="0.25">
      <c r="A214" s="1" t="s">
        <v>49</v>
      </c>
      <c r="B214" s="2">
        <v>35672</v>
      </c>
      <c r="C214" s="2">
        <v>1151</v>
      </c>
      <c r="D214" s="2">
        <v>274</v>
      </c>
      <c r="E214" s="2">
        <v>26</v>
      </c>
      <c r="F214" s="2">
        <v>93</v>
      </c>
      <c r="G214" s="2">
        <v>299</v>
      </c>
      <c r="H214" s="2">
        <v>22</v>
      </c>
      <c r="I214" s="2">
        <v>91</v>
      </c>
      <c r="J214" s="2">
        <v>661</v>
      </c>
      <c r="K214" s="2">
        <v>68</v>
      </c>
      <c r="L214" s="2">
        <v>90</v>
      </c>
      <c r="M214" s="3">
        <v>18.32</v>
      </c>
      <c r="N214" s="3">
        <v>13.25</v>
      </c>
      <c r="O214" s="31">
        <v>7.26</v>
      </c>
      <c r="P214" s="31">
        <v>7.3</v>
      </c>
      <c r="Q214" s="31">
        <v>2.5</v>
      </c>
      <c r="R214" s="31">
        <v>2.39</v>
      </c>
      <c r="S214" s="31"/>
      <c r="T214" s="31"/>
      <c r="U214" s="31"/>
      <c r="V214" s="31"/>
      <c r="W214" s="31"/>
      <c r="X214" s="49"/>
      <c r="Y214" t="s">
        <v>107</v>
      </c>
      <c r="Z214" s="2">
        <v>849</v>
      </c>
      <c r="AA214" s="34">
        <v>721</v>
      </c>
      <c r="AB214" s="2">
        <v>1365</v>
      </c>
      <c r="AC214" s="34">
        <v>3756</v>
      </c>
      <c r="AD214" s="2">
        <v>254</v>
      </c>
      <c r="AE214" s="34">
        <v>384</v>
      </c>
      <c r="AF214" s="2">
        <v>1181</v>
      </c>
      <c r="AG214" s="34">
        <v>1724</v>
      </c>
      <c r="AH214" s="2">
        <v>14550</v>
      </c>
      <c r="AI214" s="3">
        <f t="shared" si="67"/>
        <v>0.40788293339313747</v>
      </c>
      <c r="AJ214" s="3">
        <f t="shared" si="74"/>
        <v>0.28689167974882263</v>
      </c>
      <c r="AK214" s="69">
        <f t="shared" si="68"/>
        <v>0.73358827278521355</v>
      </c>
      <c r="AL214" s="70">
        <f t="shared" si="69"/>
        <v>315.37400000000002</v>
      </c>
      <c r="AM214" s="71">
        <f t="shared" si="70"/>
        <v>0.53362774957698822</v>
      </c>
      <c r="AN214" s="72">
        <f t="shared" si="71"/>
        <v>344.149</v>
      </c>
      <c r="AO214" s="71">
        <f t="shared" si="72"/>
        <v>0.53773281250000005</v>
      </c>
      <c r="AP214" s="95">
        <f t="shared" si="73"/>
        <v>4588.6533333333336</v>
      </c>
    </row>
    <row r="215" spans="1:42" x14ac:dyDescent="0.25">
      <c r="A215" s="1" t="s">
        <v>50</v>
      </c>
      <c r="B215" s="2">
        <v>18865</v>
      </c>
      <c r="C215" s="2">
        <v>629</v>
      </c>
      <c r="D215" s="2">
        <v>298</v>
      </c>
      <c r="E215" s="2">
        <v>57</v>
      </c>
      <c r="F215" s="2">
        <v>83</v>
      </c>
      <c r="G215" s="2">
        <v>242</v>
      </c>
      <c r="H215" s="2">
        <v>40</v>
      </c>
      <c r="I215" s="2">
        <v>71</v>
      </c>
      <c r="J215" s="2">
        <v>656</v>
      </c>
      <c r="K215" s="2">
        <v>105</v>
      </c>
      <c r="L215" s="2">
        <v>83</v>
      </c>
      <c r="M215" s="3">
        <v>19.440000000000001</v>
      </c>
      <c r="N215" s="3">
        <v>13.9</v>
      </c>
      <c r="O215" s="31">
        <v>7.03</v>
      </c>
      <c r="P215" s="31">
        <v>6.91</v>
      </c>
      <c r="Q215" s="31">
        <v>2.5</v>
      </c>
      <c r="R215" s="31">
        <v>2.42</v>
      </c>
      <c r="S215" s="31"/>
      <c r="T215" s="31"/>
      <c r="U215" s="31"/>
      <c r="V215" s="31"/>
      <c r="W215" s="31"/>
      <c r="X215" s="49"/>
      <c r="Y215" t="s">
        <v>107</v>
      </c>
      <c r="Z215" s="2">
        <v>353</v>
      </c>
      <c r="AA215" s="34">
        <v>402</v>
      </c>
      <c r="AB215" s="2">
        <v>743</v>
      </c>
      <c r="AC215" s="34">
        <v>2015</v>
      </c>
      <c r="AD215" s="2">
        <v>71</v>
      </c>
      <c r="AE215" s="34">
        <v>108</v>
      </c>
      <c r="AF215" s="2">
        <v>301</v>
      </c>
      <c r="AG215" s="34">
        <v>823</v>
      </c>
      <c r="AH215" s="2">
        <v>17901</v>
      </c>
      <c r="AI215" s="3">
        <f t="shared" si="67"/>
        <v>0.94890007951232436</v>
      </c>
      <c r="AJ215" s="3">
        <f t="shared" si="74"/>
        <v>0.25528756957328386</v>
      </c>
      <c r="AK215" s="69">
        <f t="shared" si="68"/>
        <v>0.40089228808158062</v>
      </c>
      <c r="AL215" s="70">
        <f t="shared" si="69"/>
        <v>187.44200000000001</v>
      </c>
      <c r="AM215" s="71">
        <f t="shared" si="70"/>
        <v>0.31716074450084603</v>
      </c>
      <c r="AN215" s="72">
        <f t="shared" si="71"/>
        <v>152.21799999999999</v>
      </c>
      <c r="AO215" s="71">
        <f t="shared" si="72"/>
        <v>0.23784062499999997</v>
      </c>
      <c r="AP215" s="95">
        <f t="shared" si="73"/>
        <v>2029.5733333333335</v>
      </c>
    </row>
    <row r="216" spans="1:42" x14ac:dyDescent="0.25">
      <c r="A216" s="1" t="s">
        <v>51</v>
      </c>
      <c r="B216" s="2">
        <v>19158</v>
      </c>
      <c r="C216" s="2">
        <v>618</v>
      </c>
      <c r="D216" s="2">
        <v>178</v>
      </c>
      <c r="E216" s="2">
        <v>8</v>
      </c>
      <c r="F216" s="2">
        <v>92</v>
      </c>
      <c r="G216" s="2">
        <v>123</v>
      </c>
      <c r="H216" s="2">
        <v>9</v>
      </c>
      <c r="I216" s="2">
        <v>95</v>
      </c>
      <c r="J216" s="2">
        <v>303</v>
      </c>
      <c r="K216" s="2">
        <v>29</v>
      </c>
      <c r="L216" s="2">
        <v>90</v>
      </c>
      <c r="M216" s="3">
        <v>20.92</v>
      </c>
      <c r="N216" s="3">
        <v>13.44</v>
      </c>
      <c r="O216" s="31">
        <v>7.12</v>
      </c>
      <c r="P216" s="31">
        <v>7.23</v>
      </c>
      <c r="Q216" s="31">
        <v>3.97</v>
      </c>
      <c r="R216" s="31">
        <v>2.21</v>
      </c>
      <c r="S216" s="31">
        <v>52</v>
      </c>
      <c r="T216" s="31">
        <v>15</v>
      </c>
      <c r="U216" s="31"/>
      <c r="V216" s="31">
        <v>12</v>
      </c>
      <c r="W216" s="31">
        <v>3</v>
      </c>
      <c r="X216" s="49"/>
      <c r="Y216" t="s">
        <v>107</v>
      </c>
      <c r="Z216" s="2">
        <v>521</v>
      </c>
      <c r="AA216" s="34">
        <v>652</v>
      </c>
      <c r="AB216" s="2">
        <v>893</v>
      </c>
      <c r="AC216" s="34">
        <v>2406</v>
      </c>
      <c r="AD216" s="2">
        <v>120</v>
      </c>
      <c r="AE216" s="34">
        <v>247</v>
      </c>
      <c r="AF216" s="2">
        <v>419</v>
      </c>
      <c r="AG216" s="34">
        <v>1114</v>
      </c>
      <c r="AH216" s="2">
        <v>15199</v>
      </c>
      <c r="AI216" s="3">
        <f t="shared" si="67"/>
        <v>0.79335003653826075</v>
      </c>
      <c r="AJ216" s="3">
        <f t="shared" si="74"/>
        <v>0.33260256811775757</v>
      </c>
      <c r="AK216" s="69">
        <f t="shared" si="68"/>
        <v>0.39388145315487572</v>
      </c>
      <c r="AL216" s="70">
        <f t="shared" si="69"/>
        <v>110.004</v>
      </c>
      <c r="AM216" s="71">
        <f t="shared" si="70"/>
        <v>0.18613197969543149</v>
      </c>
      <c r="AN216" s="72">
        <f t="shared" si="71"/>
        <v>76.013999999999996</v>
      </c>
      <c r="AO216" s="71">
        <f t="shared" si="72"/>
        <v>0.118771875</v>
      </c>
      <c r="AP216" s="95">
        <f t="shared" si="73"/>
        <v>1013.5200000000001</v>
      </c>
    </row>
    <row r="217" spans="1:42" x14ac:dyDescent="0.25">
      <c r="A217" s="23" t="s">
        <v>52</v>
      </c>
      <c r="B217" s="2">
        <v>13042</v>
      </c>
      <c r="C217" s="2">
        <v>435</v>
      </c>
      <c r="D217" s="2">
        <v>220</v>
      </c>
      <c r="E217" s="2">
        <v>6</v>
      </c>
      <c r="F217" s="2">
        <v>96</v>
      </c>
      <c r="G217" s="2">
        <v>175</v>
      </c>
      <c r="H217" s="2">
        <v>7</v>
      </c>
      <c r="I217" s="2">
        <v>97</v>
      </c>
      <c r="J217" s="2">
        <v>500</v>
      </c>
      <c r="K217" s="2">
        <v>36</v>
      </c>
      <c r="L217" s="2">
        <v>92</v>
      </c>
      <c r="M217" s="3">
        <v>22.42</v>
      </c>
      <c r="N217" s="3">
        <v>11.5</v>
      </c>
      <c r="O217" s="31">
        <v>7.54</v>
      </c>
      <c r="P217" s="31">
        <v>7.55</v>
      </c>
      <c r="Q217" s="31">
        <v>1.88</v>
      </c>
      <c r="R217" s="31">
        <v>1.05</v>
      </c>
      <c r="S217" s="31">
        <v>39</v>
      </c>
      <c r="T217" s="31">
        <v>8</v>
      </c>
      <c r="U217" s="31"/>
      <c r="V217" s="31">
        <v>6</v>
      </c>
      <c r="W217" s="31">
        <v>1</v>
      </c>
      <c r="X217" s="49"/>
      <c r="Y217" t="s">
        <v>107</v>
      </c>
      <c r="Z217" s="2">
        <v>241</v>
      </c>
      <c r="AA217" s="34">
        <v>415</v>
      </c>
      <c r="AB217" s="2">
        <v>513</v>
      </c>
      <c r="AC217" s="34">
        <v>1439</v>
      </c>
      <c r="AD217" s="2">
        <v>38</v>
      </c>
      <c r="AE217" s="34">
        <v>131</v>
      </c>
      <c r="AF217" s="2">
        <v>178</v>
      </c>
      <c r="AG217" s="34">
        <v>594</v>
      </c>
      <c r="AH217" s="2">
        <v>11340</v>
      </c>
      <c r="AI217" s="3">
        <f t="shared" si="67"/>
        <v>0.86949854316822572</v>
      </c>
      <c r="AJ217" s="3">
        <f t="shared" si="74"/>
        <v>0.2721208403619077</v>
      </c>
      <c r="AK217" s="69">
        <f t="shared" si="68"/>
        <v>0.27724665391969405</v>
      </c>
      <c r="AL217" s="70">
        <f t="shared" si="69"/>
        <v>95.7</v>
      </c>
      <c r="AM217" s="71">
        <f t="shared" si="70"/>
        <v>0.16192893401015229</v>
      </c>
      <c r="AN217" s="72">
        <f t="shared" si="71"/>
        <v>76.125</v>
      </c>
      <c r="AO217" s="71">
        <f t="shared" si="72"/>
        <v>0.1189453125</v>
      </c>
      <c r="AP217" s="95">
        <f t="shared" si="73"/>
        <v>1015</v>
      </c>
    </row>
    <row r="218" spans="1:42" ht="13" thickBot="1" x14ac:dyDescent="0.3">
      <c r="A218" s="25" t="s">
        <v>53</v>
      </c>
      <c r="B218" s="2">
        <v>12411</v>
      </c>
      <c r="C218" s="2">
        <v>400</v>
      </c>
      <c r="D218" s="2">
        <v>233</v>
      </c>
      <c r="E218" s="2">
        <v>17</v>
      </c>
      <c r="F218" s="2">
        <v>98</v>
      </c>
      <c r="G218" s="2">
        <v>277</v>
      </c>
      <c r="H218" s="2">
        <v>6</v>
      </c>
      <c r="I218" s="2">
        <v>93</v>
      </c>
      <c r="J218" s="2">
        <v>694</v>
      </c>
      <c r="K218" s="2">
        <v>33</v>
      </c>
      <c r="L218" s="2">
        <v>95</v>
      </c>
      <c r="M218" s="3">
        <v>15.1</v>
      </c>
      <c r="N218" s="3">
        <v>11.3</v>
      </c>
      <c r="O218" s="31">
        <v>7.5</v>
      </c>
      <c r="P218" s="31">
        <v>7.44</v>
      </c>
      <c r="Q218" s="31">
        <v>2.72</v>
      </c>
      <c r="R218" s="31">
        <v>2.52</v>
      </c>
      <c r="S218" s="31">
        <v>86</v>
      </c>
      <c r="T218" s="31">
        <v>11</v>
      </c>
      <c r="U218" s="31"/>
      <c r="V218" s="31">
        <v>8</v>
      </c>
      <c r="W218" s="31"/>
      <c r="X218" s="49"/>
      <c r="Y218" t="s">
        <v>107</v>
      </c>
      <c r="Z218" s="2">
        <v>281</v>
      </c>
      <c r="AA218" s="34">
        <v>537</v>
      </c>
      <c r="AB218" s="2">
        <v>564</v>
      </c>
      <c r="AC218" s="34">
        <v>1406</v>
      </c>
      <c r="AD218" s="2">
        <v>60</v>
      </c>
      <c r="AE218" s="34">
        <v>79</v>
      </c>
      <c r="AF218" s="2">
        <v>249</v>
      </c>
      <c r="AG218" s="34">
        <v>842</v>
      </c>
      <c r="AH218" s="2">
        <v>12339</v>
      </c>
      <c r="AI218" s="3">
        <f t="shared" si="67"/>
        <v>0.99419869470630895</v>
      </c>
      <c r="AJ218" s="3">
        <f t="shared" si="74"/>
        <v>0.32374506486181615</v>
      </c>
      <c r="AK218" s="69">
        <f t="shared" si="68"/>
        <v>0.25493945188017847</v>
      </c>
      <c r="AL218" s="70">
        <f t="shared" si="69"/>
        <v>93.2</v>
      </c>
      <c r="AM218" s="71">
        <f t="shared" si="70"/>
        <v>0.15769881556683588</v>
      </c>
      <c r="AN218" s="72">
        <f t="shared" si="71"/>
        <v>110.8</v>
      </c>
      <c r="AO218" s="71">
        <f t="shared" si="72"/>
        <v>0.173125</v>
      </c>
      <c r="AP218" s="95">
        <f t="shared" si="73"/>
        <v>1477.3333333333333</v>
      </c>
    </row>
    <row r="219" spans="1:42" ht="13" thickTop="1" x14ac:dyDescent="0.25">
      <c r="A219" s="24" t="s">
        <v>108</v>
      </c>
      <c r="B219" s="6">
        <f t="shared" ref="B219:R219" si="75">SUM(B207:B218)</f>
        <v>236622</v>
      </c>
      <c r="C219" s="6">
        <f t="shared" si="75"/>
        <v>7765</v>
      </c>
      <c r="D219" s="6">
        <f t="shared" si="75"/>
        <v>3015</v>
      </c>
      <c r="E219" s="6">
        <f>SUM(E207:E218)</f>
        <v>211</v>
      </c>
      <c r="F219" s="6">
        <f>SUM(F207:F218)</f>
        <v>1118</v>
      </c>
      <c r="G219" s="6">
        <f>SUM(G207:G218)</f>
        <v>2893</v>
      </c>
      <c r="H219" s="6">
        <f>SUM(H207:H218)</f>
        <v>180</v>
      </c>
      <c r="I219" s="6">
        <f>SUM(I207:I218)</f>
        <v>1114</v>
      </c>
      <c r="J219" s="6">
        <f t="shared" si="75"/>
        <v>6840</v>
      </c>
      <c r="K219" s="6">
        <f>SUM(K207:K218)</f>
        <v>605</v>
      </c>
      <c r="L219" s="6">
        <f>SUM(L207:L218)</f>
        <v>1079</v>
      </c>
      <c r="M219" s="6">
        <f t="shared" si="75"/>
        <v>265.3</v>
      </c>
      <c r="N219" s="6">
        <f t="shared" si="75"/>
        <v>150.46000000000004</v>
      </c>
      <c r="O219" s="28">
        <f t="shared" si="75"/>
        <v>88.87</v>
      </c>
      <c r="P219" s="28">
        <f t="shared" si="75"/>
        <v>89.01</v>
      </c>
      <c r="Q219" s="28">
        <f t="shared" si="75"/>
        <v>30.979999999999997</v>
      </c>
      <c r="R219" s="28">
        <f t="shared" si="75"/>
        <v>25.040000000000006</v>
      </c>
      <c r="S219" s="28">
        <f>SUM(S207:S218)</f>
        <v>177</v>
      </c>
      <c r="T219" s="28">
        <f>SUM(T207:T218)</f>
        <v>34</v>
      </c>
      <c r="U219" s="28"/>
      <c r="V219" s="28">
        <f>SUM(V207:V218)</f>
        <v>26</v>
      </c>
      <c r="W219" s="28">
        <f>SUM(W207:W218)</f>
        <v>4</v>
      </c>
      <c r="X219" s="49"/>
      <c r="Z219" s="6">
        <f t="shared" ref="Z219:AI219" si="76">SUM(Z207:Z218)</f>
        <v>4454</v>
      </c>
      <c r="AA219" s="35">
        <f t="shared" si="76"/>
        <v>5452</v>
      </c>
      <c r="AB219" s="6">
        <f t="shared" si="76"/>
        <v>8781</v>
      </c>
      <c r="AC219" s="35">
        <f t="shared" si="76"/>
        <v>22701</v>
      </c>
      <c r="AD219" s="6">
        <f t="shared" si="76"/>
        <v>1126</v>
      </c>
      <c r="AE219" s="35">
        <f t="shared" si="76"/>
        <v>2112</v>
      </c>
      <c r="AF219" s="6">
        <f t="shared" si="76"/>
        <v>5416</v>
      </c>
      <c r="AG219" s="35">
        <f t="shared" si="76"/>
        <v>11281</v>
      </c>
      <c r="AH219" s="6">
        <f t="shared" si="76"/>
        <v>157429</v>
      </c>
      <c r="AI219" s="28">
        <f t="shared" si="76"/>
        <v>8.4446468698548056</v>
      </c>
      <c r="AJ219" s="28"/>
      <c r="AK219" s="73"/>
      <c r="AL219" s="74"/>
      <c r="AM219" s="75"/>
      <c r="AN219" s="76"/>
      <c r="AO219" s="75"/>
      <c r="AP219" s="93"/>
    </row>
    <row r="220" spans="1:42" ht="13" thickBot="1" x14ac:dyDescent="0.3">
      <c r="A220" s="7" t="s">
        <v>109</v>
      </c>
      <c r="B220" s="8">
        <f>AVERAGE(B207:B218)</f>
        <v>19718.5</v>
      </c>
      <c r="C220" s="8">
        <f t="shared" ref="C220:W220" si="77">AVERAGE(C207:C218)</f>
        <v>647.08333333333337</v>
      </c>
      <c r="D220" s="8">
        <f t="shared" si="77"/>
        <v>251.25</v>
      </c>
      <c r="E220" s="8">
        <f>AVERAGE(E207:E218)</f>
        <v>17.583333333333332</v>
      </c>
      <c r="F220" s="8">
        <f>AVERAGE(F207:F218)</f>
        <v>93.166666666666671</v>
      </c>
      <c r="G220" s="8">
        <f>AVERAGE(G207:G218)</f>
        <v>241.08333333333334</v>
      </c>
      <c r="H220" s="8">
        <f>AVERAGE(H207:H218)</f>
        <v>15</v>
      </c>
      <c r="I220" s="8">
        <f>AVERAGE(I207:I218)</f>
        <v>92.833333333333329</v>
      </c>
      <c r="J220" s="8">
        <f t="shared" si="77"/>
        <v>570</v>
      </c>
      <c r="K220" s="8">
        <f>AVERAGE(K207:K218)</f>
        <v>50.416666666666664</v>
      </c>
      <c r="L220" s="8">
        <f>AVERAGE(L207:L218)</f>
        <v>89.916666666666671</v>
      </c>
      <c r="M220" s="8">
        <f t="shared" si="77"/>
        <v>22.108333333333334</v>
      </c>
      <c r="N220" s="26">
        <f t="shared" si="77"/>
        <v>12.538333333333336</v>
      </c>
      <c r="O220" s="26">
        <f t="shared" si="77"/>
        <v>7.4058333333333337</v>
      </c>
      <c r="P220" s="26">
        <f t="shared" si="77"/>
        <v>7.4175000000000004</v>
      </c>
      <c r="Q220" s="26">
        <f t="shared" si="77"/>
        <v>2.5816666666666666</v>
      </c>
      <c r="R220" s="26">
        <f t="shared" si="77"/>
        <v>2.0866666666666673</v>
      </c>
      <c r="S220" s="26">
        <f t="shared" si="77"/>
        <v>59</v>
      </c>
      <c r="T220" s="26">
        <f t="shared" si="77"/>
        <v>11.333333333333334</v>
      </c>
      <c r="U220" s="26"/>
      <c r="V220" s="26">
        <f t="shared" si="77"/>
        <v>8.6666666666666661</v>
      </c>
      <c r="W220" s="26">
        <f t="shared" si="77"/>
        <v>2</v>
      </c>
      <c r="X220" s="49"/>
      <c r="Z220" s="8">
        <f t="shared" ref="Z220:AJ220" si="78">AVERAGE(Z207:Z218)</f>
        <v>371.16666666666669</v>
      </c>
      <c r="AA220" s="36">
        <f t="shared" si="78"/>
        <v>454.33333333333331</v>
      </c>
      <c r="AB220" s="8">
        <f t="shared" si="78"/>
        <v>731.75</v>
      </c>
      <c r="AC220" s="36">
        <f t="shared" si="78"/>
        <v>1891.75</v>
      </c>
      <c r="AD220" s="8">
        <f t="shared" si="78"/>
        <v>93.833333333333329</v>
      </c>
      <c r="AE220" s="36">
        <f t="shared" si="78"/>
        <v>176</v>
      </c>
      <c r="AF220" s="8">
        <f t="shared" si="78"/>
        <v>451.33333333333331</v>
      </c>
      <c r="AG220" s="36">
        <f t="shared" si="78"/>
        <v>940.08333333333337</v>
      </c>
      <c r="AH220" s="8">
        <f t="shared" si="78"/>
        <v>13119.083333333334</v>
      </c>
      <c r="AI220" s="26">
        <f t="shared" si="78"/>
        <v>0.70372057248790043</v>
      </c>
      <c r="AJ220" s="26">
        <f t="shared" si="78"/>
        <v>0.26127433934636068</v>
      </c>
      <c r="AK220" s="77">
        <f t="shared" ref="AK220" si="79">C220/$C$2</f>
        <v>0.41241767580199706</v>
      </c>
      <c r="AL220" s="78">
        <f t="shared" ref="AL220" si="80">(C220*D220)/1000</f>
        <v>162.57968750000001</v>
      </c>
      <c r="AM220" s="79">
        <f t="shared" si="70"/>
        <v>0.27509253384094756</v>
      </c>
      <c r="AN220" s="80">
        <f t="shared" ref="AN220" si="81">(C220*G220)/1000</f>
        <v>156.00100694444447</v>
      </c>
      <c r="AO220" s="79">
        <f t="shared" si="72"/>
        <v>0.24375157335069447</v>
      </c>
      <c r="AP220" s="94">
        <f>AVERAGE(AP207:AP218)</f>
        <v>2162.1844444444446</v>
      </c>
    </row>
    <row r="221" spans="1:42" ht="13" thickTop="1" x14ac:dyDescent="0.25"/>
    <row r="222" spans="1:42" ht="13" thickBot="1" x14ac:dyDescent="0.3"/>
    <row r="223" spans="1:42" ht="13" thickTop="1" x14ac:dyDescent="0.25">
      <c r="A223" s="20" t="s">
        <v>5</v>
      </c>
      <c r="B223" s="21" t="s">
        <v>6</v>
      </c>
      <c r="C223" s="21" t="s">
        <v>6</v>
      </c>
      <c r="D223" s="21" t="s">
        <v>7</v>
      </c>
      <c r="E223" s="21" t="s">
        <v>8</v>
      </c>
      <c r="F223" s="32" t="s">
        <v>2</v>
      </c>
      <c r="G223" s="21" t="s">
        <v>9</v>
      </c>
      <c r="H223" s="21" t="s">
        <v>10</v>
      </c>
      <c r="I223" s="32" t="s">
        <v>3</v>
      </c>
      <c r="J223" s="21" t="s">
        <v>11</v>
      </c>
      <c r="K223" s="21" t="s">
        <v>12</v>
      </c>
      <c r="L223" s="32" t="s">
        <v>13</v>
      </c>
      <c r="M223" s="21" t="s">
        <v>14</v>
      </c>
      <c r="N223" s="22" t="s">
        <v>15</v>
      </c>
      <c r="O223" s="21" t="s">
        <v>68</v>
      </c>
      <c r="P223" s="21" t="s">
        <v>69</v>
      </c>
      <c r="Q223" s="21" t="s">
        <v>70</v>
      </c>
      <c r="R223" s="21" t="s">
        <v>62</v>
      </c>
      <c r="S223" s="21" t="s">
        <v>94</v>
      </c>
      <c r="T223" s="21" t="s">
        <v>95</v>
      </c>
      <c r="U223" s="21"/>
      <c r="V223" s="21" t="s">
        <v>96</v>
      </c>
      <c r="W223" s="21" t="s">
        <v>97</v>
      </c>
      <c r="X223" s="48"/>
      <c r="Z223" s="22" t="s">
        <v>63</v>
      </c>
      <c r="AA223" s="22" t="s">
        <v>64</v>
      </c>
      <c r="AB223" s="22" t="s">
        <v>65</v>
      </c>
      <c r="AC223" s="22" t="s">
        <v>66</v>
      </c>
      <c r="AD223" s="38" t="s">
        <v>63</v>
      </c>
      <c r="AE223" s="38" t="s">
        <v>64</v>
      </c>
      <c r="AF223" s="38" t="s">
        <v>65</v>
      </c>
      <c r="AG223" s="38" t="s">
        <v>66</v>
      </c>
      <c r="AH223" s="22" t="s">
        <v>67</v>
      </c>
      <c r="AI223" s="22" t="s">
        <v>17</v>
      </c>
      <c r="AJ223" s="22" t="s">
        <v>98</v>
      </c>
      <c r="AK223" s="61" t="s">
        <v>99</v>
      </c>
      <c r="AL223" s="62" t="s">
        <v>100</v>
      </c>
      <c r="AM223" s="63" t="s">
        <v>101</v>
      </c>
      <c r="AN223" s="64" t="s">
        <v>99</v>
      </c>
      <c r="AO223" s="63" t="s">
        <v>99</v>
      </c>
      <c r="AP223" s="61" t="s">
        <v>164</v>
      </c>
    </row>
    <row r="224" spans="1:42" ht="13" thickBot="1" x14ac:dyDescent="0.3">
      <c r="A224" s="16" t="s">
        <v>110</v>
      </c>
      <c r="B224" s="17" t="s">
        <v>19</v>
      </c>
      <c r="C224" s="18" t="s">
        <v>20</v>
      </c>
      <c r="D224" s="17" t="s">
        <v>21</v>
      </c>
      <c r="E224" s="17" t="s">
        <v>21</v>
      </c>
      <c r="F224" s="33" t="s">
        <v>72</v>
      </c>
      <c r="G224" s="17" t="s">
        <v>21</v>
      </c>
      <c r="H224" s="17" t="s">
        <v>21</v>
      </c>
      <c r="I224" s="33" t="s">
        <v>72</v>
      </c>
      <c r="J224" s="17" t="s">
        <v>21</v>
      </c>
      <c r="K224" s="17" t="s">
        <v>21</v>
      </c>
      <c r="L224" s="33" t="s">
        <v>72</v>
      </c>
      <c r="M224" s="17" t="s">
        <v>23</v>
      </c>
      <c r="N224" s="19" t="s">
        <v>24</v>
      </c>
      <c r="O224" s="17"/>
      <c r="P224" s="17"/>
      <c r="Q224" s="17"/>
      <c r="R224" s="17"/>
      <c r="S224" s="17"/>
      <c r="T224" s="17"/>
      <c r="U224" s="17"/>
      <c r="V224" s="17"/>
      <c r="W224" s="17"/>
      <c r="X224" s="48"/>
      <c r="Z224" s="18" t="s">
        <v>25</v>
      </c>
      <c r="AA224" s="18" t="s">
        <v>26</v>
      </c>
      <c r="AB224" s="18" t="s">
        <v>25</v>
      </c>
      <c r="AC224" s="18" t="s">
        <v>26</v>
      </c>
      <c r="AD224" s="39" t="s">
        <v>25</v>
      </c>
      <c r="AE224" s="39" t="s">
        <v>26</v>
      </c>
      <c r="AF224" s="39" t="s">
        <v>25</v>
      </c>
      <c r="AG224" s="39" t="s">
        <v>26</v>
      </c>
      <c r="AH224" s="18" t="s">
        <v>25</v>
      </c>
      <c r="AI224" s="18" t="s">
        <v>26</v>
      </c>
      <c r="AJ224" s="18" t="s">
        <v>26</v>
      </c>
      <c r="AK224" s="65" t="s">
        <v>6</v>
      </c>
      <c r="AL224" s="66" t="s">
        <v>103</v>
      </c>
      <c r="AM224" s="67" t="s">
        <v>104</v>
      </c>
      <c r="AN224" s="68" t="s">
        <v>105</v>
      </c>
      <c r="AO224" s="67" t="s">
        <v>106</v>
      </c>
      <c r="AP224" s="65" t="s">
        <v>165</v>
      </c>
    </row>
    <row r="225" spans="1:42" ht="13" thickTop="1" x14ac:dyDescent="0.25">
      <c r="A225" s="1" t="s">
        <v>42</v>
      </c>
      <c r="B225" s="2">
        <v>11834</v>
      </c>
      <c r="C225" s="2">
        <v>382</v>
      </c>
      <c r="D225" s="2">
        <v>242</v>
      </c>
      <c r="E225" s="2">
        <v>8</v>
      </c>
      <c r="F225" s="2">
        <v>99</v>
      </c>
      <c r="G225" s="2">
        <v>318</v>
      </c>
      <c r="H225" s="2">
        <v>4</v>
      </c>
      <c r="I225" s="2">
        <v>97</v>
      </c>
      <c r="J225" s="2">
        <v>524</v>
      </c>
      <c r="K225" s="2">
        <v>32</v>
      </c>
      <c r="L225" s="2">
        <v>94</v>
      </c>
      <c r="M225" s="4">
        <v>16.36</v>
      </c>
      <c r="N225" s="3">
        <v>11.15</v>
      </c>
      <c r="O225" s="31">
        <v>7.45</v>
      </c>
      <c r="P225" s="31">
        <v>7.66</v>
      </c>
      <c r="Q225" s="31">
        <v>2.65</v>
      </c>
      <c r="R225" s="31">
        <v>2.5499999999999998</v>
      </c>
      <c r="S225" s="31">
        <v>66</v>
      </c>
      <c r="T225" s="31">
        <v>7</v>
      </c>
      <c r="U225" s="31"/>
      <c r="V225" s="31">
        <v>14</v>
      </c>
      <c r="W225" s="31">
        <v>1</v>
      </c>
      <c r="X225" s="49"/>
      <c r="Y225" t="s">
        <v>107</v>
      </c>
      <c r="Z225" s="2">
        <v>258</v>
      </c>
      <c r="AA225" s="34">
        <v>516</v>
      </c>
      <c r="AB225" s="2">
        <v>546</v>
      </c>
      <c r="AC225" s="34">
        <v>1302</v>
      </c>
      <c r="AD225" s="2">
        <v>57</v>
      </c>
      <c r="AE225" s="34">
        <v>28</v>
      </c>
      <c r="AF225" s="2">
        <v>266</v>
      </c>
      <c r="AG225" s="34">
        <v>826</v>
      </c>
      <c r="AH225" s="2">
        <v>13390</v>
      </c>
      <c r="AI225" s="3">
        <f t="shared" ref="AI225:AI236" si="82">AH225/B225</f>
        <v>1.1314855501098529</v>
      </c>
      <c r="AJ225" s="3">
        <f>SUM(Z225:AG225)/B225</f>
        <v>0.32102416765252662</v>
      </c>
      <c r="AK225" s="69">
        <f>C225/$C$2</f>
        <v>0.24346717654557043</v>
      </c>
      <c r="AL225" s="70">
        <f>(C225*D225)/1000</f>
        <v>92.444000000000003</v>
      </c>
      <c r="AM225" s="71">
        <f>(AL225)/$E$3</f>
        <v>0.15641962774957699</v>
      </c>
      <c r="AN225" s="72">
        <f>(C225*G225)/1000</f>
        <v>121.476</v>
      </c>
      <c r="AO225" s="71">
        <f>(AN225)/$G$3</f>
        <v>0.18980625000000001</v>
      </c>
      <c r="AP225" s="95">
        <f>(0.8*C225*G225)/60</f>
        <v>1619.68</v>
      </c>
    </row>
    <row r="226" spans="1:42" x14ac:dyDescent="0.25">
      <c r="A226" s="1" t="s">
        <v>43</v>
      </c>
      <c r="B226" s="2">
        <v>10191</v>
      </c>
      <c r="C226" s="2">
        <v>364</v>
      </c>
      <c r="D226" s="2">
        <v>208</v>
      </c>
      <c r="E226" s="2">
        <v>11</v>
      </c>
      <c r="F226" s="2">
        <v>95</v>
      </c>
      <c r="G226" s="2">
        <v>232</v>
      </c>
      <c r="H226" s="2">
        <v>11</v>
      </c>
      <c r="I226" s="2">
        <v>94</v>
      </c>
      <c r="J226" s="2">
        <v>515</v>
      </c>
      <c r="K226" s="2">
        <v>31</v>
      </c>
      <c r="L226" s="2">
        <v>94</v>
      </c>
      <c r="M226" s="3">
        <v>17.64</v>
      </c>
      <c r="N226" s="3">
        <v>10.9</v>
      </c>
      <c r="O226" s="31">
        <v>7.35</v>
      </c>
      <c r="P226" s="31">
        <v>7.64</v>
      </c>
      <c r="Q226" s="31">
        <v>2.69</v>
      </c>
      <c r="R226" s="31">
        <v>2.25</v>
      </c>
      <c r="S226" s="31">
        <v>66</v>
      </c>
      <c r="T226" s="31">
        <v>14</v>
      </c>
      <c r="U226" s="31"/>
      <c r="V226" s="31">
        <v>14</v>
      </c>
      <c r="W226" s="31">
        <v>4</v>
      </c>
      <c r="X226" s="49"/>
      <c r="Y226" t="s">
        <v>107</v>
      </c>
      <c r="Z226" s="2"/>
      <c r="AA226" s="34"/>
      <c r="AB226" s="2"/>
      <c r="AC226" s="34"/>
      <c r="AD226" s="2"/>
      <c r="AE226" s="34"/>
      <c r="AF226" s="2"/>
      <c r="AG226" s="34"/>
      <c r="AH226" s="2"/>
      <c r="AI226" s="3">
        <f t="shared" si="82"/>
        <v>0</v>
      </c>
      <c r="AJ226" s="3">
        <f>SUM(Z226:AG226)/B226</f>
        <v>0</v>
      </c>
      <c r="AK226" s="69">
        <f t="shared" ref="AK226:AK236" si="83">C226/$C$2</f>
        <v>0.23199490121096239</v>
      </c>
      <c r="AL226" s="70">
        <f t="shared" ref="AL226:AL236" si="84">(C226*D226)/1000</f>
        <v>75.712000000000003</v>
      </c>
      <c r="AM226" s="71">
        <f t="shared" ref="AM226:AM238" si="85">(AL226)/$E$3</f>
        <v>0.12810829103214891</v>
      </c>
      <c r="AN226" s="72">
        <f t="shared" ref="AN226:AN236" si="86">(C226*G226)/1000</f>
        <v>84.447999999999993</v>
      </c>
      <c r="AO226" s="71">
        <f t="shared" ref="AO226:AO238" si="87">(AN226)/$G$3</f>
        <v>0.13194999999999998</v>
      </c>
      <c r="AP226" s="95">
        <f t="shared" ref="AP226:AP236" si="88">(0.8*C226*G226)/60</f>
        <v>1125.9733333333331</v>
      </c>
    </row>
    <row r="227" spans="1:42" x14ac:dyDescent="0.25">
      <c r="A227" s="1" t="s">
        <v>44</v>
      </c>
      <c r="B227" s="2">
        <v>17025</v>
      </c>
      <c r="C227" s="2">
        <v>549</v>
      </c>
      <c r="D227" s="2">
        <v>205</v>
      </c>
      <c r="E227" s="2">
        <v>7</v>
      </c>
      <c r="F227" s="2">
        <v>95</v>
      </c>
      <c r="G227" s="2">
        <v>199</v>
      </c>
      <c r="H227" s="2">
        <v>10</v>
      </c>
      <c r="I227" s="2">
        <v>96</v>
      </c>
      <c r="J227" s="2">
        <v>488</v>
      </c>
      <c r="K227" s="2">
        <v>24</v>
      </c>
      <c r="L227" s="2">
        <v>95</v>
      </c>
      <c r="M227" s="3">
        <v>21.44</v>
      </c>
      <c r="N227" s="3">
        <v>11.2</v>
      </c>
      <c r="O227" s="31">
        <v>7.52</v>
      </c>
      <c r="P227" s="31">
        <v>7.75</v>
      </c>
      <c r="Q227" s="31">
        <v>3.35</v>
      </c>
      <c r="R227" s="31">
        <v>2.87</v>
      </c>
      <c r="S227" s="31">
        <v>73</v>
      </c>
      <c r="T227" s="31">
        <v>11</v>
      </c>
      <c r="U227" s="31"/>
      <c r="V227" s="31">
        <v>11</v>
      </c>
      <c r="W227" s="31">
        <v>2</v>
      </c>
      <c r="X227" s="49"/>
      <c r="Y227" t="s">
        <v>107</v>
      </c>
      <c r="Z227" s="2">
        <v>394</v>
      </c>
      <c r="AA227" s="34">
        <v>588</v>
      </c>
      <c r="AB227" s="2">
        <v>640</v>
      </c>
      <c r="AC227" s="34">
        <v>1646</v>
      </c>
      <c r="AD227" s="2">
        <v>103</v>
      </c>
      <c r="AE227" s="34">
        <v>156</v>
      </c>
      <c r="AF227" s="2">
        <v>488</v>
      </c>
      <c r="AG227" s="34">
        <v>988</v>
      </c>
      <c r="AH227" s="2">
        <v>12844</v>
      </c>
      <c r="AI227" s="3">
        <f t="shared" si="82"/>
        <v>0.75441997063142441</v>
      </c>
      <c r="AJ227" s="3">
        <f t="shared" ref="AJ227:AJ236" si="89">SUM(Z227:AG227)/B227</f>
        <v>0.29386196769456679</v>
      </c>
      <c r="AK227" s="69">
        <f t="shared" si="83"/>
        <v>0.34990439770554493</v>
      </c>
      <c r="AL227" s="70">
        <f t="shared" si="84"/>
        <v>112.545</v>
      </c>
      <c r="AM227" s="71">
        <f t="shared" si="85"/>
        <v>0.19043147208121827</v>
      </c>
      <c r="AN227" s="72">
        <f t="shared" si="86"/>
        <v>109.251</v>
      </c>
      <c r="AO227" s="71">
        <f t="shared" si="87"/>
        <v>0.17070468750000001</v>
      </c>
      <c r="AP227" s="95">
        <f t="shared" si="88"/>
        <v>1456.68</v>
      </c>
    </row>
    <row r="228" spans="1:42" x14ac:dyDescent="0.25">
      <c r="A228" s="1" t="s">
        <v>45</v>
      </c>
      <c r="B228" s="2">
        <v>19681</v>
      </c>
      <c r="C228" s="2">
        <v>656</v>
      </c>
      <c r="D228" s="2">
        <v>314</v>
      </c>
      <c r="E228" s="2">
        <v>18</v>
      </c>
      <c r="F228" s="2">
        <v>94</v>
      </c>
      <c r="G228" s="2">
        <v>349</v>
      </c>
      <c r="H228" s="2">
        <v>18</v>
      </c>
      <c r="I228" s="2">
        <v>95</v>
      </c>
      <c r="J228" s="2">
        <v>653</v>
      </c>
      <c r="K228" s="2">
        <v>56</v>
      </c>
      <c r="L228" s="2">
        <v>91</v>
      </c>
      <c r="M228" s="3">
        <v>14.43</v>
      </c>
      <c r="N228" s="3">
        <v>10.220000000000001</v>
      </c>
      <c r="O228" s="31">
        <v>7.44</v>
      </c>
      <c r="P228" s="31">
        <v>7.28</v>
      </c>
      <c r="Q228" s="31">
        <v>3.38</v>
      </c>
      <c r="R228" s="31">
        <v>3.41</v>
      </c>
      <c r="S228" s="31">
        <v>52</v>
      </c>
      <c r="T228" s="31">
        <v>14</v>
      </c>
      <c r="U228" s="31"/>
      <c r="V228" s="31">
        <v>10</v>
      </c>
      <c r="W228" s="31">
        <v>2.2000000000000002</v>
      </c>
      <c r="X228" s="49"/>
      <c r="Y228" t="s">
        <v>107</v>
      </c>
      <c r="Z228" s="2">
        <v>367</v>
      </c>
      <c r="AA228" s="34">
        <v>494</v>
      </c>
      <c r="AB228" s="2">
        <v>761</v>
      </c>
      <c r="AC228" s="34">
        <v>2031</v>
      </c>
      <c r="AD228" s="2">
        <v>107</v>
      </c>
      <c r="AE228" s="34">
        <v>149</v>
      </c>
      <c r="AF228" s="2">
        <v>400</v>
      </c>
      <c r="AG228" s="34">
        <v>898</v>
      </c>
      <c r="AH228" s="2">
        <v>12703</v>
      </c>
      <c r="AI228" s="3">
        <f t="shared" si="82"/>
        <v>0.64544484528225188</v>
      </c>
      <c r="AJ228" s="3">
        <f t="shared" si="89"/>
        <v>0.26456988974137491</v>
      </c>
      <c r="AK228" s="69">
        <f t="shared" si="83"/>
        <v>0.41810070108349268</v>
      </c>
      <c r="AL228" s="70">
        <f t="shared" si="84"/>
        <v>205.98400000000001</v>
      </c>
      <c r="AM228" s="71">
        <f t="shared" si="85"/>
        <v>0.34853468697123519</v>
      </c>
      <c r="AN228" s="72">
        <f t="shared" si="86"/>
        <v>228.94399999999999</v>
      </c>
      <c r="AO228" s="71">
        <f t="shared" si="87"/>
        <v>0.35772499999999996</v>
      </c>
      <c r="AP228" s="95">
        <f t="shared" si="88"/>
        <v>3052.586666666667</v>
      </c>
    </row>
    <row r="229" spans="1:42" x14ac:dyDescent="0.25">
      <c r="A229" s="1" t="s">
        <v>46</v>
      </c>
      <c r="B229" s="2">
        <v>17001</v>
      </c>
      <c r="C229" s="2">
        <v>548</v>
      </c>
      <c r="D229" s="2">
        <v>219</v>
      </c>
      <c r="E229" s="2">
        <v>8</v>
      </c>
      <c r="F229" s="2">
        <v>87</v>
      </c>
      <c r="G229" s="2">
        <v>245</v>
      </c>
      <c r="H229" s="2">
        <v>24</v>
      </c>
      <c r="I229" s="2">
        <v>97</v>
      </c>
      <c r="J229" s="2">
        <v>453</v>
      </c>
      <c r="K229" s="2">
        <v>27</v>
      </c>
      <c r="L229" s="2">
        <v>93</v>
      </c>
      <c r="M229" s="3">
        <v>24.48</v>
      </c>
      <c r="N229" s="3">
        <v>10.37</v>
      </c>
      <c r="O229" s="31">
        <v>7.2</v>
      </c>
      <c r="P229" s="31">
        <v>7.55</v>
      </c>
      <c r="Q229" s="31">
        <v>3.59</v>
      </c>
      <c r="R229" s="31">
        <v>3.28</v>
      </c>
      <c r="S229" s="31">
        <v>42</v>
      </c>
      <c r="T229" s="31">
        <v>6</v>
      </c>
      <c r="U229" s="31"/>
      <c r="V229" s="31">
        <v>8</v>
      </c>
      <c r="W229" s="31">
        <v>0.7</v>
      </c>
      <c r="X229" s="49"/>
      <c r="Y229" t="s">
        <v>111</v>
      </c>
      <c r="Z229" s="2">
        <v>285</v>
      </c>
      <c r="AA229" s="34">
        <v>382</v>
      </c>
      <c r="AB229" s="2">
        <v>584</v>
      </c>
      <c r="AC229" s="34">
        <v>1491</v>
      </c>
      <c r="AD229" s="2">
        <v>78</v>
      </c>
      <c r="AE229" s="34">
        <v>107</v>
      </c>
      <c r="AF229" s="2">
        <v>256</v>
      </c>
      <c r="AG229" s="34">
        <v>746</v>
      </c>
      <c r="AH229" s="2">
        <v>11402</v>
      </c>
      <c r="AI229" s="3">
        <f t="shared" si="82"/>
        <v>0.67066643138638904</v>
      </c>
      <c r="AJ229" s="3">
        <f t="shared" si="89"/>
        <v>0.2311040527027822</v>
      </c>
      <c r="AK229" s="69">
        <f t="shared" si="83"/>
        <v>0.34926704907584449</v>
      </c>
      <c r="AL229" s="70">
        <f t="shared" si="84"/>
        <v>120.012</v>
      </c>
      <c r="AM229" s="71">
        <f t="shared" si="85"/>
        <v>0.20306598984771573</v>
      </c>
      <c r="AN229" s="72">
        <f t="shared" si="86"/>
        <v>134.26</v>
      </c>
      <c r="AO229" s="71">
        <f t="shared" si="87"/>
        <v>0.20978124999999997</v>
      </c>
      <c r="AP229" s="95">
        <f t="shared" si="88"/>
        <v>1790.1333333333337</v>
      </c>
    </row>
    <row r="230" spans="1:42" x14ac:dyDescent="0.25">
      <c r="A230" s="1" t="s">
        <v>47</v>
      </c>
      <c r="B230" s="2">
        <v>21034</v>
      </c>
      <c r="C230" s="2">
        <v>701</v>
      </c>
      <c r="D230" s="2">
        <v>147</v>
      </c>
      <c r="E230" s="2">
        <v>13</v>
      </c>
      <c r="F230" s="2">
        <v>97</v>
      </c>
      <c r="G230" s="2">
        <v>217</v>
      </c>
      <c r="H230" s="2">
        <v>4</v>
      </c>
      <c r="I230" s="2">
        <v>94</v>
      </c>
      <c r="J230" s="2">
        <v>472</v>
      </c>
      <c r="K230" s="2">
        <v>29</v>
      </c>
      <c r="L230" s="2">
        <v>94</v>
      </c>
      <c r="M230" s="3">
        <v>12.46</v>
      </c>
      <c r="N230" s="3">
        <v>10.199999999999999</v>
      </c>
      <c r="O230" s="31">
        <v>7.47</v>
      </c>
      <c r="P230" s="31">
        <v>7.81</v>
      </c>
      <c r="Q230" s="31">
        <v>3.91</v>
      </c>
      <c r="R230" s="31">
        <v>3.49</v>
      </c>
      <c r="S230" s="31">
        <v>50</v>
      </c>
      <c r="T230" s="31">
        <v>4</v>
      </c>
      <c r="U230" s="31"/>
      <c r="V230" s="31">
        <v>7</v>
      </c>
      <c r="W230" s="31">
        <v>1.8</v>
      </c>
      <c r="X230" s="49"/>
      <c r="Y230" t="s">
        <v>111</v>
      </c>
      <c r="Z230" s="2">
        <v>301</v>
      </c>
      <c r="AA230" s="34">
        <v>364</v>
      </c>
      <c r="AB230" s="2">
        <v>640</v>
      </c>
      <c r="AC230" s="34">
        <v>1787</v>
      </c>
      <c r="AD230" s="2">
        <v>146</v>
      </c>
      <c r="AE230" s="34">
        <v>124</v>
      </c>
      <c r="AF230" s="2">
        <v>353</v>
      </c>
      <c r="AG230" s="34">
        <v>1100</v>
      </c>
      <c r="AH230" s="2">
        <v>12842</v>
      </c>
      <c r="AI230" s="3">
        <f t="shared" si="82"/>
        <v>0.61053532376152897</v>
      </c>
      <c r="AJ230" s="3">
        <f t="shared" si="89"/>
        <v>0.22891508985452125</v>
      </c>
      <c r="AK230" s="69">
        <f t="shared" si="83"/>
        <v>0.44678138942001272</v>
      </c>
      <c r="AL230" s="70">
        <f t="shared" si="84"/>
        <v>103.047</v>
      </c>
      <c r="AM230" s="71">
        <f t="shared" si="85"/>
        <v>0.17436040609137055</v>
      </c>
      <c r="AN230" s="72">
        <f t="shared" si="86"/>
        <v>152.11699999999999</v>
      </c>
      <c r="AO230" s="71">
        <f t="shared" si="87"/>
        <v>0.23768281249999998</v>
      </c>
      <c r="AP230" s="95">
        <f t="shared" si="88"/>
        <v>2028.2266666666669</v>
      </c>
    </row>
    <row r="231" spans="1:42" x14ac:dyDescent="0.25">
      <c r="A231" s="1" t="s">
        <v>48</v>
      </c>
      <c r="B231" s="2">
        <v>28333</v>
      </c>
      <c r="C231" s="2">
        <v>914</v>
      </c>
      <c r="D231" s="2">
        <v>189</v>
      </c>
      <c r="E231" s="2">
        <v>17</v>
      </c>
      <c r="F231" s="2">
        <v>95</v>
      </c>
      <c r="G231" s="2">
        <v>265</v>
      </c>
      <c r="H231" s="2">
        <v>8</v>
      </c>
      <c r="I231" s="2">
        <v>92</v>
      </c>
      <c r="J231" s="2">
        <v>700</v>
      </c>
      <c r="K231" s="2">
        <v>46</v>
      </c>
      <c r="L231" s="2">
        <v>92</v>
      </c>
      <c r="M231" s="3">
        <v>23.86</v>
      </c>
      <c r="N231" s="3">
        <v>10.92</v>
      </c>
      <c r="O231" s="31">
        <v>7.69</v>
      </c>
      <c r="P231" s="31">
        <v>7.85</v>
      </c>
      <c r="Q231" s="31">
        <v>2.4700000000000002</v>
      </c>
      <c r="R231" s="31">
        <v>2.54</v>
      </c>
      <c r="S231" s="31">
        <v>51</v>
      </c>
      <c r="T231" s="31">
        <v>17</v>
      </c>
      <c r="U231" s="31"/>
      <c r="V231" s="31">
        <v>8</v>
      </c>
      <c r="W231" s="31">
        <v>3.5</v>
      </c>
      <c r="X231" s="49"/>
      <c r="Y231" t="s">
        <v>112</v>
      </c>
      <c r="Z231" s="2">
        <v>426</v>
      </c>
      <c r="AA231" s="34">
        <v>461</v>
      </c>
      <c r="AB231" s="2">
        <v>904</v>
      </c>
      <c r="AC231" s="34">
        <v>2566</v>
      </c>
      <c r="AD231" s="2">
        <v>219</v>
      </c>
      <c r="AE231" s="34">
        <v>217</v>
      </c>
      <c r="AF231" s="2">
        <v>618</v>
      </c>
      <c r="AG231" s="34">
        <v>1075</v>
      </c>
      <c r="AH231" s="2">
        <v>18330</v>
      </c>
      <c r="AI231" s="3">
        <f t="shared" si="82"/>
        <v>0.64694878763279573</v>
      </c>
      <c r="AJ231" s="3">
        <f t="shared" si="89"/>
        <v>0.22892034023929694</v>
      </c>
      <c r="AK231" s="69">
        <f t="shared" si="83"/>
        <v>0.58253664754620782</v>
      </c>
      <c r="AL231" s="70">
        <f t="shared" si="84"/>
        <v>172.74600000000001</v>
      </c>
      <c r="AM231" s="71">
        <f t="shared" si="85"/>
        <v>0.29229441624365482</v>
      </c>
      <c r="AN231" s="72">
        <f t="shared" si="86"/>
        <v>242.21</v>
      </c>
      <c r="AO231" s="71">
        <f t="shared" si="87"/>
        <v>0.378453125</v>
      </c>
      <c r="AP231" s="95">
        <f t="shared" si="88"/>
        <v>3229.4666666666667</v>
      </c>
    </row>
    <row r="232" spans="1:42" x14ac:dyDescent="0.25">
      <c r="A232" s="1" t="s">
        <v>49</v>
      </c>
      <c r="B232" s="2">
        <v>38464</v>
      </c>
      <c r="C232" s="2">
        <v>1241</v>
      </c>
      <c r="D232" s="2">
        <v>257</v>
      </c>
      <c r="E232" s="2">
        <v>20</v>
      </c>
      <c r="F232" s="2">
        <v>94</v>
      </c>
      <c r="G232" s="2">
        <v>213</v>
      </c>
      <c r="H232" s="2">
        <v>11</v>
      </c>
      <c r="I232" s="2">
        <v>92</v>
      </c>
      <c r="J232" s="2">
        <v>640</v>
      </c>
      <c r="K232" s="2">
        <v>49</v>
      </c>
      <c r="L232" s="2">
        <v>92</v>
      </c>
      <c r="M232" s="3">
        <v>16.899999999999999</v>
      </c>
      <c r="N232" s="3">
        <v>11.2</v>
      </c>
      <c r="O232" s="31">
        <v>7.6</v>
      </c>
      <c r="P232" s="31">
        <v>7.89</v>
      </c>
      <c r="Q232" s="31">
        <v>2.4</v>
      </c>
      <c r="R232" s="31">
        <v>2.1800000000000002</v>
      </c>
      <c r="S232" s="31">
        <v>53</v>
      </c>
      <c r="T232" s="31">
        <v>37</v>
      </c>
      <c r="U232" s="31"/>
      <c r="V232" s="31">
        <v>12</v>
      </c>
      <c r="W232" s="31">
        <v>1.2</v>
      </c>
      <c r="X232" s="49"/>
      <c r="Y232" t="s">
        <v>112</v>
      </c>
      <c r="Z232" s="2"/>
      <c r="AA232" s="34"/>
      <c r="AB232" s="2"/>
      <c r="AC232" s="34"/>
      <c r="AD232" s="2"/>
      <c r="AE232" s="34"/>
      <c r="AF232" s="2"/>
      <c r="AG232" s="34"/>
      <c r="AH232" s="2"/>
      <c r="AI232" s="3">
        <f t="shared" si="82"/>
        <v>0</v>
      </c>
      <c r="AJ232" s="3">
        <f t="shared" si="89"/>
        <v>0</v>
      </c>
      <c r="AK232" s="69">
        <f t="shared" si="83"/>
        <v>0.79094964945825363</v>
      </c>
      <c r="AL232" s="70">
        <f t="shared" si="84"/>
        <v>318.93700000000001</v>
      </c>
      <c r="AM232" s="71">
        <f t="shared" si="85"/>
        <v>0.5396565143824027</v>
      </c>
      <c r="AN232" s="72">
        <f t="shared" si="86"/>
        <v>264.33300000000003</v>
      </c>
      <c r="AO232" s="71">
        <f t="shared" si="87"/>
        <v>0.41302031250000004</v>
      </c>
      <c r="AP232" s="95">
        <f t="shared" si="88"/>
        <v>3524.4400000000005</v>
      </c>
    </row>
    <row r="233" spans="1:42" x14ac:dyDescent="0.25">
      <c r="A233" s="1" t="s">
        <v>50</v>
      </c>
      <c r="B233" s="2">
        <v>22238</v>
      </c>
      <c r="C233" s="2">
        <v>741</v>
      </c>
      <c r="D233" s="2">
        <v>297</v>
      </c>
      <c r="E233" s="2">
        <v>33</v>
      </c>
      <c r="F233" s="2">
        <v>94</v>
      </c>
      <c r="G233" s="2">
        <v>201</v>
      </c>
      <c r="H233" s="2">
        <v>11</v>
      </c>
      <c r="I233" s="2">
        <v>89</v>
      </c>
      <c r="J233" s="2">
        <v>618</v>
      </c>
      <c r="K233" s="2">
        <v>55</v>
      </c>
      <c r="L233" s="2">
        <v>90</v>
      </c>
      <c r="M233" s="3">
        <v>22.32</v>
      </c>
      <c r="N233" s="3">
        <v>10.29</v>
      </c>
      <c r="O233" s="31">
        <v>7.5</v>
      </c>
      <c r="P233" s="31">
        <v>7.8</v>
      </c>
      <c r="Q233" s="31">
        <v>2.79</v>
      </c>
      <c r="R233" s="31">
        <v>2.41</v>
      </c>
      <c r="S233" s="31">
        <v>64</v>
      </c>
      <c r="T233" s="31">
        <v>25</v>
      </c>
      <c r="U233" s="31"/>
      <c r="V233" s="31">
        <v>9</v>
      </c>
      <c r="W233" s="31">
        <v>1.8</v>
      </c>
      <c r="X233" s="49"/>
      <c r="Y233" t="s">
        <v>112</v>
      </c>
      <c r="Z233" s="2">
        <v>302</v>
      </c>
      <c r="AA233" s="34">
        <v>328</v>
      </c>
      <c r="AB233" s="2">
        <v>668</v>
      </c>
      <c r="AC233" s="34">
        <v>1680</v>
      </c>
      <c r="AD233" s="2">
        <v>140</v>
      </c>
      <c r="AE233" s="34">
        <v>124</v>
      </c>
      <c r="AF233" s="2">
        <v>385</v>
      </c>
      <c r="AG233" s="34">
        <v>872</v>
      </c>
      <c r="AH233" s="2">
        <v>14418</v>
      </c>
      <c r="AI233" s="3">
        <f t="shared" si="82"/>
        <v>0.64834967173306957</v>
      </c>
      <c r="AJ233" s="3">
        <f t="shared" si="89"/>
        <v>0.20231135893515603</v>
      </c>
      <c r="AK233" s="69">
        <f t="shared" si="83"/>
        <v>0.47227533460803062</v>
      </c>
      <c r="AL233" s="70">
        <f t="shared" si="84"/>
        <v>220.077</v>
      </c>
      <c r="AM233" s="71">
        <f t="shared" si="85"/>
        <v>0.37238071065989847</v>
      </c>
      <c r="AN233" s="72">
        <f t="shared" si="86"/>
        <v>148.941</v>
      </c>
      <c r="AO233" s="71">
        <f t="shared" si="87"/>
        <v>0.2327203125</v>
      </c>
      <c r="AP233" s="95">
        <f t="shared" si="88"/>
        <v>1985.8800000000003</v>
      </c>
    </row>
    <row r="234" spans="1:42" x14ac:dyDescent="0.25">
      <c r="A234" s="1" t="s">
        <v>51</v>
      </c>
      <c r="B234" s="2">
        <v>20310</v>
      </c>
      <c r="C234" s="2">
        <v>655</v>
      </c>
      <c r="D234" s="2">
        <v>192</v>
      </c>
      <c r="E234" s="2">
        <v>9</v>
      </c>
      <c r="F234" s="2">
        <v>97</v>
      </c>
      <c r="G234" s="2">
        <v>143</v>
      </c>
      <c r="H234" s="2">
        <v>3</v>
      </c>
      <c r="I234" s="2">
        <v>95</v>
      </c>
      <c r="J234" s="2">
        <v>469</v>
      </c>
      <c r="K234" s="2">
        <v>24</v>
      </c>
      <c r="L234" s="2">
        <v>95</v>
      </c>
      <c r="M234" s="3">
        <v>12.32</v>
      </c>
      <c r="N234" s="3">
        <v>9.4499999999999993</v>
      </c>
      <c r="O234" s="31">
        <v>7.04</v>
      </c>
      <c r="P234" s="31">
        <v>7.28</v>
      </c>
      <c r="Q234" s="31">
        <v>2.4</v>
      </c>
      <c r="R234" s="31">
        <v>2.37</v>
      </c>
      <c r="S234" s="31">
        <v>41</v>
      </c>
      <c r="T234" s="31">
        <v>5</v>
      </c>
      <c r="U234" s="31"/>
      <c r="V234" s="31">
        <v>5</v>
      </c>
      <c r="W234" s="31">
        <v>2.4</v>
      </c>
      <c r="X234" s="49"/>
      <c r="Y234" t="s">
        <v>112</v>
      </c>
      <c r="Z234" s="2">
        <v>321</v>
      </c>
      <c r="AA234" s="34">
        <v>375</v>
      </c>
      <c r="AB234" s="2">
        <v>649</v>
      </c>
      <c r="AC234" s="34">
        <v>1612</v>
      </c>
      <c r="AD234" s="2">
        <v>121</v>
      </c>
      <c r="AE234" s="34">
        <v>122</v>
      </c>
      <c r="AF234" s="2">
        <v>509</v>
      </c>
      <c r="AG234" s="34">
        <v>1742</v>
      </c>
      <c r="AH234" s="2">
        <v>12367</v>
      </c>
      <c r="AI234" s="3">
        <f t="shared" si="82"/>
        <v>0.6089118660758247</v>
      </c>
      <c r="AJ234" s="3">
        <f t="shared" si="89"/>
        <v>0.26838995568685375</v>
      </c>
      <c r="AK234" s="69">
        <f t="shared" si="83"/>
        <v>0.41746335245379224</v>
      </c>
      <c r="AL234" s="70">
        <f t="shared" si="84"/>
        <v>125.76</v>
      </c>
      <c r="AM234" s="71">
        <f t="shared" si="85"/>
        <v>0.21279187817258885</v>
      </c>
      <c r="AN234" s="72">
        <f t="shared" si="86"/>
        <v>93.665000000000006</v>
      </c>
      <c r="AO234" s="71">
        <f t="shared" si="87"/>
        <v>0.1463515625</v>
      </c>
      <c r="AP234" s="95">
        <f t="shared" si="88"/>
        <v>1248.8666666666666</v>
      </c>
    </row>
    <row r="235" spans="1:42" x14ac:dyDescent="0.25">
      <c r="A235" s="23" t="s">
        <v>52</v>
      </c>
      <c r="B235" s="2">
        <v>21544</v>
      </c>
      <c r="C235" s="2">
        <v>718</v>
      </c>
      <c r="D235" s="2">
        <v>243</v>
      </c>
      <c r="E235" s="2">
        <v>12</v>
      </c>
      <c r="F235" s="2">
        <v>97</v>
      </c>
      <c r="G235" s="2">
        <v>185</v>
      </c>
      <c r="H235" s="2">
        <v>6</v>
      </c>
      <c r="I235" s="2">
        <v>94</v>
      </c>
      <c r="J235" s="2">
        <v>471</v>
      </c>
      <c r="K235" s="2">
        <v>23</v>
      </c>
      <c r="L235" s="2">
        <v>94</v>
      </c>
      <c r="M235" s="3">
        <v>21.88</v>
      </c>
      <c r="N235" s="3">
        <v>10.47</v>
      </c>
      <c r="O235" s="31">
        <v>7.06</v>
      </c>
      <c r="P235" s="31">
        <v>7.2</v>
      </c>
      <c r="Q235" s="31">
        <v>2.74</v>
      </c>
      <c r="R235" s="31">
        <v>2.73</v>
      </c>
      <c r="S235" s="31">
        <v>41</v>
      </c>
      <c r="T235" s="31">
        <v>8</v>
      </c>
      <c r="U235" s="31"/>
      <c r="V235" s="31">
        <v>5</v>
      </c>
      <c r="W235" s="31">
        <v>3.4</v>
      </c>
      <c r="X235" s="49"/>
      <c r="Y235" t="s">
        <v>112</v>
      </c>
      <c r="Z235" s="2">
        <v>402</v>
      </c>
      <c r="AA235" s="34">
        <v>522</v>
      </c>
      <c r="AB235" s="2">
        <v>807</v>
      </c>
      <c r="AC235" s="34">
        <v>2126</v>
      </c>
      <c r="AD235" s="2">
        <v>141</v>
      </c>
      <c r="AE235" s="34">
        <v>200</v>
      </c>
      <c r="AF235" s="2">
        <v>600</v>
      </c>
      <c r="AG235" s="34">
        <v>1111</v>
      </c>
      <c r="AH235" s="2">
        <v>12659</v>
      </c>
      <c r="AI235" s="3">
        <f t="shared" si="82"/>
        <v>0.58758819160787223</v>
      </c>
      <c r="AJ235" s="3">
        <f t="shared" si="89"/>
        <v>0.27427590048273304</v>
      </c>
      <c r="AK235" s="69">
        <f t="shared" si="83"/>
        <v>0.45761631612492032</v>
      </c>
      <c r="AL235" s="70">
        <f t="shared" si="84"/>
        <v>174.47399999999999</v>
      </c>
      <c r="AM235" s="71">
        <f t="shared" si="85"/>
        <v>0.29521827411167512</v>
      </c>
      <c r="AN235" s="72">
        <f t="shared" si="86"/>
        <v>132.83000000000001</v>
      </c>
      <c r="AO235" s="71">
        <f t="shared" si="87"/>
        <v>0.20754687500000002</v>
      </c>
      <c r="AP235" s="95">
        <f t="shared" si="88"/>
        <v>1771.0666666666666</v>
      </c>
    </row>
    <row r="236" spans="1:42" ht="13" thickBot="1" x14ac:dyDescent="0.3">
      <c r="A236" s="25" t="s">
        <v>53</v>
      </c>
      <c r="B236" s="2">
        <v>18208</v>
      </c>
      <c r="C236" s="2">
        <v>587</v>
      </c>
      <c r="D236" s="2">
        <v>297</v>
      </c>
      <c r="E236" s="2">
        <v>12</v>
      </c>
      <c r="F236" s="2">
        <v>97</v>
      </c>
      <c r="G236" s="2">
        <v>267</v>
      </c>
      <c r="H236" s="2">
        <v>8</v>
      </c>
      <c r="I236" s="2">
        <v>95</v>
      </c>
      <c r="J236" s="2">
        <v>667</v>
      </c>
      <c r="K236" s="2">
        <v>31</v>
      </c>
      <c r="L236" s="2">
        <v>95</v>
      </c>
      <c r="M236" s="3">
        <v>6.44</v>
      </c>
      <c r="N236" s="3">
        <v>9.4</v>
      </c>
      <c r="O236" s="31">
        <v>7.25</v>
      </c>
      <c r="P236" s="31">
        <v>7.29</v>
      </c>
      <c r="Q236" s="31">
        <v>2.31</v>
      </c>
      <c r="R236" s="31">
        <v>2.41</v>
      </c>
      <c r="S236" s="31">
        <v>53.2</v>
      </c>
      <c r="T236" s="31">
        <v>9</v>
      </c>
      <c r="U236" s="31"/>
      <c r="V236" s="31">
        <v>8.1</v>
      </c>
      <c r="W236" s="31">
        <v>3.3</v>
      </c>
      <c r="X236" s="49"/>
      <c r="Y236" t="s">
        <v>112</v>
      </c>
      <c r="Z236" s="2">
        <v>257</v>
      </c>
      <c r="AA236" s="34">
        <v>479</v>
      </c>
      <c r="AB236" s="2">
        <v>562</v>
      </c>
      <c r="AC236" s="34">
        <v>1434</v>
      </c>
      <c r="AD236" s="2">
        <v>109</v>
      </c>
      <c r="AE236" s="34">
        <v>55</v>
      </c>
      <c r="AF236" s="2">
        <v>464</v>
      </c>
      <c r="AG236" s="34">
        <v>957</v>
      </c>
      <c r="AH236" s="2">
        <v>13597</v>
      </c>
      <c r="AI236" s="3">
        <f t="shared" si="82"/>
        <v>0.74675966608084354</v>
      </c>
      <c r="AJ236" s="3">
        <f t="shared" si="89"/>
        <v>0.23709358523725835</v>
      </c>
      <c r="AK236" s="69">
        <f t="shared" si="83"/>
        <v>0.37412364563416189</v>
      </c>
      <c r="AL236" s="70">
        <f t="shared" si="84"/>
        <v>174.339</v>
      </c>
      <c r="AM236" s="71">
        <f t="shared" si="85"/>
        <v>0.29498984771573605</v>
      </c>
      <c r="AN236" s="72">
        <f t="shared" si="86"/>
        <v>156.72900000000001</v>
      </c>
      <c r="AO236" s="71">
        <f t="shared" si="87"/>
        <v>0.24488906250000003</v>
      </c>
      <c r="AP236" s="95">
        <f t="shared" si="88"/>
        <v>2089.7200000000003</v>
      </c>
    </row>
    <row r="237" spans="1:42" ht="13" thickTop="1" x14ac:dyDescent="0.25">
      <c r="A237" s="24" t="s">
        <v>113</v>
      </c>
      <c r="B237" s="6">
        <f>SUM(B225:B236)</f>
        <v>245863</v>
      </c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>
        <f>SUM(M225:M236)</f>
        <v>210.53</v>
      </c>
      <c r="N237" s="6"/>
      <c r="O237" s="28"/>
      <c r="P237" s="28"/>
      <c r="Q237" s="28"/>
      <c r="R237" s="28"/>
      <c r="S237" s="28"/>
      <c r="T237" s="28"/>
      <c r="U237" s="28"/>
      <c r="V237" s="28"/>
      <c r="W237" s="28"/>
      <c r="X237" s="49"/>
      <c r="Z237" s="6">
        <f t="shared" ref="Z237:AH237" si="90">SUM(Z225:Z236)</f>
        <v>3313</v>
      </c>
      <c r="AA237" s="35">
        <f t="shared" si="90"/>
        <v>4509</v>
      </c>
      <c r="AB237" s="6">
        <f t="shared" si="90"/>
        <v>6761</v>
      </c>
      <c r="AC237" s="35">
        <f t="shared" si="90"/>
        <v>17675</v>
      </c>
      <c r="AD237" s="6">
        <f t="shared" si="90"/>
        <v>1221</v>
      </c>
      <c r="AE237" s="35">
        <f t="shared" si="90"/>
        <v>1282</v>
      </c>
      <c r="AF237" s="6">
        <f t="shared" si="90"/>
        <v>4339</v>
      </c>
      <c r="AG237" s="35">
        <f t="shared" si="90"/>
        <v>10315</v>
      </c>
      <c r="AH237" s="6">
        <f t="shared" si="90"/>
        <v>134552</v>
      </c>
      <c r="AI237" s="28"/>
      <c r="AJ237" s="28"/>
      <c r="AK237" s="73"/>
      <c r="AL237" s="74"/>
      <c r="AM237" s="75"/>
      <c r="AN237" s="76"/>
      <c r="AO237" s="75"/>
      <c r="AP237" s="93"/>
    </row>
    <row r="238" spans="1:42" ht="13" thickBot="1" x14ac:dyDescent="0.3">
      <c r="A238" s="7" t="s">
        <v>114</v>
      </c>
      <c r="B238" s="8">
        <f>AVERAGE(B225:B236)</f>
        <v>20488.583333333332</v>
      </c>
      <c r="C238" s="8">
        <f t="shared" ref="C238:R238" si="91">AVERAGE(C225:C236)</f>
        <v>671.33333333333337</v>
      </c>
      <c r="D238" s="8">
        <f t="shared" si="91"/>
        <v>234.16666666666666</v>
      </c>
      <c r="E238" s="8">
        <f>AVERAGE(E225:E236)</f>
        <v>14</v>
      </c>
      <c r="F238" s="8">
        <f>AVERAGE(F225:F236)</f>
        <v>95.083333333333329</v>
      </c>
      <c r="G238" s="8">
        <f>AVERAGE(G225:G236)</f>
        <v>236.16666666666666</v>
      </c>
      <c r="H238" s="8">
        <f>AVERAGE(H225:H236)</f>
        <v>9.8333333333333339</v>
      </c>
      <c r="I238" s="8">
        <f>AVERAGE(I225:I236)</f>
        <v>94.166666666666671</v>
      </c>
      <c r="J238" s="8">
        <f t="shared" si="91"/>
        <v>555.83333333333337</v>
      </c>
      <c r="K238" s="8">
        <f>AVERAGE(K225:K236)</f>
        <v>35.583333333333336</v>
      </c>
      <c r="L238" s="8">
        <f>AVERAGE(L225:L236)</f>
        <v>93.25</v>
      </c>
      <c r="M238" s="8">
        <f t="shared" si="91"/>
        <v>17.544166666666666</v>
      </c>
      <c r="N238" s="26">
        <f t="shared" si="91"/>
        <v>10.480833333333333</v>
      </c>
      <c r="O238" s="26">
        <f t="shared" si="91"/>
        <v>7.3808333333333342</v>
      </c>
      <c r="P238" s="26">
        <f t="shared" si="91"/>
        <v>7.5833333333333348</v>
      </c>
      <c r="Q238" s="26">
        <f t="shared" si="91"/>
        <v>2.89</v>
      </c>
      <c r="R238" s="26">
        <f t="shared" si="91"/>
        <v>2.7075</v>
      </c>
      <c r="S238" s="26">
        <f>AVERAGE(S225:S236)</f>
        <v>54.35</v>
      </c>
      <c r="T238" s="26">
        <f>AVERAGE(T225:T236)</f>
        <v>13.083333333333334</v>
      </c>
      <c r="U238" s="26"/>
      <c r="V238" s="26">
        <f>AVERAGE(V225:V236)</f>
        <v>9.2583333333333329</v>
      </c>
      <c r="W238" s="26">
        <f>AVERAGE(W225:W236)</f>
        <v>2.2749999999999999</v>
      </c>
      <c r="X238" s="49"/>
      <c r="Z238" s="8">
        <f t="shared" ref="Z238:AJ238" si="92">AVERAGE(Z225:Z236)</f>
        <v>331.3</v>
      </c>
      <c r="AA238" s="36">
        <f t="shared" si="92"/>
        <v>450.9</v>
      </c>
      <c r="AB238" s="8">
        <f t="shared" si="92"/>
        <v>676.1</v>
      </c>
      <c r="AC238" s="36">
        <f t="shared" si="92"/>
        <v>1767.5</v>
      </c>
      <c r="AD238" s="8">
        <f t="shared" si="92"/>
        <v>122.1</v>
      </c>
      <c r="AE238" s="36">
        <f t="shared" si="92"/>
        <v>128.19999999999999</v>
      </c>
      <c r="AF238" s="8">
        <f t="shared" si="92"/>
        <v>433.9</v>
      </c>
      <c r="AG238" s="36">
        <f t="shared" si="92"/>
        <v>1031.5</v>
      </c>
      <c r="AH238" s="8">
        <f t="shared" si="92"/>
        <v>13455.2</v>
      </c>
      <c r="AI238" s="26">
        <f t="shared" si="92"/>
        <v>0.58759252535848772</v>
      </c>
      <c r="AJ238" s="26">
        <f t="shared" si="92"/>
        <v>0.21253885901892247</v>
      </c>
      <c r="AK238" s="77">
        <f t="shared" ref="AK238" si="93">C238/$C$2</f>
        <v>0.42787338007223286</v>
      </c>
      <c r="AL238" s="78">
        <f t="shared" ref="AL238" si="94">(C238*D238)/1000</f>
        <v>157.20388888888891</v>
      </c>
      <c r="AM238" s="79">
        <f t="shared" si="85"/>
        <v>0.26599642789998124</v>
      </c>
      <c r="AN238" s="80">
        <f t="shared" ref="AN238" si="95">(C238*G238)/1000</f>
        <v>158.54655555555556</v>
      </c>
      <c r="AO238" s="79">
        <f t="shared" si="87"/>
        <v>0.24772899305555557</v>
      </c>
      <c r="AP238" s="94">
        <f>AVERAGE(AP225:AP236)</f>
        <v>2076.8933333333334</v>
      </c>
    </row>
    <row r="239" spans="1:42" ht="13" thickTop="1" x14ac:dyDescent="0.25">
      <c r="C239" s="37"/>
    </row>
    <row r="240" spans="1:42" ht="13" thickBot="1" x14ac:dyDescent="0.3"/>
    <row r="241" spans="1:42" ht="13" thickTop="1" x14ac:dyDescent="0.25">
      <c r="A241" s="20" t="s">
        <v>5</v>
      </c>
      <c r="B241" s="21" t="s">
        <v>6</v>
      </c>
      <c r="C241" s="21" t="s">
        <v>6</v>
      </c>
      <c r="D241" s="21" t="s">
        <v>7</v>
      </c>
      <c r="E241" s="21" t="s">
        <v>8</v>
      </c>
      <c r="F241" s="32" t="s">
        <v>2</v>
      </c>
      <c r="G241" s="21" t="s">
        <v>9</v>
      </c>
      <c r="H241" s="21" t="s">
        <v>10</v>
      </c>
      <c r="I241" s="32" t="s">
        <v>3</v>
      </c>
      <c r="J241" s="21" t="s">
        <v>11</v>
      </c>
      <c r="K241" s="21" t="s">
        <v>12</v>
      </c>
      <c r="L241" s="32" t="s">
        <v>13</v>
      </c>
      <c r="M241" s="21" t="s">
        <v>14</v>
      </c>
      <c r="N241" s="22" t="s">
        <v>15</v>
      </c>
      <c r="O241" s="21" t="s">
        <v>68</v>
      </c>
      <c r="P241" s="21" t="s">
        <v>69</v>
      </c>
      <c r="Q241" s="21" t="s">
        <v>70</v>
      </c>
      <c r="R241" s="21" t="s">
        <v>62</v>
      </c>
      <c r="S241" s="21" t="s">
        <v>94</v>
      </c>
      <c r="T241" s="21" t="s">
        <v>95</v>
      </c>
      <c r="U241" s="21"/>
      <c r="V241" s="21" t="s">
        <v>96</v>
      </c>
      <c r="W241" s="21" t="s">
        <v>97</v>
      </c>
      <c r="X241" s="48"/>
      <c r="Z241" s="22" t="s">
        <v>63</v>
      </c>
      <c r="AA241" s="22" t="s">
        <v>64</v>
      </c>
      <c r="AB241" s="22" t="s">
        <v>65</v>
      </c>
      <c r="AC241" s="22" t="s">
        <v>66</v>
      </c>
      <c r="AD241" s="38" t="s">
        <v>63</v>
      </c>
      <c r="AE241" s="38" t="s">
        <v>64</v>
      </c>
      <c r="AF241" s="38" t="s">
        <v>65</v>
      </c>
      <c r="AG241" s="38" t="s">
        <v>66</v>
      </c>
      <c r="AH241" s="22" t="s">
        <v>67</v>
      </c>
      <c r="AI241" s="22" t="s">
        <v>17</v>
      </c>
      <c r="AJ241" s="22" t="s">
        <v>98</v>
      </c>
      <c r="AK241" s="61" t="s">
        <v>99</v>
      </c>
      <c r="AL241" s="62" t="s">
        <v>100</v>
      </c>
      <c r="AM241" s="63" t="s">
        <v>101</v>
      </c>
      <c r="AN241" s="64" t="s">
        <v>99</v>
      </c>
      <c r="AO241" s="63" t="s">
        <v>99</v>
      </c>
      <c r="AP241" s="61" t="s">
        <v>164</v>
      </c>
    </row>
    <row r="242" spans="1:42" ht="13" thickBot="1" x14ac:dyDescent="0.3">
      <c r="A242" s="16" t="s">
        <v>115</v>
      </c>
      <c r="B242" s="17" t="s">
        <v>19</v>
      </c>
      <c r="C242" s="18" t="s">
        <v>20</v>
      </c>
      <c r="D242" s="17" t="s">
        <v>21</v>
      </c>
      <c r="E242" s="17" t="s">
        <v>21</v>
      </c>
      <c r="F242" s="33" t="s">
        <v>72</v>
      </c>
      <c r="G242" s="17" t="s">
        <v>21</v>
      </c>
      <c r="H242" s="17" t="s">
        <v>21</v>
      </c>
      <c r="I242" s="33" t="s">
        <v>72</v>
      </c>
      <c r="J242" s="17" t="s">
        <v>21</v>
      </c>
      <c r="K242" s="17" t="s">
        <v>21</v>
      </c>
      <c r="L242" s="33" t="s">
        <v>72</v>
      </c>
      <c r="M242" s="17" t="s">
        <v>23</v>
      </c>
      <c r="N242" s="19" t="s">
        <v>24</v>
      </c>
      <c r="O242" s="17"/>
      <c r="P242" s="17"/>
      <c r="Q242" s="17"/>
      <c r="R242" s="17"/>
      <c r="S242" s="17"/>
      <c r="T242" s="17"/>
      <c r="U242" s="17"/>
      <c r="V242" s="17"/>
      <c r="W242" s="17"/>
      <c r="X242" s="48"/>
      <c r="Z242" s="18" t="s">
        <v>25</v>
      </c>
      <c r="AA242" s="18" t="s">
        <v>26</v>
      </c>
      <c r="AB242" s="18" t="s">
        <v>25</v>
      </c>
      <c r="AC242" s="18" t="s">
        <v>26</v>
      </c>
      <c r="AD242" s="39" t="s">
        <v>25</v>
      </c>
      <c r="AE242" s="39" t="s">
        <v>26</v>
      </c>
      <c r="AF242" s="39" t="s">
        <v>25</v>
      </c>
      <c r="AG242" s="39" t="s">
        <v>26</v>
      </c>
      <c r="AH242" s="18" t="s">
        <v>25</v>
      </c>
      <c r="AI242" s="18" t="s">
        <v>26</v>
      </c>
      <c r="AJ242" s="18" t="s">
        <v>26</v>
      </c>
      <c r="AK242" s="65" t="s">
        <v>6</v>
      </c>
      <c r="AL242" s="66" t="s">
        <v>103</v>
      </c>
      <c r="AM242" s="67" t="s">
        <v>104</v>
      </c>
      <c r="AN242" s="68" t="s">
        <v>105</v>
      </c>
      <c r="AO242" s="67" t="s">
        <v>106</v>
      </c>
      <c r="AP242" s="65" t="s">
        <v>165</v>
      </c>
    </row>
    <row r="243" spans="1:42" ht="13" thickTop="1" x14ac:dyDescent="0.25">
      <c r="A243" s="1" t="s">
        <v>42</v>
      </c>
      <c r="B243" s="2">
        <v>15317</v>
      </c>
      <c r="C243" s="2">
        <v>494</v>
      </c>
      <c r="D243" s="2">
        <v>313</v>
      </c>
      <c r="E243" s="2">
        <v>23</v>
      </c>
      <c r="F243" s="2">
        <v>95</v>
      </c>
      <c r="G243" s="2">
        <v>313</v>
      </c>
      <c r="H243" s="2">
        <v>15</v>
      </c>
      <c r="I243" s="2">
        <v>90</v>
      </c>
      <c r="J243" s="2">
        <v>527</v>
      </c>
      <c r="K243" s="2">
        <v>34</v>
      </c>
      <c r="L243" s="2">
        <v>93</v>
      </c>
      <c r="M243" s="4">
        <v>13.94</v>
      </c>
      <c r="N243" s="3">
        <v>10.54</v>
      </c>
      <c r="O243" s="31">
        <v>7.33</v>
      </c>
      <c r="P243" s="31">
        <v>7.9</v>
      </c>
      <c r="Q243" s="31">
        <v>2.83</v>
      </c>
      <c r="R243" s="31">
        <v>2.2599999999999998</v>
      </c>
      <c r="S243" s="31">
        <v>41</v>
      </c>
      <c r="T243" s="31">
        <v>5.9</v>
      </c>
      <c r="U243" s="31"/>
      <c r="V243" s="31">
        <v>5.0999999999999996</v>
      </c>
      <c r="W243" s="31">
        <v>3.4</v>
      </c>
      <c r="X243" s="49"/>
      <c r="Z243" s="2">
        <v>291</v>
      </c>
      <c r="AA243" s="34">
        <v>531</v>
      </c>
      <c r="AB243" s="2">
        <v>625</v>
      </c>
      <c r="AC243" s="34">
        <v>1533</v>
      </c>
      <c r="AD243" s="2">
        <v>134</v>
      </c>
      <c r="AE243" s="34">
        <v>200</v>
      </c>
      <c r="AF243" s="2">
        <v>294</v>
      </c>
      <c r="AG243" s="34">
        <v>854</v>
      </c>
      <c r="AH243" s="2">
        <v>14686</v>
      </c>
      <c r="AI243" s="3">
        <f t="shared" ref="AI243:AI254" si="96">AH243/B243</f>
        <v>0.95880394333093943</v>
      </c>
      <c r="AJ243" s="3">
        <f>SUM(Z243:AG243)/B243</f>
        <v>0.29131030880720765</v>
      </c>
      <c r="AK243" s="69">
        <f>C243/$C$2</f>
        <v>0.31485022307202037</v>
      </c>
      <c r="AL243" s="70">
        <f>(C243*D243)/1000</f>
        <v>154.62200000000001</v>
      </c>
      <c r="AM243" s="71">
        <f>(AL243)/$E$3</f>
        <v>0.2616277495769882</v>
      </c>
      <c r="AN243" s="72">
        <f>(C243*G243)/1000</f>
        <v>154.62200000000001</v>
      </c>
      <c r="AO243" s="71">
        <f>(AN243)/$G$3</f>
        <v>0.24159687500000002</v>
      </c>
      <c r="AP243" s="95">
        <f>(0.8*C243*G243)/60</f>
        <v>2061.626666666667</v>
      </c>
    </row>
    <row r="244" spans="1:42" x14ac:dyDescent="0.25">
      <c r="A244" s="1" t="s">
        <v>43</v>
      </c>
      <c r="B244" s="2">
        <v>12904</v>
      </c>
      <c r="C244" s="2">
        <v>445</v>
      </c>
      <c r="D244" s="2">
        <v>171</v>
      </c>
      <c r="E244" s="2">
        <v>14</v>
      </c>
      <c r="F244" s="2">
        <v>94</v>
      </c>
      <c r="G244" s="2">
        <v>171</v>
      </c>
      <c r="H244" s="2">
        <v>9</v>
      </c>
      <c r="I244" s="2">
        <v>95</v>
      </c>
      <c r="J244" s="2">
        <v>622</v>
      </c>
      <c r="K244" s="2">
        <v>29</v>
      </c>
      <c r="L244" s="2">
        <v>95</v>
      </c>
      <c r="M244" s="3">
        <v>13.56</v>
      </c>
      <c r="N244" s="3">
        <v>9.1</v>
      </c>
      <c r="O244" s="31">
        <v>7.38</v>
      </c>
      <c r="P244" s="31">
        <v>7.39</v>
      </c>
      <c r="Q244" s="31">
        <v>2.85</v>
      </c>
      <c r="R244" s="31">
        <v>2.4300000000000002</v>
      </c>
      <c r="S244" s="31">
        <v>69</v>
      </c>
      <c r="T244" s="31">
        <v>8.9</v>
      </c>
      <c r="U244" s="31"/>
      <c r="V244" s="31">
        <v>8.5</v>
      </c>
      <c r="W244" s="31">
        <v>4.0999999999999996</v>
      </c>
      <c r="X244" s="49"/>
      <c r="Z244" s="2">
        <v>262</v>
      </c>
      <c r="AA244" s="34">
        <v>522</v>
      </c>
      <c r="AB244" s="2">
        <v>556</v>
      </c>
      <c r="AC244" s="34">
        <v>1355</v>
      </c>
      <c r="AD244" s="2">
        <v>130</v>
      </c>
      <c r="AE244" s="34">
        <v>83</v>
      </c>
      <c r="AF244" s="2">
        <v>274</v>
      </c>
      <c r="AG244" s="34">
        <v>716</v>
      </c>
      <c r="AH244" s="2">
        <v>11984</v>
      </c>
      <c r="AI244" s="3">
        <f t="shared" si="96"/>
        <v>0.92870427774333542</v>
      </c>
      <c r="AJ244" s="3">
        <f>SUM(Z244:AG244)/B244</f>
        <v>0.30207687538747674</v>
      </c>
      <c r="AK244" s="69">
        <f t="shared" ref="AK244:AK254" si="97">C244/$C$2</f>
        <v>0.28362014021669851</v>
      </c>
      <c r="AL244" s="70">
        <f t="shared" ref="AL244:AL254" si="98">(C244*D244)/1000</f>
        <v>76.094999999999999</v>
      </c>
      <c r="AM244" s="71">
        <f t="shared" ref="AM244:AM256" si="99">(AL244)/$E$3</f>
        <v>0.12875634517766496</v>
      </c>
      <c r="AN244" s="72">
        <f t="shared" ref="AN244:AN254" si="100">(C244*G244)/1000</f>
        <v>76.094999999999999</v>
      </c>
      <c r="AO244" s="71">
        <f t="shared" ref="AO244:AO256" si="101">(AN244)/$G$3</f>
        <v>0.1188984375</v>
      </c>
      <c r="AP244" s="95">
        <f t="shared" ref="AP244:AP254" si="102">(0.8*C244*G244)/60</f>
        <v>1014.6</v>
      </c>
    </row>
    <row r="245" spans="1:42" x14ac:dyDescent="0.25">
      <c r="A245" s="1" t="s">
        <v>44</v>
      </c>
      <c r="B245" s="2">
        <v>19751</v>
      </c>
      <c r="C245" s="2">
        <v>637</v>
      </c>
      <c r="D245" s="2">
        <v>160</v>
      </c>
      <c r="E245" s="2">
        <v>27</v>
      </c>
      <c r="F245" s="2">
        <v>97</v>
      </c>
      <c r="G245" s="2">
        <v>160</v>
      </c>
      <c r="H245" s="2">
        <v>5</v>
      </c>
      <c r="I245" s="2">
        <v>90</v>
      </c>
      <c r="J245" s="2">
        <v>651</v>
      </c>
      <c r="K245" s="2">
        <v>36</v>
      </c>
      <c r="L245" s="2">
        <v>95</v>
      </c>
      <c r="M245" s="3">
        <v>15.06</v>
      </c>
      <c r="N245" s="3">
        <v>10</v>
      </c>
      <c r="O245" s="31">
        <v>7.39</v>
      </c>
      <c r="P245" s="31">
        <v>7.48</v>
      </c>
      <c r="Q245" s="31">
        <v>2.2000000000000002</v>
      </c>
      <c r="R245" s="31">
        <v>2.14</v>
      </c>
      <c r="S245" s="31">
        <v>64</v>
      </c>
      <c r="T245" s="31">
        <v>10.5</v>
      </c>
      <c r="U245" s="31"/>
      <c r="V245" s="31">
        <v>7.8</v>
      </c>
      <c r="W245" s="31">
        <v>6.56</v>
      </c>
      <c r="X245" s="49"/>
      <c r="Z245" s="2">
        <v>374</v>
      </c>
      <c r="AA245" s="34">
        <v>565</v>
      </c>
      <c r="AB245" s="2">
        <v>777</v>
      </c>
      <c r="AC245" s="34">
        <v>1960</v>
      </c>
      <c r="AD245" s="2">
        <v>118</v>
      </c>
      <c r="AE245" s="34">
        <v>119</v>
      </c>
      <c r="AF245" s="2">
        <v>393</v>
      </c>
      <c r="AG245" s="34">
        <v>921</v>
      </c>
      <c r="AH245" s="2">
        <v>14935</v>
      </c>
      <c r="AI245" s="3">
        <f t="shared" si="96"/>
        <v>0.75616424484836209</v>
      </c>
      <c r="AJ245" s="3">
        <f t="shared" ref="AJ245:AJ254" si="103">SUM(Z245:AG245)/B245</f>
        <v>0.26464482810996909</v>
      </c>
      <c r="AK245" s="69">
        <f t="shared" si="97"/>
        <v>0.4059910771191842</v>
      </c>
      <c r="AL245" s="70">
        <f t="shared" si="98"/>
        <v>101.92</v>
      </c>
      <c r="AM245" s="71">
        <f t="shared" si="99"/>
        <v>0.17245346869712352</v>
      </c>
      <c r="AN245" s="72">
        <f t="shared" si="100"/>
        <v>101.92</v>
      </c>
      <c r="AO245" s="71">
        <f t="shared" si="101"/>
        <v>0.15925</v>
      </c>
      <c r="AP245" s="95">
        <f t="shared" si="102"/>
        <v>1358.9333333333334</v>
      </c>
    </row>
    <row r="246" spans="1:42" x14ac:dyDescent="0.25">
      <c r="A246" s="1" t="s">
        <v>45</v>
      </c>
      <c r="B246" s="2">
        <v>15640</v>
      </c>
      <c r="C246" s="2">
        <v>521</v>
      </c>
      <c r="D246" s="2">
        <v>294</v>
      </c>
      <c r="E246" s="2">
        <v>27</v>
      </c>
      <c r="F246" s="2">
        <v>97</v>
      </c>
      <c r="G246" s="2">
        <v>294</v>
      </c>
      <c r="H246" s="2">
        <v>8</v>
      </c>
      <c r="I246" s="2">
        <v>92</v>
      </c>
      <c r="J246" s="2">
        <v>807</v>
      </c>
      <c r="K246" s="2">
        <v>42</v>
      </c>
      <c r="L246" s="2">
        <v>95</v>
      </c>
      <c r="M246" s="3">
        <v>7.04</v>
      </c>
      <c r="N246" s="3">
        <v>8.9499999999999993</v>
      </c>
      <c r="O246" s="31">
        <v>7.24</v>
      </c>
      <c r="P246" s="31">
        <v>7.4</v>
      </c>
      <c r="Q246" s="31">
        <v>2.56</v>
      </c>
      <c r="R246" s="31">
        <v>2.39</v>
      </c>
      <c r="S246" s="31">
        <v>65</v>
      </c>
      <c r="T246" s="31">
        <v>10</v>
      </c>
      <c r="U246" s="31"/>
      <c r="V246" s="31">
        <v>8</v>
      </c>
      <c r="W246" s="31">
        <v>4.2</v>
      </c>
      <c r="X246" s="49"/>
      <c r="Z246" s="2">
        <v>335</v>
      </c>
      <c r="AA246" s="34">
        <v>483</v>
      </c>
      <c r="AB246" s="2">
        <v>638</v>
      </c>
      <c r="AC246" s="34">
        <v>1826</v>
      </c>
      <c r="AD246" s="2">
        <v>151</v>
      </c>
      <c r="AE246" s="34">
        <v>139</v>
      </c>
      <c r="AF246" s="2">
        <v>416</v>
      </c>
      <c r="AG246" s="34">
        <v>875</v>
      </c>
      <c r="AH246" s="2">
        <v>14388</v>
      </c>
      <c r="AI246" s="3">
        <f t="shared" si="96"/>
        <v>0.9199488491048593</v>
      </c>
      <c r="AJ246" s="3">
        <f t="shared" si="103"/>
        <v>0.31093350383631713</v>
      </c>
      <c r="AK246" s="69">
        <f t="shared" si="97"/>
        <v>0.33205863607393243</v>
      </c>
      <c r="AL246" s="70">
        <f t="shared" si="98"/>
        <v>153.17400000000001</v>
      </c>
      <c r="AM246" s="71">
        <f t="shared" si="99"/>
        <v>0.2591776649746193</v>
      </c>
      <c r="AN246" s="72">
        <f t="shared" si="100"/>
        <v>153.17400000000001</v>
      </c>
      <c r="AO246" s="71">
        <f t="shared" si="101"/>
        <v>0.23933437500000002</v>
      </c>
      <c r="AP246" s="95">
        <f t="shared" si="102"/>
        <v>2042.32</v>
      </c>
    </row>
    <row r="247" spans="1:42" x14ac:dyDescent="0.25">
      <c r="A247" s="1" t="s">
        <v>46</v>
      </c>
      <c r="B247" s="2">
        <v>20438</v>
      </c>
      <c r="C247" s="2">
        <v>659</v>
      </c>
      <c r="D247" s="2">
        <v>203</v>
      </c>
      <c r="E247" s="2">
        <v>8</v>
      </c>
      <c r="F247" s="2">
        <v>97</v>
      </c>
      <c r="G247" s="2">
        <v>203</v>
      </c>
      <c r="H247" s="2">
        <v>5</v>
      </c>
      <c r="I247" s="2">
        <v>97</v>
      </c>
      <c r="J247" s="2">
        <v>599</v>
      </c>
      <c r="K247" s="2">
        <v>22</v>
      </c>
      <c r="L247" s="2">
        <v>96</v>
      </c>
      <c r="M247" s="3">
        <v>27.5</v>
      </c>
      <c r="N247" s="3">
        <v>9.6</v>
      </c>
      <c r="O247" s="31">
        <v>7.11</v>
      </c>
      <c r="P247" s="31">
        <v>7.66</v>
      </c>
      <c r="Q247" s="31">
        <v>2.5499999999999998</v>
      </c>
      <c r="R247" s="31">
        <v>2.31</v>
      </c>
      <c r="S247" s="31">
        <v>53</v>
      </c>
      <c r="T247" s="31">
        <v>6.5</v>
      </c>
      <c r="U247" s="31"/>
      <c r="V247" s="31">
        <v>6.5</v>
      </c>
      <c r="W247" s="31">
        <v>5.0999999999999996</v>
      </c>
      <c r="X247" s="49"/>
      <c r="Z247" s="2">
        <v>335</v>
      </c>
      <c r="AA247" s="34">
        <v>425</v>
      </c>
      <c r="AB247" s="2">
        <v>855</v>
      </c>
      <c r="AC247" s="34">
        <v>1800</v>
      </c>
      <c r="AD247" s="2">
        <v>99</v>
      </c>
      <c r="AE247" s="34">
        <v>101</v>
      </c>
      <c r="AF247" s="2">
        <v>362</v>
      </c>
      <c r="AG247" s="34">
        <v>734</v>
      </c>
      <c r="AH247" s="2">
        <v>14530</v>
      </c>
      <c r="AI247" s="3">
        <f t="shared" si="96"/>
        <v>0.71093061943438696</v>
      </c>
      <c r="AJ247" s="3">
        <f t="shared" si="103"/>
        <v>0.23050200606712987</v>
      </c>
      <c r="AK247" s="69">
        <f t="shared" si="97"/>
        <v>0.420012746972594</v>
      </c>
      <c r="AL247" s="70">
        <f t="shared" si="98"/>
        <v>133.77699999999999</v>
      </c>
      <c r="AM247" s="71">
        <f t="shared" si="99"/>
        <v>0.22635702199661589</v>
      </c>
      <c r="AN247" s="72">
        <f t="shared" si="100"/>
        <v>133.77699999999999</v>
      </c>
      <c r="AO247" s="71">
        <f t="shared" si="101"/>
        <v>0.20902656249999998</v>
      </c>
      <c r="AP247" s="95">
        <f t="shared" si="102"/>
        <v>1783.6933333333334</v>
      </c>
    </row>
    <row r="248" spans="1:42" x14ac:dyDescent="0.25">
      <c r="A248" s="1" t="s">
        <v>47</v>
      </c>
      <c r="B248" s="2">
        <v>24670</v>
      </c>
      <c r="C248" s="2">
        <v>822</v>
      </c>
      <c r="D248" s="2">
        <v>193</v>
      </c>
      <c r="E248" s="2">
        <v>7</v>
      </c>
      <c r="F248" s="2">
        <v>91</v>
      </c>
      <c r="G248" s="2">
        <v>113</v>
      </c>
      <c r="H248" s="2">
        <v>14</v>
      </c>
      <c r="I248" s="2">
        <v>90</v>
      </c>
      <c r="J248" s="2">
        <v>477</v>
      </c>
      <c r="K248" s="2">
        <v>22</v>
      </c>
      <c r="L248" s="2">
        <v>95</v>
      </c>
      <c r="M248" s="3">
        <v>22.06</v>
      </c>
      <c r="N248" s="3">
        <v>10.130000000000001</v>
      </c>
      <c r="O248" s="31">
        <v>7.12</v>
      </c>
      <c r="P248" s="31">
        <v>7.22</v>
      </c>
      <c r="Q248" s="31">
        <v>2.65</v>
      </c>
      <c r="R248" s="31">
        <v>2.4700000000000002</v>
      </c>
      <c r="S248" s="31">
        <v>55</v>
      </c>
      <c r="T248" s="31">
        <v>6</v>
      </c>
      <c r="U248" s="31"/>
      <c r="V248" s="31">
        <v>8</v>
      </c>
      <c r="W248" s="31">
        <v>3.9</v>
      </c>
      <c r="X248" s="49"/>
      <c r="Z248" s="2">
        <v>363</v>
      </c>
      <c r="AA248" s="34">
        <v>401</v>
      </c>
      <c r="AB248" s="2">
        <v>670</v>
      </c>
      <c r="AC248" s="34">
        <v>2022</v>
      </c>
      <c r="AD248" s="2">
        <v>139</v>
      </c>
      <c r="AE248" s="34">
        <v>116</v>
      </c>
      <c r="AF248" s="2">
        <v>403</v>
      </c>
      <c r="AG248" s="34">
        <v>877</v>
      </c>
      <c r="AH248" s="2">
        <v>14031</v>
      </c>
      <c r="AI248" s="3">
        <f t="shared" si="96"/>
        <v>0.56874746655857311</v>
      </c>
      <c r="AJ248" s="3">
        <f t="shared" si="103"/>
        <v>0.20231049858127281</v>
      </c>
      <c r="AK248" s="69">
        <f t="shared" si="97"/>
        <v>0.52390057361376674</v>
      </c>
      <c r="AL248" s="70">
        <f t="shared" si="98"/>
        <v>158.64599999999999</v>
      </c>
      <c r="AM248" s="71">
        <f t="shared" si="99"/>
        <v>0.26843654822335022</v>
      </c>
      <c r="AN248" s="72">
        <f t="shared" si="100"/>
        <v>92.885999999999996</v>
      </c>
      <c r="AO248" s="71">
        <f t="shared" si="101"/>
        <v>0.14513437499999998</v>
      </c>
      <c r="AP248" s="95">
        <f t="shared" si="102"/>
        <v>1238.48</v>
      </c>
    </row>
    <row r="249" spans="1:42" x14ac:dyDescent="0.25">
      <c r="A249" s="1" t="s">
        <v>48</v>
      </c>
      <c r="B249" s="2">
        <v>34554</v>
      </c>
      <c r="C249" s="2">
        <v>1115</v>
      </c>
      <c r="D249" s="2">
        <v>204</v>
      </c>
      <c r="E249" s="2">
        <v>4</v>
      </c>
      <c r="F249" s="2">
        <v>98</v>
      </c>
      <c r="G249" s="2">
        <v>201</v>
      </c>
      <c r="H249" s="2">
        <v>9</v>
      </c>
      <c r="I249" s="2">
        <v>95</v>
      </c>
      <c r="J249" s="2">
        <v>483</v>
      </c>
      <c r="K249" s="2">
        <v>26</v>
      </c>
      <c r="L249" s="2">
        <v>94</v>
      </c>
      <c r="M249" s="3">
        <v>22.26</v>
      </c>
      <c r="N249" s="3">
        <v>10.11</v>
      </c>
      <c r="O249" s="31">
        <v>7.24</v>
      </c>
      <c r="P249" s="31">
        <v>7.22</v>
      </c>
      <c r="Q249" s="31">
        <v>3.16</v>
      </c>
      <c r="R249" s="31">
        <v>2.74</v>
      </c>
      <c r="S249" s="31">
        <v>38</v>
      </c>
      <c r="T249" s="31">
        <v>17</v>
      </c>
      <c r="U249" s="31"/>
      <c r="V249" s="31">
        <v>9</v>
      </c>
      <c r="W249" s="31">
        <v>0.8</v>
      </c>
      <c r="X249" s="49"/>
      <c r="Z249" s="2">
        <v>499</v>
      </c>
      <c r="AA249" s="34">
        <v>535</v>
      </c>
      <c r="AB249" s="2">
        <v>1092</v>
      </c>
      <c r="AC249" s="34">
        <v>2513</v>
      </c>
      <c r="AD249" s="2">
        <v>431</v>
      </c>
      <c r="AE249" s="34">
        <v>188</v>
      </c>
      <c r="AF249" s="2">
        <v>796</v>
      </c>
      <c r="AG249" s="34">
        <v>1455</v>
      </c>
      <c r="AH249" s="2">
        <v>16740</v>
      </c>
      <c r="AI249" s="3">
        <f t="shared" si="96"/>
        <v>0.48445910748393817</v>
      </c>
      <c r="AJ249" s="3">
        <f t="shared" si="103"/>
        <v>0.21731203333912139</v>
      </c>
      <c r="AK249" s="69">
        <f t="shared" si="97"/>
        <v>0.71064372211599747</v>
      </c>
      <c r="AL249" s="70">
        <f t="shared" si="98"/>
        <v>227.46</v>
      </c>
      <c r="AM249" s="71">
        <f t="shared" si="99"/>
        <v>0.38487309644670054</v>
      </c>
      <c r="AN249" s="72">
        <f t="shared" si="100"/>
        <v>224.11500000000001</v>
      </c>
      <c r="AO249" s="71">
        <f t="shared" si="101"/>
        <v>0.3501796875</v>
      </c>
      <c r="AP249" s="95">
        <f t="shared" si="102"/>
        <v>2988.2</v>
      </c>
    </row>
    <row r="250" spans="1:42" x14ac:dyDescent="0.25">
      <c r="A250" s="1" t="s">
        <v>49</v>
      </c>
      <c r="B250" s="2">
        <v>44512</v>
      </c>
      <c r="C250" s="2">
        <v>1436</v>
      </c>
      <c r="D250" s="2">
        <v>153</v>
      </c>
      <c r="E250" s="2">
        <v>15</v>
      </c>
      <c r="F250" s="2">
        <v>94</v>
      </c>
      <c r="G250" s="2">
        <v>153</v>
      </c>
      <c r="H250" s="2">
        <v>8</v>
      </c>
      <c r="I250" s="2">
        <v>94</v>
      </c>
      <c r="J250" s="2">
        <v>535</v>
      </c>
      <c r="K250" s="2">
        <v>35</v>
      </c>
      <c r="L250" s="2">
        <v>93</v>
      </c>
      <c r="M250" s="3">
        <v>32.44</v>
      </c>
      <c r="N250" s="3">
        <v>11.4</v>
      </c>
      <c r="O250" s="31">
        <v>7.39</v>
      </c>
      <c r="P250" s="31">
        <v>7.46</v>
      </c>
      <c r="Q250" s="31">
        <v>3.55</v>
      </c>
      <c r="R250" s="31">
        <v>2.81</v>
      </c>
      <c r="S250" s="31">
        <v>18</v>
      </c>
      <c r="T250" s="31">
        <v>6.9</v>
      </c>
      <c r="U250" s="31"/>
      <c r="V250" s="31">
        <v>3.2</v>
      </c>
      <c r="W250" s="31">
        <v>1.3</v>
      </c>
      <c r="X250" s="49"/>
      <c r="Z250" s="2">
        <v>715</v>
      </c>
      <c r="AA250" s="34">
        <v>729</v>
      </c>
      <c r="AB250" s="2">
        <v>1544</v>
      </c>
      <c r="AC250" s="34">
        <v>4563</v>
      </c>
      <c r="AD250" s="2">
        <v>251</v>
      </c>
      <c r="AE250" s="34">
        <v>337</v>
      </c>
      <c r="AF250" s="2">
        <v>1290</v>
      </c>
      <c r="AG250" s="34">
        <v>1949</v>
      </c>
      <c r="AH250" s="2">
        <v>23611</v>
      </c>
      <c r="AI250" s="3">
        <f t="shared" si="96"/>
        <v>0.53044122933141624</v>
      </c>
      <c r="AJ250" s="3">
        <f t="shared" si="103"/>
        <v>0.25561646297627605</v>
      </c>
      <c r="AK250" s="69">
        <f t="shared" si="97"/>
        <v>0.91523263224984064</v>
      </c>
      <c r="AL250" s="70">
        <f t="shared" si="98"/>
        <v>219.708</v>
      </c>
      <c r="AM250" s="71">
        <f t="shared" si="99"/>
        <v>0.37175634517766498</v>
      </c>
      <c r="AN250" s="72">
        <f t="shared" si="100"/>
        <v>219.708</v>
      </c>
      <c r="AO250" s="71">
        <f t="shared" si="101"/>
        <v>0.34329375000000001</v>
      </c>
      <c r="AP250" s="95">
        <f t="shared" si="102"/>
        <v>2929.44</v>
      </c>
    </row>
    <row r="251" spans="1:42" x14ac:dyDescent="0.25">
      <c r="A251" s="1" t="s">
        <v>50</v>
      </c>
      <c r="B251" s="2">
        <v>29021</v>
      </c>
      <c r="C251" s="2">
        <v>967</v>
      </c>
      <c r="D251" s="2">
        <v>204</v>
      </c>
      <c r="E251" s="2">
        <v>7</v>
      </c>
      <c r="F251" s="2">
        <v>97</v>
      </c>
      <c r="G251" s="2">
        <v>204</v>
      </c>
      <c r="H251" s="2">
        <v>6</v>
      </c>
      <c r="I251" s="2">
        <v>96</v>
      </c>
      <c r="J251" s="2">
        <v>517</v>
      </c>
      <c r="K251" s="2">
        <v>18</v>
      </c>
      <c r="L251" s="2">
        <v>97</v>
      </c>
      <c r="M251" s="3">
        <v>20.76</v>
      </c>
      <c r="N251" s="3">
        <v>11.36</v>
      </c>
      <c r="O251" s="31">
        <v>7.14</v>
      </c>
      <c r="P251" s="31">
        <v>7.22</v>
      </c>
      <c r="Q251" s="31">
        <v>2.54</v>
      </c>
      <c r="R251" s="31">
        <v>2.41</v>
      </c>
      <c r="S251" s="31">
        <v>50</v>
      </c>
      <c r="T251" s="31">
        <v>5</v>
      </c>
      <c r="U251" s="31"/>
      <c r="V251" s="31">
        <v>7</v>
      </c>
      <c r="W251" s="31">
        <v>2.9</v>
      </c>
      <c r="X251" s="49"/>
      <c r="Z251" s="2">
        <v>422</v>
      </c>
      <c r="AA251" s="34">
        <v>464</v>
      </c>
      <c r="AB251" s="2">
        <v>881</v>
      </c>
      <c r="AC251" s="34">
        <v>2239</v>
      </c>
      <c r="AD251" s="2">
        <v>173</v>
      </c>
      <c r="AE251" s="34">
        <v>140</v>
      </c>
      <c r="AF251" s="2">
        <v>435</v>
      </c>
      <c r="AG251" s="34">
        <v>976</v>
      </c>
      <c r="AH251" s="2">
        <v>14563</v>
      </c>
      <c r="AI251" s="3">
        <f t="shared" si="96"/>
        <v>0.50180903483684225</v>
      </c>
      <c r="AJ251" s="3">
        <f t="shared" si="103"/>
        <v>0.19744323076392956</v>
      </c>
      <c r="AK251" s="69">
        <f t="shared" si="97"/>
        <v>0.61631612492033139</v>
      </c>
      <c r="AL251" s="70">
        <f t="shared" si="98"/>
        <v>197.268</v>
      </c>
      <c r="AM251" s="71">
        <f t="shared" si="99"/>
        <v>0.33378680203045685</v>
      </c>
      <c r="AN251" s="72">
        <f t="shared" si="100"/>
        <v>197.268</v>
      </c>
      <c r="AO251" s="71">
        <f t="shared" si="101"/>
        <v>0.30823125000000001</v>
      </c>
      <c r="AP251" s="95">
        <f t="shared" si="102"/>
        <v>2630.24</v>
      </c>
    </row>
    <row r="252" spans="1:42" x14ac:dyDescent="0.25">
      <c r="A252" s="1" t="s">
        <v>51</v>
      </c>
      <c r="B252" s="2">
        <v>21217</v>
      </c>
      <c r="C252" s="2">
        <v>684</v>
      </c>
      <c r="D252" s="2">
        <v>293</v>
      </c>
      <c r="E252" s="2">
        <v>13</v>
      </c>
      <c r="F252" s="2">
        <v>93</v>
      </c>
      <c r="G252" s="2">
        <v>229</v>
      </c>
      <c r="H252" s="2">
        <v>12</v>
      </c>
      <c r="I252" s="2">
        <v>93</v>
      </c>
      <c r="J252" s="2">
        <v>508</v>
      </c>
      <c r="K252" s="2">
        <v>38</v>
      </c>
      <c r="L252" s="2">
        <v>91</v>
      </c>
      <c r="M252" s="3">
        <v>28</v>
      </c>
      <c r="N252" s="3">
        <v>10.63</v>
      </c>
      <c r="O252" s="31">
        <v>7.56</v>
      </c>
      <c r="P252" s="31">
        <v>7.68</v>
      </c>
      <c r="Q252" s="31">
        <v>2.19</v>
      </c>
      <c r="R252" s="31">
        <v>1.84</v>
      </c>
      <c r="S252" s="31">
        <v>42</v>
      </c>
      <c r="T252" s="31">
        <v>10</v>
      </c>
      <c r="U252" s="31"/>
      <c r="V252" s="31">
        <v>5</v>
      </c>
      <c r="W252" s="31">
        <v>4.9000000000000004</v>
      </c>
      <c r="X252" s="49"/>
      <c r="Z252" s="2"/>
      <c r="AA252" s="34">
        <v>698</v>
      </c>
      <c r="AB252" s="2">
        <v>1098</v>
      </c>
      <c r="AC252" s="34">
        <v>3140</v>
      </c>
      <c r="AD252" s="2">
        <v>121</v>
      </c>
      <c r="AE252" s="34">
        <v>139</v>
      </c>
      <c r="AF252" s="2">
        <v>521</v>
      </c>
      <c r="AG252" s="34">
        <v>1027</v>
      </c>
      <c r="AH252" s="2">
        <v>11215</v>
      </c>
      <c r="AI252" s="3">
        <f t="shared" si="96"/>
        <v>0.52858556817646229</v>
      </c>
      <c r="AJ252" s="3">
        <f t="shared" si="103"/>
        <v>0.31785832115756235</v>
      </c>
      <c r="AK252" s="69">
        <f t="shared" si="97"/>
        <v>0.43594646271510518</v>
      </c>
      <c r="AL252" s="70">
        <f t="shared" si="98"/>
        <v>200.41200000000001</v>
      </c>
      <c r="AM252" s="71">
        <f t="shared" si="99"/>
        <v>0.33910659898477158</v>
      </c>
      <c r="AN252" s="72">
        <f t="shared" si="100"/>
        <v>156.636</v>
      </c>
      <c r="AO252" s="71">
        <f t="shared" si="101"/>
        <v>0.24474374999999998</v>
      </c>
      <c r="AP252" s="95">
        <f t="shared" si="102"/>
        <v>2088.4800000000005</v>
      </c>
    </row>
    <row r="253" spans="1:42" x14ac:dyDescent="0.25">
      <c r="A253" s="23" t="s">
        <v>52</v>
      </c>
      <c r="B253" s="2">
        <v>22034</v>
      </c>
      <c r="C253" s="2">
        <v>734</v>
      </c>
      <c r="D253" s="2">
        <v>216</v>
      </c>
      <c r="E253" s="2">
        <v>12</v>
      </c>
      <c r="F253" s="2">
        <v>97</v>
      </c>
      <c r="G253" s="2">
        <v>124</v>
      </c>
      <c r="H253" s="2">
        <v>3</v>
      </c>
      <c r="I253" s="2">
        <v>93</v>
      </c>
      <c r="J253" s="2">
        <v>363</v>
      </c>
      <c r="K253" s="2">
        <v>22</v>
      </c>
      <c r="L253" s="2">
        <v>93</v>
      </c>
      <c r="M253" s="3">
        <v>29</v>
      </c>
      <c r="N253" s="3">
        <v>10.78</v>
      </c>
      <c r="O253" s="31">
        <v>7.57</v>
      </c>
      <c r="P253" s="31">
        <v>7.49</v>
      </c>
      <c r="Q253" s="31">
        <v>2.66</v>
      </c>
      <c r="R253" s="31">
        <v>2.6</v>
      </c>
      <c r="S253" s="31">
        <v>42</v>
      </c>
      <c r="T253" s="31">
        <v>24</v>
      </c>
      <c r="U253" s="31"/>
      <c r="V253" s="31">
        <v>5</v>
      </c>
      <c r="W253" s="31">
        <v>0.5</v>
      </c>
      <c r="X253" s="49"/>
      <c r="Z253" s="2"/>
      <c r="AA253" s="34">
        <v>729</v>
      </c>
      <c r="AB253" s="2">
        <v>1182</v>
      </c>
      <c r="AC253" s="34">
        <v>3124</v>
      </c>
      <c r="AD253" s="2">
        <v>139</v>
      </c>
      <c r="AE253" s="34">
        <v>160</v>
      </c>
      <c r="AF253" s="2">
        <v>514</v>
      </c>
      <c r="AG253" s="34">
        <v>1067</v>
      </c>
      <c r="AH253" s="2">
        <v>10838</v>
      </c>
      <c r="AI253" s="3">
        <f t="shared" si="96"/>
        <v>0.49187619134065536</v>
      </c>
      <c r="AJ253" s="3">
        <f t="shared" si="103"/>
        <v>0.31383316692384494</v>
      </c>
      <c r="AK253" s="69">
        <f t="shared" si="97"/>
        <v>0.46781389420012748</v>
      </c>
      <c r="AL253" s="70">
        <f t="shared" si="98"/>
        <v>158.54400000000001</v>
      </c>
      <c r="AM253" s="71">
        <f t="shared" si="99"/>
        <v>0.26826395939086295</v>
      </c>
      <c r="AN253" s="72">
        <f t="shared" si="100"/>
        <v>91.016000000000005</v>
      </c>
      <c r="AO253" s="71">
        <f t="shared" si="101"/>
        <v>0.14221250000000002</v>
      </c>
      <c r="AP253" s="95">
        <f t="shared" si="102"/>
        <v>1213.5466666666666</v>
      </c>
    </row>
    <row r="254" spans="1:42" ht="13" thickBot="1" x14ac:dyDescent="0.3">
      <c r="A254" s="25" t="s">
        <v>53</v>
      </c>
      <c r="B254" s="2">
        <v>17604</v>
      </c>
      <c r="C254" s="2">
        <v>568</v>
      </c>
      <c r="D254" s="2">
        <v>211</v>
      </c>
      <c r="E254" s="2">
        <v>8</v>
      </c>
      <c r="F254" s="2">
        <v>98</v>
      </c>
      <c r="G254" s="2">
        <v>148</v>
      </c>
      <c r="H254" s="2">
        <v>4</v>
      </c>
      <c r="I254" s="2">
        <v>96</v>
      </c>
      <c r="J254" s="2">
        <v>463</v>
      </c>
      <c r="K254" s="2">
        <v>12</v>
      </c>
      <c r="L254" s="2">
        <v>97</v>
      </c>
      <c r="M254" s="3">
        <v>20</v>
      </c>
      <c r="N254" s="3">
        <v>11</v>
      </c>
      <c r="O254" s="31">
        <v>6.88</v>
      </c>
      <c r="P254" s="31">
        <v>6.88</v>
      </c>
      <c r="Q254" s="31">
        <v>2.4</v>
      </c>
      <c r="R254" s="31">
        <v>1.97</v>
      </c>
      <c r="S254" s="31">
        <v>45</v>
      </c>
      <c r="T254" s="31">
        <v>24</v>
      </c>
      <c r="U254" s="31"/>
      <c r="V254" s="31">
        <v>4.5</v>
      </c>
      <c r="W254" s="31">
        <v>2</v>
      </c>
      <c r="X254" s="49"/>
      <c r="Z254" s="2"/>
      <c r="AA254" s="34">
        <v>678</v>
      </c>
      <c r="AB254" s="2">
        <v>936</v>
      </c>
      <c r="AC254" s="34">
        <v>2420</v>
      </c>
      <c r="AD254" s="2">
        <v>83</v>
      </c>
      <c r="AE254" s="34">
        <v>55</v>
      </c>
      <c r="AF254" s="2">
        <v>299</v>
      </c>
      <c r="AG254" s="34">
        <v>726</v>
      </c>
      <c r="AH254" s="2">
        <v>11021</v>
      </c>
      <c r="AI254" s="3">
        <f t="shared" si="96"/>
        <v>0.62605089752329013</v>
      </c>
      <c r="AJ254" s="3">
        <f t="shared" si="103"/>
        <v>0.29521699613724156</v>
      </c>
      <c r="AK254" s="69">
        <f t="shared" si="97"/>
        <v>0.36201402166985341</v>
      </c>
      <c r="AL254" s="70">
        <f t="shared" si="98"/>
        <v>119.848</v>
      </c>
      <c r="AM254" s="71">
        <f t="shared" si="99"/>
        <v>0.20278849407783417</v>
      </c>
      <c r="AN254" s="72">
        <f t="shared" si="100"/>
        <v>84.063999999999993</v>
      </c>
      <c r="AO254" s="71">
        <f t="shared" si="101"/>
        <v>0.13134999999999999</v>
      </c>
      <c r="AP254" s="95">
        <f t="shared" si="102"/>
        <v>1120.8533333333335</v>
      </c>
    </row>
    <row r="255" spans="1:42" ht="13" thickTop="1" x14ac:dyDescent="0.25">
      <c r="A255" s="24" t="s">
        <v>116</v>
      </c>
      <c r="B255" s="40">
        <f>SUM(B243:B254)</f>
        <v>277662</v>
      </c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>
        <f>SUM(M243:M254)</f>
        <v>251.62</v>
      </c>
      <c r="N255" s="6"/>
      <c r="O255" s="28"/>
      <c r="P255" s="28"/>
      <c r="Q255" s="28"/>
      <c r="R255" s="28"/>
      <c r="S255" s="28"/>
      <c r="T255" s="28"/>
      <c r="U255" s="28"/>
      <c r="V255" s="28"/>
      <c r="W255" s="28"/>
      <c r="X255" s="49"/>
      <c r="Z255" s="6">
        <f t="shared" ref="Z255:AH255" si="104">SUM(Z243:Z254)</f>
        <v>3596</v>
      </c>
      <c r="AA255" s="35">
        <f t="shared" si="104"/>
        <v>6760</v>
      </c>
      <c r="AB255" s="6">
        <f t="shared" si="104"/>
        <v>10854</v>
      </c>
      <c r="AC255" s="35">
        <f t="shared" si="104"/>
        <v>28495</v>
      </c>
      <c r="AD255" s="6">
        <f t="shared" si="104"/>
        <v>1969</v>
      </c>
      <c r="AE255" s="35">
        <f t="shared" si="104"/>
        <v>1777</v>
      </c>
      <c r="AF255" s="6">
        <f t="shared" si="104"/>
        <v>5997</v>
      </c>
      <c r="AG255" s="35">
        <f t="shared" si="104"/>
        <v>12177</v>
      </c>
      <c r="AH255" s="6">
        <f t="shared" si="104"/>
        <v>172542</v>
      </c>
      <c r="AI255" s="28"/>
      <c r="AJ255" s="28"/>
      <c r="AK255" s="73"/>
      <c r="AL255" s="74"/>
      <c r="AM255" s="75"/>
      <c r="AN255" s="76"/>
      <c r="AO255" s="75"/>
      <c r="AP255" s="93"/>
    </row>
    <row r="256" spans="1:42" ht="13" thickBot="1" x14ac:dyDescent="0.3">
      <c r="A256" s="7" t="s">
        <v>117</v>
      </c>
      <c r="B256" s="8">
        <f>AVERAGE(B243:B254)</f>
        <v>23138.5</v>
      </c>
      <c r="C256" s="8">
        <f t="shared" ref="C256:R256" si="105">AVERAGE(C243:C254)</f>
        <v>756.83333333333337</v>
      </c>
      <c r="D256" s="8">
        <f t="shared" si="105"/>
        <v>217.91666666666666</v>
      </c>
      <c r="E256" s="8">
        <f>AVERAGE(E243:E254)</f>
        <v>13.75</v>
      </c>
      <c r="F256" s="8">
        <f>AVERAGE(F243:F254)</f>
        <v>95.666666666666671</v>
      </c>
      <c r="G256" s="8">
        <f>AVERAGE(G243:G254)</f>
        <v>192.75</v>
      </c>
      <c r="H256" s="8">
        <f>AVERAGE(H243:H254)</f>
        <v>8.1666666666666661</v>
      </c>
      <c r="I256" s="8">
        <f>AVERAGE(I243:I254)</f>
        <v>93.416666666666671</v>
      </c>
      <c r="J256" s="8">
        <f t="shared" si="105"/>
        <v>546</v>
      </c>
      <c r="K256" s="8">
        <f>AVERAGE(K243:K254)</f>
        <v>28</v>
      </c>
      <c r="L256" s="8">
        <f>AVERAGE(L243:L254)</f>
        <v>94.5</v>
      </c>
      <c r="M256" s="8">
        <f t="shared" si="105"/>
        <v>20.968333333333334</v>
      </c>
      <c r="N256" s="26">
        <f t="shared" si="105"/>
        <v>10.3</v>
      </c>
      <c r="O256" s="26">
        <f t="shared" si="105"/>
        <v>7.2791666666666659</v>
      </c>
      <c r="P256" s="26">
        <f t="shared" si="105"/>
        <v>7.4166666666666652</v>
      </c>
      <c r="Q256" s="26">
        <f t="shared" si="105"/>
        <v>2.6783333333333332</v>
      </c>
      <c r="R256" s="26">
        <f t="shared" si="105"/>
        <v>2.3641666666666667</v>
      </c>
      <c r="S256" s="26">
        <f>AVERAGE(S243:S254)</f>
        <v>48.5</v>
      </c>
      <c r="T256" s="26">
        <f>AVERAGE(T243:T254)</f>
        <v>11.225</v>
      </c>
      <c r="U256" s="26"/>
      <c r="V256" s="26">
        <f>AVERAGE(V243:V254)</f>
        <v>6.4666666666666659</v>
      </c>
      <c r="W256" s="26">
        <f>AVERAGE(W243:W254)</f>
        <v>3.3049999999999997</v>
      </c>
      <c r="X256" s="49"/>
      <c r="Z256" s="8">
        <f t="shared" ref="Z256:AJ256" si="106">AVERAGE(Z243:Z254)</f>
        <v>399.55555555555554</v>
      </c>
      <c r="AA256" s="36">
        <f t="shared" si="106"/>
        <v>563.33333333333337</v>
      </c>
      <c r="AB256" s="8">
        <f t="shared" si="106"/>
        <v>904.5</v>
      </c>
      <c r="AC256" s="36">
        <f t="shared" si="106"/>
        <v>2374.5833333333335</v>
      </c>
      <c r="AD256" s="8">
        <f t="shared" si="106"/>
        <v>164.08333333333334</v>
      </c>
      <c r="AE256" s="36">
        <f t="shared" si="106"/>
        <v>148.08333333333334</v>
      </c>
      <c r="AF256" s="8">
        <f t="shared" si="106"/>
        <v>499.75</v>
      </c>
      <c r="AG256" s="36">
        <f t="shared" si="106"/>
        <v>1014.75</v>
      </c>
      <c r="AH256" s="8">
        <f t="shared" si="106"/>
        <v>14378.5</v>
      </c>
      <c r="AI256" s="26">
        <f t="shared" si="106"/>
        <v>0.66721011914275508</v>
      </c>
      <c r="AJ256" s="26">
        <f t="shared" si="106"/>
        <v>0.26658818600727907</v>
      </c>
      <c r="AK256" s="77">
        <f t="shared" ref="AK256" si="107">C256/$C$2</f>
        <v>0.48236668791162102</v>
      </c>
      <c r="AL256" s="78">
        <f t="shared" ref="AL256" si="108">(C256*D256)/1000</f>
        <v>164.92659722222223</v>
      </c>
      <c r="AM256" s="79">
        <f t="shared" si="99"/>
        <v>0.27906361628125587</v>
      </c>
      <c r="AN256" s="80">
        <f t="shared" ref="AN256" si="109">(C256*G256)/1000</f>
        <v>145.879625</v>
      </c>
      <c r="AO256" s="79">
        <f t="shared" si="101"/>
        <v>0.2279369140625</v>
      </c>
      <c r="AP256" s="94">
        <f>AVERAGE(AP243:AP254)</f>
        <v>1872.5344444444443</v>
      </c>
    </row>
    <row r="257" spans="1:42" ht="13" thickTop="1" x14ac:dyDescent="0.25"/>
    <row r="258" spans="1:42" ht="13" thickBot="1" x14ac:dyDescent="0.3"/>
    <row r="259" spans="1:42" ht="13" thickTop="1" x14ac:dyDescent="0.25">
      <c r="A259" s="20" t="s">
        <v>5</v>
      </c>
      <c r="B259" s="21" t="s">
        <v>6</v>
      </c>
      <c r="C259" s="21" t="s">
        <v>6</v>
      </c>
      <c r="D259" s="21" t="s">
        <v>7</v>
      </c>
      <c r="E259" s="21" t="s">
        <v>8</v>
      </c>
      <c r="F259" s="32" t="s">
        <v>2</v>
      </c>
      <c r="G259" s="21" t="s">
        <v>9</v>
      </c>
      <c r="H259" s="21" t="s">
        <v>10</v>
      </c>
      <c r="I259" s="32" t="s">
        <v>3</v>
      </c>
      <c r="J259" s="21" t="s">
        <v>11</v>
      </c>
      <c r="K259" s="21" t="s">
        <v>12</v>
      </c>
      <c r="L259" s="32" t="s">
        <v>13</v>
      </c>
      <c r="M259" s="21" t="s">
        <v>14</v>
      </c>
      <c r="N259" s="22" t="s">
        <v>15</v>
      </c>
      <c r="O259" s="21" t="s">
        <v>68</v>
      </c>
      <c r="P259" s="21" t="s">
        <v>69</v>
      </c>
      <c r="Q259" s="21" t="s">
        <v>70</v>
      </c>
      <c r="R259" s="21" t="s">
        <v>62</v>
      </c>
      <c r="S259" s="21" t="s">
        <v>94</v>
      </c>
      <c r="T259" s="21" t="s">
        <v>95</v>
      </c>
      <c r="U259" s="21"/>
      <c r="V259" s="21" t="s">
        <v>96</v>
      </c>
      <c r="W259" s="21" t="s">
        <v>97</v>
      </c>
      <c r="X259" s="48"/>
      <c r="Z259" s="22" t="s">
        <v>63</v>
      </c>
      <c r="AA259" s="22" t="s">
        <v>64</v>
      </c>
      <c r="AB259" s="22" t="s">
        <v>65</v>
      </c>
      <c r="AC259" s="22" t="s">
        <v>66</v>
      </c>
      <c r="AD259" s="38" t="s">
        <v>63</v>
      </c>
      <c r="AE259" s="38" t="s">
        <v>64</v>
      </c>
      <c r="AF259" s="38" t="s">
        <v>65</v>
      </c>
      <c r="AG259" s="38" t="s">
        <v>66</v>
      </c>
      <c r="AH259" s="22" t="s">
        <v>67</v>
      </c>
      <c r="AI259" s="22" t="s">
        <v>17</v>
      </c>
      <c r="AJ259" s="22" t="s">
        <v>98</v>
      </c>
      <c r="AK259" s="61" t="s">
        <v>99</v>
      </c>
      <c r="AL259" s="62" t="s">
        <v>100</v>
      </c>
      <c r="AM259" s="63" t="s">
        <v>101</v>
      </c>
      <c r="AN259" s="64" t="s">
        <v>99</v>
      </c>
      <c r="AO259" s="63" t="s">
        <v>99</v>
      </c>
      <c r="AP259" s="61" t="s">
        <v>164</v>
      </c>
    </row>
    <row r="260" spans="1:42" ht="13" thickBot="1" x14ac:dyDescent="0.3">
      <c r="A260" s="16" t="s">
        <v>118</v>
      </c>
      <c r="B260" s="17" t="s">
        <v>19</v>
      </c>
      <c r="C260" s="18" t="s">
        <v>20</v>
      </c>
      <c r="D260" s="17" t="s">
        <v>21</v>
      </c>
      <c r="E260" s="17" t="s">
        <v>21</v>
      </c>
      <c r="F260" s="33" t="s">
        <v>72</v>
      </c>
      <c r="G260" s="17" t="s">
        <v>21</v>
      </c>
      <c r="H260" s="17" t="s">
        <v>21</v>
      </c>
      <c r="I260" s="33" t="s">
        <v>72</v>
      </c>
      <c r="J260" s="17" t="s">
        <v>21</v>
      </c>
      <c r="K260" s="17" t="s">
        <v>21</v>
      </c>
      <c r="L260" s="33" t="s">
        <v>72</v>
      </c>
      <c r="M260" s="17" t="s">
        <v>23</v>
      </c>
      <c r="N260" s="19" t="s">
        <v>24</v>
      </c>
      <c r="O260" s="17"/>
      <c r="P260" s="17"/>
      <c r="Q260" s="17"/>
      <c r="R260" s="17"/>
      <c r="S260" s="17"/>
      <c r="T260" s="17"/>
      <c r="U260" s="17"/>
      <c r="V260" s="17"/>
      <c r="W260" s="17"/>
      <c r="X260" s="48"/>
      <c r="Z260" s="18" t="s">
        <v>25</v>
      </c>
      <c r="AA260" s="18" t="s">
        <v>26</v>
      </c>
      <c r="AB260" s="18" t="s">
        <v>25</v>
      </c>
      <c r="AC260" s="18" t="s">
        <v>26</v>
      </c>
      <c r="AD260" s="39" t="s">
        <v>25</v>
      </c>
      <c r="AE260" s="39" t="s">
        <v>26</v>
      </c>
      <c r="AF260" s="39" t="s">
        <v>25</v>
      </c>
      <c r="AG260" s="39" t="s">
        <v>26</v>
      </c>
      <c r="AH260" s="18" t="s">
        <v>25</v>
      </c>
      <c r="AI260" s="18" t="s">
        <v>26</v>
      </c>
      <c r="AJ260" s="18" t="s">
        <v>26</v>
      </c>
      <c r="AK260" s="65" t="s">
        <v>6</v>
      </c>
      <c r="AL260" s="66" t="s">
        <v>103</v>
      </c>
      <c r="AM260" s="67" t="s">
        <v>104</v>
      </c>
      <c r="AN260" s="68" t="s">
        <v>105</v>
      </c>
      <c r="AO260" s="67" t="s">
        <v>106</v>
      </c>
      <c r="AP260" s="65" t="s">
        <v>165</v>
      </c>
    </row>
    <row r="261" spans="1:42" ht="13" thickTop="1" x14ac:dyDescent="0.25">
      <c r="A261" s="1" t="s">
        <v>42</v>
      </c>
      <c r="B261" s="2">
        <v>16840</v>
      </c>
      <c r="C261" s="2">
        <v>543</v>
      </c>
      <c r="D261" s="2">
        <v>206</v>
      </c>
      <c r="E261" s="2">
        <v>5</v>
      </c>
      <c r="F261" s="2">
        <v>98</v>
      </c>
      <c r="G261" s="2">
        <v>227</v>
      </c>
      <c r="H261" s="2">
        <v>6</v>
      </c>
      <c r="I261" s="2">
        <v>98</v>
      </c>
      <c r="J261" s="2">
        <v>532</v>
      </c>
      <c r="K261" s="2">
        <v>21</v>
      </c>
      <c r="L261" s="2">
        <v>96</v>
      </c>
      <c r="M261" s="4">
        <v>29</v>
      </c>
      <c r="N261" s="3">
        <v>11.06</v>
      </c>
      <c r="O261" s="31">
        <v>7.21</v>
      </c>
      <c r="P261" s="31">
        <v>7.17</v>
      </c>
      <c r="Q261" s="31">
        <v>2.73</v>
      </c>
      <c r="R261" s="31">
        <v>1.7</v>
      </c>
      <c r="S261" s="31">
        <v>49</v>
      </c>
      <c r="T261" s="31">
        <v>8</v>
      </c>
      <c r="U261" s="31"/>
      <c r="V261" s="31">
        <v>6.1</v>
      </c>
      <c r="W261" s="31">
        <v>2.5</v>
      </c>
      <c r="X261" s="49"/>
      <c r="Z261" s="2">
        <v>81</v>
      </c>
      <c r="AA261" s="34">
        <v>668</v>
      </c>
      <c r="AB261" s="2">
        <v>687</v>
      </c>
      <c r="AC261" s="34">
        <v>2408</v>
      </c>
      <c r="AD261" s="2">
        <v>82</v>
      </c>
      <c r="AE261" s="34">
        <v>105</v>
      </c>
      <c r="AF261" s="2">
        <v>315</v>
      </c>
      <c r="AG261" s="34">
        <v>768</v>
      </c>
      <c r="AH261" s="2">
        <v>11290</v>
      </c>
      <c r="AI261" s="3">
        <f t="shared" ref="AI261:AI272" si="110">AH261/B261</f>
        <v>0.67042755344418048</v>
      </c>
      <c r="AJ261" s="3">
        <f>SUM(Z261:AG261)/B261</f>
        <v>0.30368171021377671</v>
      </c>
      <c r="AK261" s="69">
        <f>C261/$C$2</f>
        <v>0.34608030592734224</v>
      </c>
      <c r="AL261" s="70">
        <f>(C261*D261)/1000</f>
        <v>111.858</v>
      </c>
      <c r="AM261" s="71">
        <f>(AL261)/$E$3</f>
        <v>0.18926903553299493</v>
      </c>
      <c r="AN261" s="72">
        <f>(C261*G261)/1000</f>
        <v>123.261</v>
      </c>
      <c r="AO261" s="71">
        <f>(AN261)/$G$3</f>
        <v>0.1925953125</v>
      </c>
      <c r="AP261" s="95">
        <f>(0.8*C261*G261)/60</f>
        <v>1643.48</v>
      </c>
    </row>
    <row r="262" spans="1:42" x14ac:dyDescent="0.25">
      <c r="A262" s="1" t="s">
        <v>43</v>
      </c>
      <c r="B262" s="2">
        <v>16852</v>
      </c>
      <c r="C262" s="2">
        <v>544</v>
      </c>
      <c r="D262" s="2">
        <v>241</v>
      </c>
      <c r="E262" s="2">
        <v>6</v>
      </c>
      <c r="F262" s="2">
        <v>97</v>
      </c>
      <c r="G262" s="2">
        <v>178</v>
      </c>
      <c r="H262" s="2">
        <v>6</v>
      </c>
      <c r="I262" s="2">
        <v>97</v>
      </c>
      <c r="J262" s="2">
        <v>599</v>
      </c>
      <c r="K262" s="2">
        <v>15</v>
      </c>
      <c r="L262" s="2">
        <v>97</v>
      </c>
      <c r="M262" s="3">
        <v>24.9</v>
      </c>
      <c r="N262" s="3">
        <v>10.65</v>
      </c>
      <c r="O262" s="31">
        <v>7.26</v>
      </c>
      <c r="P262" s="31">
        <v>7.14</v>
      </c>
      <c r="Q262" s="31">
        <v>1.65</v>
      </c>
      <c r="R262" s="31">
        <v>1.46</v>
      </c>
      <c r="S262" s="31">
        <v>50</v>
      </c>
      <c r="T262" s="31">
        <v>16</v>
      </c>
      <c r="U262" s="31"/>
      <c r="V262" s="31">
        <v>8.6</v>
      </c>
      <c r="W262" s="31">
        <v>2.8</v>
      </c>
      <c r="X262" s="49"/>
      <c r="Z262" s="2">
        <v>558</v>
      </c>
      <c r="AA262" s="34">
        <v>608</v>
      </c>
      <c r="AB262" s="2">
        <v>606.30769230769329</v>
      </c>
      <c r="AC262" s="34">
        <v>2062.3076923076951</v>
      </c>
      <c r="AD262" s="2">
        <v>74</v>
      </c>
      <c r="AE262" s="34">
        <v>90.89230769230835</v>
      </c>
      <c r="AF262" s="2">
        <v>349.99999999999909</v>
      </c>
      <c r="AG262" s="34">
        <v>666.46153846153902</v>
      </c>
      <c r="AH262" s="2">
        <v>10074</v>
      </c>
      <c r="AI262" s="3">
        <f t="shared" si="110"/>
        <v>0.59779254687870875</v>
      </c>
      <c r="AJ262" s="3">
        <f>SUM(Z262:AG262)/B262</f>
        <v>0.29764830469791331</v>
      </c>
      <c r="AK262" s="69">
        <f t="shared" ref="AK262:AK272" si="111">C262/$C$2</f>
        <v>0.34671765455704268</v>
      </c>
      <c r="AL262" s="70">
        <f t="shared" ref="AL262:AL272" si="112">(C262*D262)/1000</f>
        <v>131.10400000000001</v>
      </c>
      <c r="AM262" s="71">
        <f t="shared" ref="AM262:AM274" si="113">(AL262)/$E$3</f>
        <v>0.22183417935702202</v>
      </c>
      <c r="AN262" s="72">
        <f t="shared" ref="AN262:AN272" si="114">(C262*G262)/1000</f>
        <v>96.831999999999994</v>
      </c>
      <c r="AO262" s="71">
        <f t="shared" ref="AO262:AO274" si="115">(AN262)/$G$3</f>
        <v>0.15129999999999999</v>
      </c>
      <c r="AP262" s="95">
        <f t="shared" ref="AP262:AP272" si="116">(0.8*C262*G262)/60</f>
        <v>1291.0933333333335</v>
      </c>
    </row>
    <row r="263" spans="1:42" x14ac:dyDescent="0.25">
      <c r="A263" s="1" t="s">
        <v>44</v>
      </c>
      <c r="B263" s="2">
        <v>24235</v>
      </c>
      <c r="C263" s="2">
        <v>782</v>
      </c>
      <c r="D263" s="2">
        <v>243</v>
      </c>
      <c r="E263" s="2">
        <v>15</v>
      </c>
      <c r="F263" s="2">
        <v>94</v>
      </c>
      <c r="G263" s="2">
        <v>192</v>
      </c>
      <c r="H263" s="2">
        <v>10</v>
      </c>
      <c r="I263" s="2">
        <v>95</v>
      </c>
      <c r="J263" s="2">
        <v>442</v>
      </c>
      <c r="K263" s="2">
        <v>31</v>
      </c>
      <c r="L263" s="2">
        <v>93</v>
      </c>
      <c r="M263" s="3">
        <v>23.4</v>
      </c>
      <c r="N263" s="3">
        <v>11</v>
      </c>
      <c r="O263" s="31">
        <v>7.43</v>
      </c>
      <c r="P263" s="31">
        <v>7.18</v>
      </c>
      <c r="Q263" s="31">
        <v>1.59</v>
      </c>
      <c r="R263" s="31">
        <v>1.45</v>
      </c>
      <c r="S263" s="31">
        <v>56</v>
      </c>
      <c r="T263" s="31">
        <v>19</v>
      </c>
      <c r="U263" s="31"/>
      <c r="V263" s="31">
        <v>7.5</v>
      </c>
      <c r="W263" s="31">
        <v>2.7</v>
      </c>
      <c r="X263" s="49"/>
      <c r="Z263" s="2">
        <v>577</v>
      </c>
      <c r="AA263" s="34">
        <v>818</v>
      </c>
      <c r="AB263" s="2">
        <v>913.69230769230853</v>
      </c>
      <c r="AC263" s="34">
        <v>4682.1923076923085</v>
      </c>
      <c r="AD263" s="2">
        <v>184</v>
      </c>
      <c r="AE263" s="34">
        <v>236.07692307692378</v>
      </c>
      <c r="AF263" s="2">
        <v>945.50000000000091</v>
      </c>
      <c r="AG263" s="34">
        <v>1580.7307692307659</v>
      </c>
      <c r="AH263" s="2">
        <v>11597</v>
      </c>
      <c r="AI263" s="3">
        <f t="shared" si="110"/>
        <v>0.47852279760676708</v>
      </c>
      <c r="AJ263" s="3">
        <f t="shared" ref="AJ263:AJ272" si="117">SUM(Z263:AG263)/B263</f>
        <v>0.41003475583628257</v>
      </c>
      <c r="AK263" s="69">
        <f t="shared" si="111"/>
        <v>0.4984066284257489</v>
      </c>
      <c r="AL263" s="70">
        <f t="shared" si="112"/>
        <v>190.02600000000001</v>
      </c>
      <c r="AM263" s="71">
        <f t="shared" si="113"/>
        <v>0.3215329949238579</v>
      </c>
      <c r="AN263" s="72">
        <f t="shared" si="114"/>
        <v>150.14400000000001</v>
      </c>
      <c r="AO263" s="71">
        <f t="shared" si="115"/>
        <v>0.2346</v>
      </c>
      <c r="AP263" s="95">
        <f t="shared" si="116"/>
        <v>2001.9200000000003</v>
      </c>
    </row>
    <row r="264" spans="1:42" x14ac:dyDescent="0.25">
      <c r="A264" s="1" t="s">
        <v>45</v>
      </c>
      <c r="B264" s="2">
        <v>20472</v>
      </c>
      <c r="C264" s="2">
        <v>660</v>
      </c>
      <c r="D264" s="2">
        <v>274</v>
      </c>
      <c r="E264" s="2">
        <v>19</v>
      </c>
      <c r="F264" s="2">
        <v>93</v>
      </c>
      <c r="G264" s="2">
        <v>308</v>
      </c>
      <c r="H264" s="2">
        <v>14</v>
      </c>
      <c r="I264" s="2">
        <v>95</v>
      </c>
      <c r="J264" s="2">
        <v>714</v>
      </c>
      <c r="K264" s="2">
        <v>47</v>
      </c>
      <c r="L264" s="2">
        <v>93</v>
      </c>
      <c r="M264" s="3">
        <v>28.26</v>
      </c>
      <c r="N264" s="3">
        <v>11.7</v>
      </c>
      <c r="O264" s="31">
        <v>7.67</v>
      </c>
      <c r="P264" s="31">
        <v>7.33</v>
      </c>
      <c r="Q264" s="31">
        <v>1.74</v>
      </c>
      <c r="R264" s="31">
        <v>1.64</v>
      </c>
      <c r="S264" s="31">
        <v>44</v>
      </c>
      <c r="T264" s="31">
        <v>18</v>
      </c>
      <c r="U264" s="31"/>
      <c r="V264" s="31">
        <v>7</v>
      </c>
      <c r="W264" s="31">
        <v>1</v>
      </c>
      <c r="X264" s="49"/>
      <c r="Z264" s="2">
        <v>364</v>
      </c>
      <c r="AA264" s="34">
        <v>497</v>
      </c>
      <c r="AB264" s="2">
        <v>170</v>
      </c>
      <c r="AC264" s="34">
        <v>473</v>
      </c>
      <c r="AD264" s="2">
        <v>108</v>
      </c>
      <c r="AE264" s="34">
        <v>125</v>
      </c>
      <c r="AF264" s="2">
        <v>434</v>
      </c>
      <c r="AG264" s="34">
        <v>927</v>
      </c>
      <c r="AH264" s="2">
        <v>14575</v>
      </c>
      <c r="AI264" s="3">
        <f t="shared" si="110"/>
        <v>0.71194802657288003</v>
      </c>
      <c r="AJ264" s="3">
        <f t="shared" si="117"/>
        <v>0.15132864400156312</v>
      </c>
      <c r="AK264" s="69">
        <f t="shared" si="111"/>
        <v>0.42065009560229444</v>
      </c>
      <c r="AL264" s="70">
        <f t="shared" si="112"/>
        <v>180.84</v>
      </c>
      <c r="AM264" s="71">
        <f t="shared" si="113"/>
        <v>0.30598984771573606</v>
      </c>
      <c r="AN264" s="72">
        <f t="shared" si="114"/>
        <v>203.28</v>
      </c>
      <c r="AO264" s="71">
        <f t="shared" si="115"/>
        <v>0.31762499999999999</v>
      </c>
      <c r="AP264" s="95">
        <f t="shared" si="116"/>
        <v>2710.4</v>
      </c>
    </row>
    <row r="265" spans="1:42" x14ac:dyDescent="0.25">
      <c r="A265" s="1" t="s">
        <v>46</v>
      </c>
      <c r="B265" s="2">
        <v>18541</v>
      </c>
      <c r="C265" s="2">
        <v>598</v>
      </c>
      <c r="D265" s="2">
        <v>216</v>
      </c>
      <c r="E265" s="2">
        <v>13</v>
      </c>
      <c r="F265" s="2">
        <v>93</v>
      </c>
      <c r="G265" s="2">
        <v>137</v>
      </c>
      <c r="H265" s="2">
        <v>8</v>
      </c>
      <c r="I265" s="2">
        <v>94</v>
      </c>
      <c r="J265" s="2">
        <v>420</v>
      </c>
      <c r="K265" s="2">
        <v>29</v>
      </c>
      <c r="L265" s="2">
        <v>92</v>
      </c>
      <c r="M265" s="3">
        <v>21.16</v>
      </c>
      <c r="N265" s="3">
        <v>10.51</v>
      </c>
      <c r="O265" s="31">
        <v>7.23</v>
      </c>
      <c r="P265" s="31">
        <v>7.08</v>
      </c>
      <c r="Q265" s="31">
        <v>1.62</v>
      </c>
      <c r="R265" s="31">
        <v>1.58</v>
      </c>
      <c r="S265" s="31">
        <v>43</v>
      </c>
      <c r="T265" s="31">
        <v>12</v>
      </c>
      <c r="U265" s="31"/>
      <c r="V265" s="31">
        <v>10</v>
      </c>
      <c r="W265" s="31">
        <v>4</v>
      </c>
      <c r="X265" s="49"/>
      <c r="Z265" s="2">
        <v>499</v>
      </c>
      <c r="AA265" s="34">
        <v>632</v>
      </c>
      <c r="AB265" s="2">
        <v>706</v>
      </c>
      <c r="AC265" s="34">
        <v>3504</v>
      </c>
      <c r="AD265" s="2">
        <v>142</v>
      </c>
      <c r="AE265" s="34">
        <v>164</v>
      </c>
      <c r="AF265" s="2">
        <v>786</v>
      </c>
      <c r="AG265" s="34">
        <v>1474</v>
      </c>
      <c r="AH265" s="2">
        <v>11589</v>
      </c>
      <c r="AI265" s="3">
        <f t="shared" si="110"/>
        <v>0.62504719270805242</v>
      </c>
      <c r="AJ265" s="3">
        <f t="shared" si="117"/>
        <v>0.42646027722345076</v>
      </c>
      <c r="AK265" s="69">
        <f t="shared" si="111"/>
        <v>0.3811344805608668</v>
      </c>
      <c r="AL265" s="70">
        <f t="shared" si="112"/>
        <v>129.16800000000001</v>
      </c>
      <c r="AM265" s="71">
        <f t="shared" si="113"/>
        <v>0.21855837563451777</v>
      </c>
      <c r="AN265" s="72">
        <f t="shared" si="114"/>
        <v>81.926000000000002</v>
      </c>
      <c r="AO265" s="71">
        <f t="shared" si="115"/>
        <v>0.12800937500000001</v>
      </c>
      <c r="AP265" s="95">
        <f t="shared" si="116"/>
        <v>1092.3466666666668</v>
      </c>
    </row>
    <row r="266" spans="1:42" x14ac:dyDescent="0.25">
      <c r="A266" s="1" t="s">
        <v>47</v>
      </c>
      <c r="B266" s="2">
        <v>19888</v>
      </c>
      <c r="C266" s="2">
        <v>642</v>
      </c>
      <c r="D266" s="2">
        <v>264</v>
      </c>
      <c r="E266" s="2">
        <v>19</v>
      </c>
      <c r="F266" s="2">
        <v>93</v>
      </c>
      <c r="G266" s="2">
        <v>164</v>
      </c>
      <c r="H266" s="2">
        <v>6</v>
      </c>
      <c r="I266" s="2">
        <v>96</v>
      </c>
      <c r="J266" s="2">
        <v>382</v>
      </c>
      <c r="K266" s="2">
        <v>31</v>
      </c>
      <c r="L266" s="2">
        <v>91</v>
      </c>
      <c r="M266" s="3">
        <v>20.46</v>
      </c>
      <c r="N266" s="3">
        <v>9.0649999999999995</v>
      </c>
      <c r="O266" s="31">
        <v>6.94</v>
      </c>
      <c r="P266" s="31">
        <v>6.85</v>
      </c>
      <c r="Q266" s="31">
        <v>2.25</v>
      </c>
      <c r="R266" s="31">
        <v>1.96</v>
      </c>
      <c r="S266" s="31">
        <v>47</v>
      </c>
      <c r="T266" s="31">
        <v>7</v>
      </c>
      <c r="U266" s="31"/>
      <c r="V266" s="31">
        <v>6</v>
      </c>
      <c r="W266" s="31">
        <v>4</v>
      </c>
      <c r="X266" s="49"/>
      <c r="Z266" s="2">
        <v>401</v>
      </c>
      <c r="AA266" s="34">
        <v>472</v>
      </c>
      <c r="AB266" s="2">
        <v>546</v>
      </c>
      <c r="AC266" s="34">
        <v>2756</v>
      </c>
      <c r="AD266" s="2">
        <v>127</v>
      </c>
      <c r="AE266" s="34">
        <v>129</v>
      </c>
      <c r="AF266" s="2">
        <v>1675</v>
      </c>
      <c r="AG266" s="34">
        <v>1299</v>
      </c>
      <c r="AH266" s="2">
        <v>13406</v>
      </c>
      <c r="AI266" s="3">
        <f t="shared" si="110"/>
        <v>0.67407481898632338</v>
      </c>
      <c r="AJ266" s="3">
        <f t="shared" si="117"/>
        <v>0.37233507642799679</v>
      </c>
      <c r="AK266" s="69">
        <f t="shared" si="111"/>
        <v>0.4091778202676864</v>
      </c>
      <c r="AL266" s="70">
        <f t="shared" si="112"/>
        <v>169.488</v>
      </c>
      <c r="AM266" s="71">
        <f t="shared" si="113"/>
        <v>0.28678172588832485</v>
      </c>
      <c r="AN266" s="72">
        <f t="shared" si="114"/>
        <v>105.288</v>
      </c>
      <c r="AO266" s="71">
        <f t="shared" si="115"/>
        <v>0.16451250000000001</v>
      </c>
      <c r="AP266" s="95">
        <f t="shared" si="116"/>
        <v>1403.8400000000001</v>
      </c>
    </row>
    <row r="267" spans="1:42" x14ac:dyDescent="0.25">
      <c r="A267" s="1" t="s">
        <v>48</v>
      </c>
      <c r="B267" s="2">
        <v>27108</v>
      </c>
      <c r="C267" s="2">
        <v>874</v>
      </c>
      <c r="D267" s="2">
        <v>196</v>
      </c>
      <c r="E267" s="2">
        <v>23</v>
      </c>
      <c r="F267" s="2">
        <v>88</v>
      </c>
      <c r="G267" s="2">
        <v>219</v>
      </c>
      <c r="H267" s="2">
        <v>6</v>
      </c>
      <c r="I267" s="2">
        <v>97</v>
      </c>
      <c r="J267" s="2">
        <v>589</v>
      </c>
      <c r="K267" s="2">
        <v>34</v>
      </c>
      <c r="L267" s="2">
        <v>93</v>
      </c>
      <c r="M267" s="3">
        <v>14.84</v>
      </c>
      <c r="N267" s="3">
        <v>14.21</v>
      </c>
      <c r="O267" s="31">
        <v>6.85</v>
      </c>
      <c r="P267" s="31">
        <v>7.09</v>
      </c>
      <c r="Q267" s="31">
        <v>2.38</v>
      </c>
      <c r="R267" s="31">
        <v>1.97</v>
      </c>
      <c r="S267" s="31">
        <v>55</v>
      </c>
      <c r="T267" s="31">
        <v>11</v>
      </c>
      <c r="U267" s="31"/>
      <c r="V267" s="31">
        <v>8</v>
      </c>
      <c r="W267" s="31">
        <v>2</v>
      </c>
      <c r="X267" s="49"/>
      <c r="Z267" s="2">
        <v>487</v>
      </c>
      <c r="AA267" s="34">
        <v>532</v>
      </c>
      <c r="AB267" s="2">
        <v>969</v>
      </c>
      <c r="AC267" s="34">
        <v>3845</v>
      </c>
      <c r="AD267" s="2">
        <v>274</v>
      </c>
      <c r="AE267" s="34">
        <v>265</v>
      </c>
      <c r="AF267" s="2">
        <v>780</v>
      </c>
      <c r="AG267" s="34">
        <v>1699</v>
      </c>
      <c r="AH267" s="2">
        <v>17308</v>
      </c>
      <c r="AI267" s="3">
        <f t="shared" si="110"/>
        <v>0.63848310461856284</v>
      </c>
      <c r="AJ267" s="3">
        <f t="shared" si="117"/>
        <v>0.3265087796960307</v>
      </c>
      <c r="AK267" s="69">
        <f t="shared" si="111"/>
        <v>0.55704270235818998</v>
      </c>
      <c r="AL267" s="70">
        <f t="shared" si="112"/>
        <v>171.304</v>
      </c>
      <c r="AM267" s="71">
        <f t="shared" si="113"/>
        <v>0.28985448392554991</v>
      </c>
      <c r="AN267" s="72">
        <f t="shared" si="114"/>
        <v>191.40600000000001</v>
      </c>
      <c r="AO267" s="71">
        <f t="shared" si="115"/>
        <v>0.29907187499999999</v>
      </c>
      <c r="AP267" s="95">
        <f t="shared" si="116"/>
        <v>2552.0800000000004</v>
      </c>
    </row>
    <row r="268" spans="1:42" x14ac:dyDescent="0.25">
      <c r="A268" s="1" t="s">
        <v>49</v>
      </c>
      <c r="B268" s="2">
        <v>35114</v>
      </c>
      <c r="C268" s="2">
        <v>1133</v>
      </c>
      <c r="D268" s="2">
        <v>235</v>
      </c>
      <c r="E268" s="2">
        <v>14</v>
      </c>
      <c r="F268" s="2">
        <v>94</v>
      </c>
      <c r="G268" s="2">
        <v>284</v>
      </c>
      <c r="H268" s="2">
        <v>12.8</v>
      </c>
      <c r="I268" s="2">
        <v>95</v>
      </c>
      <c r="J268" s="2">
        <v>614</v>
      </c>
      <c r="K268" s="2">
        <v>41</v>
      </c>
      <c r="L268" s="2">
        <v>93</v>
      </c>
      <c r="M268" s="3">
        <v>13.48</v>
      </c>
      <c r="N268" s="3">
        <v>10.715</v>
      </c>
      <c r="O268" s="31">
        <v>7.26</v>
      </c>
      <c r="P268" s="31">
        <v>7.39</v>
      </c>
      <c r="Q268" s="31">
        <v>2.23</v>
      </c>
      <c r="R268" s="31">
        <v>2.59</v>
      </c>
      <c r="S268" s="31">
        <v>61</v>
      </c>
      <c r="T268" s="31">
        <v>15</v>
      </c>
      <c r="U268" s="31"/>
      <c r="V268" s="31">
        <v>9.9</v>
      </c>
      <c r="W268" s="31">
        <v>2.2999999999999998</v>
      </c>
      <c r="X268" s="49"/>
      <c r="Z268" s="2">
        <v>640</v>
      </c>
      <c r="AA268" s="34">
        <v>713</v>
      </c>
      <c r="AB268" s="2">
        <v>1077</v>
      </c>
      <c r="AC268" s="34">
        <v>3756</v>
      </c>
      <c r="AD268" s="2">
        <v>590</v>
      </c>
      <c r="AE268" s="34">
        <v>418</v>
      </c>
      <c r="AF268" s="2">
        <v>1396</v>
      </c>
      <c r="AG268" s="34">
        <v>2706</v>
      </c>
      <c r="AH268" s="2">
        <v>19208</v>
      </c>
      <c r="AI268" s="3">
        <f t="shared" si="110"/>
        <v>0.54701828330580393</v>
      </c>
      <c r="AJ268" s="3">
        <f t="shared" si="117"/>
        <v>0.321695050407245</v>
      </c>
      <c r="AK268" s="69">
        <f t="shared" si="111"/>
        <v>0.72211599745060551</v>
      </c>
      <c r="AL268" s="70">
        <f t="shared" si="112"/>
        <v>266.255</v>
      </c>
      <c r="AM268" s="71">
        <f t="shared" si="113"/>
        <v>0.45051607445008457</v>
      </c>
      <c r="AN268" s="72">
        <f t="shared" si="114"/>
        <v>321.77199999999999</v>
      </c>
      <c r="AO268" s="71">
        <f t="shared" si="115"/>
        <v>0.50276874999999999</v>
      </c>
      <c r="AP268" s="95">
        <f t="shared" si="116"/>
        <v>4290.293333333334</v>
      </c>
    </row>
    <row r="269" spans="1:42" x14ac:dyDescent="0.25">
      <c r="A269" s="1" t="s">
        <v>50</v>
      </c>
      <c r="B269" s="2">
        <v>17998</v>
      </c>
      <c r="C269" s="2">
        <v>581</v>
      </c>
      <c r="D269" s="2">
        <v>233</v>
      </c>
      <c r="E269" s="2">
        <v>11.5</v>
      </c>
      <c r="F269" s="2">
        <v>95</v>
      </c>
      <c r="G269" s="2">
        <v>246</v>
      </c>
      <c r="H269" s="2">
        <v>16</v>
      </c>
      <c r="I269" s="2">
        <v>94</v>
      </c>
      <c r="J269" s="2">
        <v>551</v>
      </c>
      <c r="K269" s="2">
        <v>41</v>
      </c>
      <c r="L269" s="2">
        <v>92</v>
      </c>
      <c r="M269" s="3">
        <v>13.86</v>
      </c>
      <c r="N269" s="3">
        <v>11.45</v>
      </c>
      <c r="O269" s="31">
        <v>7.27</v>
      </c>
      <c r="P269" s="31">
        <v>7.28</v>
      </c>
      <c r="Q269" s="31">
        <v>2.54</v>
      </c>
      <c r="R269" s="31">
        <v>1.77</v>
      </c>
      <c r="S269" s="31">
        <v>43</v>
      </c>
      <c r="T269" s="31">
        <v>5.9</v>
      </c>
      <c r="U269" s="31"/>
      <c r="V269" s="31">
        <v>6.2</v>
      </c>
      <c r="W269" s="31">
        <v>0.5</v>
      </c>
      <c r="X269" s="49"/>
      <c r="Z269" s="2">
        <v>414</v>
      </c>
      <c r="AA269" s="34">
        <v>451</v>
      </c>
      <c r="AB269" s="2">
        <v>646</v>
      </c>
      <c r="AC269" s="34">
        <v>2032</v>
      </c>
      <c r="AD269" s="2">
        <v>102</v>
      </c>
      <c r="AE269" s="34">
        <v>185</v>
      </c>
      <c r="AF269" s="2">
        <v>522</v>
      </c>
      <c r="AG269" s="34">
        <v>1432</v>
      </c>
      <c r="AH269" s="2">
        <v>16573</v>
      </c>
      <c r="AI269" s="3">
        <f t="shared" si="110"/>
        <v>0.92082453605956216</v>
      </c>
      <c r="AJ269" s="3">
        <f t="shared" si="117"/>
        <v>0.32136904100455604</v>
      </c>
      <c r="AK269" s="69">
        <f t="shared" si="111"/>
        <v>0.3702995538559592</v>
      </c>
      <c r="AL269" s="70">
        <f t="shared" si="112"/>
        <v>135.37299999999999</v>
      </c>
      <c r="AM269" s="71">
        <f t="shared" si="113"/>
        <v>0.22905752961082909</v>
      </c>
      <c r="AN269" s="72">
        <f t="shared" si="114"/>
        <v>142.92599999999999</v>
      </c>
      <c r="AO269" s="71">
        <f t="shared" si="115"/>
        <v>0.22332187499999998</v>
      </c>
      <c r="AP269" s="95">
        <f t="shared" si="116"/>
        <v>1905.68</v>
      </c>
    </row>
    <row r="270" spans="1:42" x14ac:dyDescent="0.25">
      <c r="A270" s="1" t="s">
        <v>51</v>
      </c>
      <c r="B270" s="2">
        <v>16050</v>
      </c>
      <c r="C270" s="2">
        <v>518</v>
      </c>
      <c r="D270" s="2">
        <v>272</v>
      </c>
      <c r="E270" s="2">
        <v>17</v>
      </c>
      <c r="F270" s="2">
        <v>93</v>
      </c>
      <c r="G270" s="2">
        <v>174</v>
      </c>
      <c r="H270" s="2">
        <v>8.8000000000000007</v>
      </c>
      <c r="I270" s="2">
        <v>94</v>
      </c>
      <c r="J270" s="2">
        <v>462</v>
      </c>
      <c r="K270" s="2">
        <v>36</v>
      </c>
      <c r="L270" s="2">
        <v>92</v>
      </c>
      <c r="M270" s="3">
        <v>6.36</v>
      </c>
      <c r="N270" s="3">
        <v>10.83</v>
      </c>
      <c r="O270" s="31">
        <v>7.38</v>
      </c>
      <c r="P270" s="31">
        <v>7.63</v>
      </c>
      <c r="Q270" s="31">
        <v>1.95</v>
      </c>
      <c r="R270" s="31">
        <v>1.75</v>
      </c>
      <c r="S270" s="31">
        <v>42</v>
      </c>
      <c r="T270" s="31">
        <v>11</v>
      </c>
      <c r="U270" s="31"/>
      <c r="V270" s="31">
        <v>4.8</v>
      </c>
      <c r="W270" s="31">
        <v>1.6</v>
      </c>
      <c r="X270" s="49"/>
      <c r="Z270" s="2">
        <v>331</v>
      </c>
      <c r="AA270" s="34">
        <v>456</v>
      </c>
      <c r="AB270" s="2">
        <v>574</v>
      </c>
      <c r="AC270" s="34">
        <v>1933</v>
      </c>
      <c r="AD270" s="2">
        <v>87</v>
      </c>
      <c r="AE270" s="34">
        <v>107</v>
      </c>
      <c r="AF270" s="2">
        <v>532</v>
      </c>
      <c r="AG270" s="34">
        <v>1330</v>
      </c>
      <c r="AH270" s="2">
        <v>10496</v>
      </c>
      <c r="AI270" s="3">
        <f t="shared" si="110"/>
        <v>0.65395638629283492</v>
      </c>
      <c r="AJ270" s="3">
        <f t="shared" si="117"/>
        <v>0.33333333333333331</v>
      </c>
      <c r="AK270" s="69">
        <f t="shared" si="111"/>
        <v>0.33014659018483111</v>
      </c>
      <c r="AL270" s="70">
        <f t="shared" si="112"/>
        <v>140.89599999999999</v>
      </c>
      <c r="AM270" s="71">
        <f t="shared" si="113"/>
        <v>0.2384027072758037</v>
      </c>
      <c r="AN270" s="72">
        <f t="shared" si="114"/>
        <v>90.132000000000005</v>
      </c>
      <c r="AO270" s="71">
        <f t="shared" si="115"/>
        <v>0.14083125000000002</v>
      </c>
      <c r="AP270" s="95">
        <f t="shared" si="116"/>
        <v>1201.76</v>
      </c>
    </row>
    <row r="271" spans="1:42" x14ac:dyDescent="0.25">
      <c r="A271" s="23" t="s">
        <v>52</v>
      </c>
      <c r="B271" s="2">
        <v>16396</v>
      </c>
      <c r="C271" s="2">
        <v>529</v>
      </c>
      <c r="D271" s="2">
        <v>270</v>
      </c>
      <c r="E271" s="2">
        <v>16</v>
      </c>
      <c r="F271" s="2">
        <v>94</v>
      </c>
      <c r="G271" s="2">
        <v>330</v>
      </c>
      <c r="H271" s="2">
        <v>13.7</v>
      </c>
      <c r="I271" s="2">
        <v>96</v>
      </c>
      <c r="J271" s="2">
        <v>649</v>
      </c>
      <c r="K271" s="2">
        <v>36</v>
      </c>
      <c r="L271" s="2">
        <v>94</v>
      </c>
      <c r="M271" s="3">
        <v>6.62</v>
      </c>
      <c r="N271" s="3">
        <v>11.45</v>
      </c>
      <c r="O271" s="31">
        <v>7.56</v>
      </c>
      <c r="P271" s="31">
        <v>7.65</v>
      </c>
      <c r="Q271" s="31">
        <v>2.0499999999999998</v>
      </c>
      <c r="R271" s="31">
        <v>1.96</v>
      </c>
      <c r="S271" s="31">
        <v>43</v>
      </c>
      <c r="T271" s="31">
        <v>11.5</v>
      </c>
      <c r="U271" s="31"/>
      <c r="V271" s="31">
        <v>5.0999999999999996</v>
      </c>
      <c r="W271" s="31">
        <v>1.6</v>
      </c>
      <c r="X271" s="49"/>
      <c r="Z271" s="2">
        <v>361</v>
      </c>
      <c r="AA271" s="34">
        <v>547</v>
      </c>
      <c r="AB271" s="2">
        <v>600</v>
      </c>
      <c r="AC271" s="34">
        <v>1946</v>
      </c>
      <c r="AD271" s="2">
        <v>112</v>
      </c>
      <c r="AE271" s="34">
        <v>157</v>
      </c>
      <c r="AF271" s="2">
        <v>622</v>
      </c>
      <c r="AG271" s="34">
        <v>777</v>
      </c>
      <c r="AH271" s="2">
        <v>9762</v>
      </c>
      <c r="AI271" s="3">
        <f t="shared" si="110"/>
        <v>0.59538911929738958</v>
      </c>
      <c r="AJ271" s="3">
        <f t="shared" si="117"/>
        <v>0.31239326665040251</v>
      </c>
      <c r="AK271" s="69">
        <f t="shared" si="111"/>
        <v>0.33715742511153601</v>
      </c>
      <c r="AL271" s="70">
        <f t="shared" si="112"/>
        <v>142.83000000000001</v>
      </c>
      <c r="AM271" s="71">
        <f t="shared" si="113"/>
        <v>0.24167512690355333</v>
      </c>
      <c r="AN271" s="72">
        <f t="shared" si="114"/>
        <v>174.57</v>
      </c>
      <c r="AO271" s="71">
        <f t="shared" si="115"/>
        <v>0.27276562500000001</v>
      </c>
      <c r="AP271" s="95">
        <f t="shared" si="116"/>
        <v>2327.6000000000004</v>
      </c>
    </row>
    <row r="272" spans="1:42" ht="13" thickBot="1" x14ac:dyDescent="0.3">
      <c r="A272" s="25" t="s">
        <v>53</v>
      </c>
      <c r="B272" s="2">
        <v>15631</v>
      </c>
      <c r="C272" s="2">
        <v>504</v>
      </c>
      <c r="D272" s="2">
        <v>254</v>
      </c>
      <c r="E272" s="2">
        <v>11</v>
      </c>
      <c r="F272" s="2">
        <v>95</v>
      </c>
      <c r="G272" s="2">
        <v>318</v>
      </c>
      <c r="H272" s="2">
        <v>8.3000000000000007</v>
      </c>
      <c r="I272" s="2">
        <v>97</v>
      </c>
      <c r="J272" s="2">
        <v>577</v>
      </c>
      <c r="K272" s="2">
        <v>25</v>
      </c>
      <c r="L272" s="2">
        <v>95</v>
      </c>
      <c r="M272" s="3">
        <v>13.7</v>
      </c>
      <c r="N272" s="3">
        <v>8.98</v>
      </c>
      <c r="O272" s="31">
        <v>8.41</v>
      </c>
      <c r="P272" s="31">
        <v>7.9</v>
      </c>
      <c r="Q272" s="31">
        <v>2.27</v>
      </c>
      <c r="R272" s="31">
        <v>1.87</v>
      </c>
      <c r="S272" s="31">
        <v>57</v>
      </c>
      <c r="T272" s="31">
        <v>8</v>
      </c>
      <c r="U272" s="31"/>
      <c r="V272" s="31">
        <v>8</v>
      </c>
      <c r="W272" s="31">
        <v>2.1</v>
      </c>
      <c r="X272" s="49"/>
      <c r="Z272" s="2">
        <v>315</v>
      </c>
      <c r="AA272" s="34">
        <v>582</v>
      </c>
      <c r="AB272" s="2">
        <v>514</v>
      </c>
      <c r="AC272" s="34">
        <v>1784</v>
      </c>
      <c r="AD272" s="2">
        <v>73</v>
      </c>
      <c r="AE272" s="34">
        <v>103</v>
      </c>
      <c r="AF272" s="2">
        <v>520</v>
      </c>
      <c r="AG272" s="34">
        <v>809</v>
      </c>
      <c r="AH272" s="2">
        <v>9505</v>
      </c>
      <c r="AI272" s="3">
        <f t="shared" si="110"/>
        <v>0.60808649478600219</v>
      </c>
      <c r="AJ272" s="3">
        <f t="shared" si="117"/>
        <v>0.30068453713773913</v>
      </c>
      <c r="AK272" s="69">
        <f t="shared" si="111"/>
        <v>0.32122370936902483</v>
      </c>
      <c r="AL272" s="70">
        <f t="shared" si="112"/>
        <v>128.01599999999999</v>
      </c>
      <c r="AM272" s="71">
        <f t="shared" si="113"/>
        <v>0.21660913705583754</v>
      </c>
      <c r="AN272" s="72">
        <f t="shared" si="114"/>
        <v>160.27199999999999</v>
      </c>
      <c r="AO272" s="71">
        <f t="shared" si="115"/>
        <v>0.25042500000000001</v>
      </c>
      <c r="AP272" s="95">
        <f t="shared" si="116"/>
        <v>2136.9600000000005</v>
      </c>
    </row>
    <row r="273" spans="1:42" ht="13" thickTop="1" x14ac:dyDescent="0.25">
      <c r="A273" s="24" t="s">
        <v>119</v>
      </c>
      <c r="B273" s="40">
        <f>SUM(B261:B272)</f>
        <v>245125</v>
      </c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>
        <f>SUM(M261:M272)</f>
        <v>216.04000000000002</v>
      </c>
      <c r="N273" s="6"/>
      <c r="O273" s="28"/>
      <c r="P273" s="28"/>
      <c r="Q273" s="28"/>
      <c r="R273" s="28"/>
      <c r="S273" s="28"/>
      <c r="T273" s="28"/>
      <c r="U273" s="28"/>
      <c r="V273" s="28"/>
      <c r="W273" s="28"/>
      <c r="X273" s="49"/>
      <c r="Z273" s="6">
        <f t="shared" ref="Z273:AH273" si="118">SUM(Z261:Z272)</f>
        <v>5028</v>
      </c>
      <c r="AA273" s="35">
        <f t="shared" si="118"/>
        <v>6976</v>
      </c>
      <c r="AB273" s="6">
        <f t="shared" si="118"/>
        <v>8009.0000000000018</v>
      </c>
      <c r="AC273" s="35">
        <f t="shared" si="118"/>
        <v>31181.500000000004</v>
      </c>
      <c r="AD273" s="6">
        <f t="shared" si="118"/>
        <v>1955</v>
      </c>
      <c r="AE273" s="35">
        <f t="shared" si="118"/>
        <v>2084.9692307692321</v>
      </c>
      <c r="AF273" s="6">
        <f t="shared" si="118"/>
        <v>8877.5</v>
      </c>
      <c r="AG273" s="35">
        <f t="shared" si="118"/>
        <v>15468.192307692305</v>
      </c>
      <c r="AH273" s="6">
        <f t="shared" si="118"/>
        <v>155383</v>
      </c>
      <c r="AI273" s="28"/>
      <c r="AJ273" s="28"/>
      <c r="AK273" s="73"/>
      <c r="AL273" s="74"/>
      <c r="AM273" s="75"/>
      <c r="AN273" s="76"/>
      <c r="AO273" s="75"/>
      <c r="AP273" s="93"/>
    </row>
    <row r="274" spans="1:42" ht="13" thickBot="1" x14ac:dyDescent="0.3">
      <c r="A274" s="7" t="s">
        <v>120</v>
      </c>
      <c r="B274" s="8">
        <f>AVERAGE(B261:B272)</f>
        <v>20427.083333333332</v>
      </c>
      <c r="C274" s="8">
        <f t="shared" ref="C274:R274" si="119">AVERAGE(C261:C272)</f>
        <v>659</v>
      </c>
      <c r="D274" s="8">
        <f t="shared" si="119"/>
        <v>242</v>
      </c>
      <c r="E274" s="8">
        <f>AVERAGE(E261:E272)</f>
        <v>14.125</v>
      </c>
      <c r="F274" s="8">
        <f>AVERAGE(F261:F272)</f>
        <v>93.916666666666671</v>
      </c>
      <c r="G274" s="8">
        <f>AVERAGE(G261:G272)</f>
        <v>231.41666666666666</v>
      </c>
      <c r="H274" s="8">
        <f>AVERAGE(H261:H272)</f>
        <v>9.6333333333333329</v>
      </c>
      <c r="I274" s="8">
        <f>AVERAGE(I261:I272)</f>
        <v>95.666666666666671</v>
      </c>
      <c r="J274" s="8">
        <f t="shared" si="119"/>
        <v>544.25</v>
      </c>
      <c r="K274" s="8">
        <f>AVERAGE(K261:K272)</f>
        <v>32.25</v>
      </c>
      <c r="L274" s="8">
        <f>AVERAGE(L261:L272)</f>
        <v>93.416666666666671</v>
      </c>
      <c r="M274" s="8">
        <f t="shared" si="119"/>
        <v>18.003333333333334</v>
      </c>
      <c r="N274" s="26">
        <f t="shared" si="119"/>
        <v>10.968333333333334</v>
      </c>
      <c r="O274" s="26">
        <f t="shared" si="119"/>
        <v>7.3724999999999987</v>
      </c>
      <c r="P274" s="26">
        <f t="shared" si="119"/>
        <v>7.307500000000001</v>
      </c>
      <c r="Q274" s="26">
        <f t="shared" si="119"/>
        <v>2.0833333333333335</v>
      </c>
      <c r="R274" s="26">
        <f t="shared" si="119"/>
        <v>1.8083333333333336</v>
      </c>
      <c r="S274" s="26">
        <f>AVERAGE(S261:S272)</f>
        <v>49.166666666666664</v>
      </c>
      <c r="T274" s="26">
        <f>AVERAGE(T261:T272)</f>
        <v>11.866666666666667</v>
      </c>
      <c r="U274" s="26"/>
      <c r="V274" s="26">
        <f>AVERAGE(V261:V272)</f>
        <v>7.2666666666666657</v>
      </c>
      <c r="W274" s="26">
        <f>AVERAGE(W261:W272)</f>
        <v>2.2583333333333337</v>
      </c>
      <c r="X274" s="49"/>
      <c r="Z274" s="8">
        <f t="shared" ref="Z274:AJ274" si="120">AVERAGE(Z261:Z272)</f>
        <v>419</v>
      </c>
      <c r="AA274" s="36">
        <f t="shared" si="120"/>
        <v>581.33333333333337</v>
      </c>
      <c r="AB274" s="8">
        <f t="shared" si="120"/>
        <v>667.41666666666686</v>
      </c>
      <c r="AC274" s="36">
        <f t="shared" si="120"/>
        <v>2598.4583333333335</v>
      </c>
      <c r="AD274" s="8">
        <f t="shared" si="120"/>
        <v>162.91666666666666</v>
      </c>
      <c r="AE274" s="36">
        <f t="shared" si="120"/>
        <v>173.74743589743602</v>
      </c>
      <c r="AF274" s="8">
        <f t="shared" si="120"/>
        <v>739.79166666666663</v>
      </c>
      <c r="AG274" s="36">
        <f t="shared" si="120"/>
        <v>1289.0160256410254</v>
      </c>
      <c r="AH274" s="8">
        <f t="shared" si="120"/>
        <v>12948.583333333334</v>
      </c>
      <c r="AI274" s="26">
        <f t="shared" si="120"/>
        <v>0.64346423837975564</v>
      </c>
      <c r="AJ274" s="26">
        <f t="shared" si="120"/>
        <v>0.32312273138585751</v>
      </c>
      <c r="AK274" s="77">
        <f t="shared" ref="AK274" si="121">C274/$C$2</f>
        <v>0.420012746972594</v>
      </c>
      <c r="AL274" s="78">
        <f t="shared" ref="AL274" si="122">(C274*D274)/1000</f>
        <v>159.47800000000001</v>
      </c>
      <c r="AM274" s="79">
        <f t="shared" si="113"/>
        <v>0.26984433164128596</v>
      </c>
      <c r="AN274" s="80">
        <f t="shared" ref="AN274" si="123">(C274*G274)/1000</f>
        <v>152.50358333333332</v>
      </c>
      <c r="AO274" s="79">
        <f t="shared" si="115"/>
        <v>0.23828684895833332</v>
      </c>
      <c r="AP274" s="94">
        <f>AVERAGE(AP261:AP272)</f>
        <v>2046.4544444444443</v>
      </c>
    </row>
    <row r="275" spans="1:42" ht="13" thickTop="1" x14ac:dyDescent="0.25"/>
    <row r="276" spans="1:42" ht="13" thickBot="1" x14ac:dyDescent="0.3"/>
    <row r="277" spans="1:42" ht="13" thickTop="1" x14ac:dyDescent="0.25">
      <c r="A277" s="20" t="s">
        <v>5</v>
      </c>
      <c r="B277" s="21" t="s">
        <v>6</v>
      </c>
      <c r="C277" s="21" t="s">
        <v>6</v>
      </c>
      <c r="D277" s="21" t="s">
        <v>7</v>
      </c>
      <c r="E277" s="21" t="s">
        <v>8</v>
      </c>
      <c r="F277" s="32" t="s">
        <v>2</v>
      </c>
      <c r="G277" s="21" t="s">
        <v>9</v>
      </c>
      <c r="H277" s="21" t="s">
        <v>10</v>
      </c>
      <c r="I277" s="32" t="s">
        <v>3</v>
      </c>
      <c r="J277" s="21" t="s">
        <v>11</v>
      </c>
      <c r="K277" s="21" t="s">
        <v>12</v>
      </c>
      <c r="L277" s="32" t="s">
        <v>13</v>
      </c>
      <c r="M277" s="21" t="s">
        <v>14</v>
      </c>
      <c r="N277" s="22" t="s">
        <v>15</v>
      </c>
      <c r="O277" s="21" t="s">
        <v>68</v>
      </c>
      <c r="P277" s="21" t="s">
        <v>69</v>
      </c>
      <c r="Q277" s="21" t="s">
        <v>70</v>
      </c>
      <c r="R277" s="21" t="s">
        <v>62</v>
      </c>
      <c r="S277" s="21" t="s">
        <v>94</v>
      </c>
      <c r="T277" s="21" t="s">
        <v>95</v>
      </c>
      <c r="U277" s="21"/>
      <c r="V277" s="21" t="s">
        <v>96</v>
      </c>
      <c r="W277" s="21" t="s">
        <v>97</v>
      </c>
      <c r="X277" s="48"/>
      <c r="Z277" s="22" t="s">
        <v>63</v>
      </c>
      <c r="AA277" s="22" t="s">
        <v>64</v>
      </c>
      <c r="AB277" s="22" t="s">
        <v>65</v>
      </c>
      <c r="AC277" s="22" t="s">
        <v>66</v>
      </c>
      <c r="AD277" s="38" t="s">
        <v>63</v>
      </c>
      <c r="AE277" s="38" t="s">
        <v>64</v>
      </c>
      <c r="AF277" s="38" t="s">
        <v>65</v>
      </c>
      <c r="AG277" s="38" t="s">
        <v>66</v>
      </c>
      <c r="AH277" s="22" t="s">
        <v>67</v>
      </c>
      <c r="AI277" s="22" t="s">
        <v>17</v>
      </c>
      <c r="AJ277" s="22" t="s">
        <v>98</v>
      </c>
      <c r="AK277" s="61" t="s">
        <v>99</v>
      </c>
      <c r="AL277" s="62" t="s">
        <v>100</v>
      </c>
      <c r="AM277" s="63" t="s">
        <v>101</v>
      </c>
      <c r="AN277" s="64" t="s">
        <v>99</v>
      </c>
      <c r="AO277" s="63" t="s">
        <v>99</v>
      </c>
      <c r="AP277" s="61" t="s">
        <v>164</v>
      </c>
    </row>
    <row r="278" spans="1:42" ht="13" thickBot="1" x14ac:dyDescent="0.3">
      <c r="A278" s="16" t="s">
        <v>121</v>
      </c>
      <c r="B278" s="17" t="s">
        <v>19</v>
      </c>
      <c r="C278" s="18" t="s">
        <v>20</v>
      </c>
      <c r="D278" s="17" t="s">
        <v>21</v>
      </c>
      <c r="E278" s="17" t="s">
        <v>21</v>
      </c>
      <c r="F278" s="33" t="s">
        <v>72</v>
      </c>
      <c r="G278" s="17" t="s">
        <v>21</v>
      </c>
      <c r="H278" s="17" t="s">
        <v>21</v>
      </c>
      <c r="I278" s="33" t="s">
        <v>72</v>
      </c>
      <c r="J278" s="17" t="s">
        <v>21</v>
      </c>
      <c r="K278" s="17" t="s">
        <v>21</v>
      </c>
      <c r="L278" s="33" t="s">
        <v>72</v>
      </c>
      <c r="M278" s="17" t="s">
        <v>23</v>
      </c>
      <c r="N278" s="19" t="s">
        <v>24</v>
      </c>
      <c r="O278" s="17"/>
      <c r="P278" s="17"/>
      <c r="Q278" s="17"/>
      <c r="R278" s="17"/>
      <c r="S278" s="17"/>
      <c r="T278" s="17"/>
      <c r="U278" s="17"/>
      <c r="V278" s="17"/>
      <c r="W278" s="17"/>
      <c r="X278" s="48"/>
      <c r="Z278" s="18" t="s">
        <v>25</v>
      </c>
      <c r="AA278" s="18" t="s">
        <v>25</v>
      </c>
      <c r="AB278" s="18" t="s">
        <v>25</v>
      </c>
      <c r="AC278" s="18" t="s">
        <v>25</v>
      </c>
      <c r="AD278" s="39" t="s">
        <v>25</v>
      </c>
      <c r="AE278" s="39" t="s">
        <v>25</v>
      </c>
      <c r="AF278" s="39" t="s">
        <v>25</v>
      </c>
      <c r="AG278" s="39" t="s">
        <v>25</v>
      </c>
      <c r="AH278" s="18" t="s">
        <v>25</v>
      </c>
      <c r="AI278" s="18" t="s">
        <v>26</v>
      </c>
      <c r="AJ278" s="18" t="s">
        <v>26</v>
      </c>
      <c r="AK278" s="65" t="s">
        <v>6</v>
      </c>
      <c r="AL278" s="66" t="s">
        <v>103</v>
      </c>
      <c r="AM278" s="67" t="s">
        <v>104</v>
      </c>
      <c r="AN278" s="68" t="s">
        <v>105</v>
      </c>
      <c r="AO278" s="67" t="s">
        <v>106</v>
      </c>
      <c r="AP278" s="65" t="s">
        <v>165</v>
      </c>
    </row>
    <row r="279" spans="1:42" ht="13" thickTop="1" x14ac:dyDescent="0.25">
      <c r="A279" s="1" t="s">
        <v>42</v>
      </c>
      <c r="B279" s="2">
        <v>14677</v>
      </c>
      <c r="C279" s="2">
        <v>473</v>
      </c>
      <c r="D279" s="2">
        <v>238</v>
      </c>
      <c r="E279" s="2">
        <v>7</v>
      </c>
      <c r="F279" s="2">
        <v>97</v>
      </c>
      <c r="G279" s="2">
        <v>260</v>
      </c>
      <c r="H279" s="2">
        <v>7</v>
      </c>
      <c r="I279" s="2">
        <v>97</v>
      </c>
      <c r="J279" s="2">
        <v>553</v>
      </c>
      <c r="K279" s="2">
        <v>24</v>
      </c>
      <c r="L279" s="2">
        <v>96</v>
      </c>
      <c r="M279" s="4">
        <v>13.4</v>
      </c>
      <c r="N279" s="3">
        <v>11.93</v>
      </c>
      <c r="O279" s="31">
        <v>8.14</v>
      </c>
      <c r="P279" s="31">
        <v>8.3800000000000008</v>
      </c>
      <c r="Q279" s="31">
        <v>2.2400000000000002</v>
      </c>
      <c r="R279" s="31">
        <v>1.81</v>
      </c>
      <c r="S279" s="31">
        <v>54</v>
      </c>
      <c r="T279" s="31">
        <v>10</v>
      </c>
      <c r="U279" s="31"/>
      <c r="V279" s="31">
        <v>7.8</v>
      </c>
      <c r="W279" s="31">
        <v>0.8</v>
      </c>
      <c r="X279" s="49"/>
      <c r="Z279" s="2">
        <v>319</v>
      </c>
      <c r="AA279" s="34">
        <v>538</v>
      </c>
      <c r="AB279" s="2">
        <v>500</v>
      </c>
      <c r="AC279" s="34">
        <v>1674</v>
      </c>
      <c r="AD279" s="2">
        <v>61</v>
      </c>
      <c r="AE279" s="34">
        <v>112</v>
      </c>
      <c r="AF279" s="2">
        <v>525</v>
      </c>
      <c r="AG279" s="34">
        <v>906</v>
      </c>
      <c r="AH279" s="2">
        <v>10799</v>
      </c>
      <c r="AI279" s="3">
        <f t="shared" ref="AI279:AI290" si="124">AH279/B279</f>
        <v>0.73577706615793415</v>
      </c>
      <c r="AJ279" s="3">
        <f>SUM(Z279:AG279)/B279</f>
        <v>0.31580023165497034</v>
      </c>
      <c r="AK279" s="69">
        <f>C279/$C$2</f>
        <v>0.30146590184831101</v>
      </c>
      <c r="AL279" s="70">
        <f>(C279*D279)/1000</f>
        <v>112.574</v>
      </c>
      <c r="AM279" s="71">
        <f>(AL279)/$E$3</f>
        <v>0.19048054145516075</v>
      </c>
      <c r="AN279" s="72">
        <f>(C279*G279)/1000</f>
        <v>122.98</v>
      </c>
      <c r="AO279" s="71">
        <f>(AN279)/$G$3</f>
        <v>0.19215625</v>
      </c>
      <c r="AP279" s="95">
        <f>(0.8*C279*G279)/60</f>
        <v>1639.7333333333336</v>
      </c>
    </row>
    <row r="280" spans="1:42" x14ac:dyDescent="0.25">
      <c r="A280" s="1" t="s">
        <v>43</v>
      </c>
      <c r="B280" s="2">
        <v>12406</v>
      </c>
      <c r="C280" s="2">
        <v>443</v>
      </c>
      <c r="D280" s="2">
        <v>210</v>
      </c>
      <c r="E280" s="2">
        <v>14</v>
      </c>
      <c r="F280" s="2">
        <v>93</v>
      </c>
      <c r="G280" s="2">
        <v>300</v>
      </c>
      <c r="H280" s="2">
        <v>11</v>
      </c>
      <c r="I280" s="2">
        <v>96</v>
      </c>
      <c r="J280" s="2">
        <v>540</v>
      </c>
      <c r="K280" s="2">
        <v>39</v>
      </c>
      <c r="L280" s="2">
        <v>92</v>
      </c>
      <c r="M280" s="3">
        <v>26.9</v>
      </c>
      <c r="N280" s="3">
        <v>11.8</v>
      </c>
      <c r="O280" s="31">
        <v>7.67</v>
      </c>
      <c r="P280" s="31">
        <v>7.69</v>
      </c>
      <c r="Q280" s="31">
        <v>2.14</v>
      </c>
      <c r="R280" s="31">
        <v>2.0699999999999998</v>
      </c>
      <c r="S280" s="31">
        <v>52</v>
      </c>
      <c r="T280" s="31">
        <v>8</v>
      </c>
      <c r="U280" s="31"/>
      <c r="V280" s="31">
        <v>6.6</v>
      </c>
      <c r="W280" s="31">
        <v>2.8</v>
      </c>
      <c r="X280" s="49"/>
      <c r="Z280" s="2">
        <v>240</v>
      </c>
      <c r="AA280" s="34">
        <v>448</v>
      </c>
      <c r="AB280" s="2">
        <v>501</v>
      </c>
      <c r="AC280" s="34">
        <v>1238</v>
      </c>
      <c r="AD280" s="2">
        <v>57</v>
      </c>
      <c r="AE280" s="34">
        <v>107</v>
      </c>
      <c r="AF280" s="2">
        <v>416</v>
      </c>
      <c r="AG280" s="34">
        <v>674</v>
      </c>
      <c r="AH280" s="2">
        <v>8865</v>
      </c>
      <c r="AI280" s="3">
        <f t="shared" si="124"/>
        <v>0.71457359342253746</v>
      </c>
      <c r="AJ280" s="3">
        <f>SUM(Z280:AG280)/B280</f>
        <v>0.29671126874093179</v>
      </c>
      <c r="AK280" s="69">
        <f t="shared" ref="AK280:AK290" si="125">C280/$C$2</f>
        <v>0.28234544295729763</v>
      </c>
      <c r="AL280" s="70">
        <f t="shared" ref="AL280:AL290" si="126">(C280*D280)/1000</f>
        <v>93.03</v>
      </c>
      <c r="AM280" s="71">
        <f t="shared" ref="AM280:AM292" si="127">(AL280)/$E$3</f>
        <v>0.15741116751269035</v>
      </c>
      <c r="AN280" s="72">
        <f t="shared" ref="AN280:AN290" si="128">(C280*G280)/1000</f>
        <v>132.9</v>
      </c>
      <c r="AO280" s="71">
        <f t="shared" ref="AO280:AO292" si="129">(AN280)/$G$3</f>
        <v>0.20765625000000001</v>
      </c>
      <c r="AP280" s="95">
        <f t="shared" ref="AP280:AP290" si="130">(0.8*C280*G280)/60</f>
        <v>1772.0000000000002</v>
      </c>
    </row>
    <row r="281" spans="1:42" x14ac:dyDescent="0.25">
      <c r="A281" s="1" t="s">
        <v>44</v>
      </c>
      <c r="B281" s="2">
        <v>16410</v>
      </c>
      <c r="C281" s="2">
        <v>529</v>
      </c>
      <c r="D281" s="2">
        <v>292</v>
      </c>
      <c r="E281" s="2">
        <v>21</v>
      </c>
      <c r="F281" s="2">
        <v>92</v>
      </c>
      <c r="G281" s="2">
        <v>330</v>
      </c>
      <c r="H281" s="2">
        <v>24</v>
      </c>
      <c r="I281" s="2">
        <v>91</v>
      </c>
      <c r="J281" s="2">
        <v>671</v>
      </c>
      <c r="K281" s="2">
        <v>53</v>
      </c>
      <c r="L281" s="2">
        <v>92</v>
      </c>
      <c r="M281" s="3">
        <v>22.5</v>
      </c>
      <c r="N281" s="3">
        <v>11.9</v>
      </c>
      <c r="O281" s="31">
        <v>7.56</v>
      </c>
      <c r="P281" s="31">
        <v>7.38</v>
      </c>
      <c r="Q281" s="31">
        <v>2.46</v>
      </c>
      <c r="R281" s="31">
        <v>2.02</v>
      </c>
      <c r="S281" s="31">
        <v>49</v>
      </c>
      <c r="T281" s="31">
        <v>34</v>
      </c>
      <c r="U281" s="31"/>
      <c r="V281" s="31">
        <v>8.8000000000000007</v>
      </c>
      <c r="W281" s="31">
        <v>2.2000000000000002</v>
      </c>
      <c r="X281" s="49"/>
      <c r="Z281" s="2">
        <v>258</v>
      </c>
      <c r="AA281" s="34">
        <v>465</v>
      </c>
      <c r="AB281" s="2">
        <v>428</v>
      </c>
      <c r="AC281" s="34">
        <v>1319</v>
      </c>
      <c r="AD281" s="2">
        <v>64</v>
      </c>
      <c r="AE281" s="34">
        <v>123</v>
      </c>
      <c r="AF281" s="2">
        <v>458</v>
      </c>
      <c r="AG281" s="34">
        <v>747</v>
      </c>
      <c r="AH281" s="2">
        <v>9401</v>
      </c>
      <c r="AI281" s="3">
        <f t="shared" si="124"/>
        <v>0.57288238878732478</v>
      </c>
      <c r="AJ281" s="3">
        <f t="shared" ref="AJ281:AJ290" si="131">SUM(Z281:AG281)/B281</f>
        <v>0.23534430225472272</v>
      </c>
      <c r="AK281" s="69">
        <f t="shared" si="125"/>
        <v>0.33715742511153601</v>
      </c>
      <c r="AL281" s="70">
        <f t="shared" si="126"/>
        <v>154.46799999999999</v>
      </c>
      <c r="AM281" s="71">
        <f t="shared" si="127"/>
        <v>0.26136717428087985</v>
      </c>
      <c r="AN281" s="72">
        <f t="shared" si="128"/>
        <v>174.57</v>
      </c>
      <c r="AO281" s="71">
        <f t="shared" si="129"/>
        <v>0.27276562500000001</v>
      </c>
      <c r="AP281" s="95">
        <f t="shared" si="130"/>
        <v>2327.6000000000004</v>
      </c>
    </row>
    <row r="282" spans="1:42" x14ac:dyDescent="0.25">
      <c r="A282" s="1" t="s">
        <v>45</v>
      </c>
      <c r="B282" s="2">
        <v>15674</v>
      </c>
      <c r="C282" s="2">
        <v>522</v>
      </c>
      <c r="D282" s="2">
        <v>512</v>
      </c>
      <c r="E282" s="2">
        <v>18</v>
      </c>
      <c r="F282" s="2">
        <v>96</v>
      </c>
      <c r="G282" s="2">
        <v>448</v>
      </c>
      <c r="H282" s="2">
        <v>18</v>
      </c>
      <c r="I282" s="2">
        <v>96</v>
      </c>
      <c r="J282" s="2">
        <v>868</v>
      </c>
      <c r="K282" s="2">
        <v>55</v>
      </c>
      <c r="L282" s="2">
        <v>93</v>
      </c>
      <c r="M282" s="3">
        <v>14.22</v>
      </c>
      <c r="N282" s="3">
        <v>11.18</v>
      </c>
      <c r="O282" s="31">
        <v>6.77</v>
      </c>
      <c r="P282" s="31">
        <v>6.92</v>
      </c>
      <c r="Q282" s="31">
        <v>2.0699999999999998</v>
      </c>
      <c r="R282" s="31">
        <v>1.98</v>
      </c>
      <c r="S282" s="31">
        <v>60</v>
      </c>
      <c r="T282" s="31">
        <v>16</v>
      </c>
      <c r="U282" s="31"/>
      <c r="V282" s="31">
        <v>6.8</v>
      </c>
      <c r="W282" s="31">
        <v>2.7</v>
      </c>
      <c r="X282" s="49"/>
      <c r="Z282" s="2">
        <v>300</v>
      </c>
      <c r="AA282" s="34">
        <v>427</v>
      </c>
      <c r="AB282" s="2">
        <v>473</v>
      </c>
      <c r="AC282" s="34">
        <v>1599</v>
      </c>
      <c r="AD282" s="2">
        <v>115</v>
      </c>
      <c r="AE282" s="34">
        <v>165</v>
      </c>
      <c r="AF282" s="2">
        <v>559</v>
      </c>
      <c r="AG282" s="34">
        <v>871</v>
      </c>
      <c r="AH282" s="2">
        <v>10757</v>
      </c>
      <c r="AI282" s="3">
        <f t="shared" si="124"/>
        <v>0.68629577644506823</v>
      </c>
      <c r="AJ282" s="3">
        <f t="shared" si="131"/>
        <v>0.28767385479137425</v>
      </c>
      <c r="AK282" s="69">
        <f t="shared" si="125"/>
        <v>0.33269598470363287</v>
      </c>
      <c r="AL282" s="70">
        <f t="shared" si="126"/>
        <v>267.26400000000001</v>
      </c>
      <c r="AM282" s="71">
        <f t="shared" si="127"/>
        <v>0.45222335025380711</v>
      </c>
      <c r="AN282" s="72">
        <f t="shared" si="128"/>
        <v>233.85599999999999</v>
      </c>
      <c r="AO282" s="71">
        <f t="shared" si="129"/>
        <v>0.3654</v>
      </c>
      <c r="AP282" s="95">
        <f t="shared" si="130"/>
        <v>3118.0800000000004</v>
      </c>
    </row>
    <row r="283" spans="1:42" x14ac:dyDescent="0.25">
      <c r="A283" s="1" t="s">
        <v>46</v>
      </c>
      <c r="B283" s="2">
        <v>15387</v>
      </c>
      <c r="C283" s="2">
        <v>495</v>
      </c>
      <c r="D283" s="2">
        <v>194</v>
      </c>
      <c r="E283" s="2">
        <v>24</v>
      </c>
      <c r="F283" s="2">
        <v>87</v>
      </c>
      <c r="G283" s="2">
        <v>265</v>
      </c>
      <c r="H283" s="2">
        <v>17</v>
      </c>
      <c r="I283" s="2">
        <v>93</v>
      </c>
      <c r="J283" s="2">
        <v>518</v>
      </c>
      <c r="K283" s="2">
        <v>52</v>
      </c>
      <c r="L283" s="2">
        <v>88</v>
      </c>
      <c r="M283" s="3">
        <v>15.02</v>
      </c>
      <c r="N283" s="3">
        <v>12.2</v>
      </c>
      <c r="O283" s="31">
        <v>6.82</v>
      </c>
      <c r="P283" s="31">
        <v>7.46</v>
      </c>
      <c r="Q283" s="31">
        <v>1.92</v>
      </c>
      <c r="R283" s="31">
        <v>1.82</v>
      </c>
      <c r="S283" s="31">
        <v>37</v>
      </c>
      <c r="T283" s="31">
        <v>22.6</v>
      </c>
      <c r="U283" s="31"/>
      <c r="V283" s="31">
        <v>6.3</v>
      </c>
      <c r="W283" s="31">
        <v>4.5</v>
      </c>
      <c r="X283" s="49"/>
      <c r="Z283" s="2">
        <v>317</v>
      </c>
      <c r="AA283" s="34">
        <v>446</v>
      </c>
      <c r="AB283" s="2">
        <v>712</v>
      </c>
      <c r="AC283" s="34">
        <v>1792</v>
      </c>
      <c r="AD283" s="2">
        <v>148</v>
      </c>
      <c r="AE283" s="34">
        <v>136</v>
      </c>
      <c r="AF283" s="2">
        <v>628</v>
      </c>
      <c r="AG283" s="34">
        <v>844</v>
      </c>
      <c r="AH283" s="2">
        <v>11616</v>
      </c>
      <c r="AI283" s="3">
        <f t="shared" si="124"/>
        <v>0.75492298693702475</v>
      </c>
      <c r="AJ283" s="3">
        <f t="shared" si="131"/>
        <v>0.32644440111782674</v>
      </c>
      <c r="AK283" s="69">
        <f t="shared" si="125"/>
        <v>0.31548757170172081</v>
      </c>
      <c r="AL283" s="70">
        <f t="shared" si="126"/>
        <v>96.03</v>
      </c>
      <c r="AM283" s="71">
        <f t="shared" si="127"/>
        <v>0.16248730964467006</v>
      </c>
      <c r="AN283" s="72">
        <f t="shared" si="128"/>
        <v>131.17500000000001</v>
      </c>
      <c r="AO283" s="71">
        <f t="shared" si="129"/>
        <v>0.20496093750000002</v>
      </c>
      <c r="AP283" s="95">
        <f t="shared" si="130"/>
        <v>1749</v>
      </c>
    </row>
    <row r="284" spans="1:42" x14ac:dyDescent="0.25">
      <c r="A284" s="1" t="s">
        <v>47</v>
      </c>
      <c r="B284" s="2">
        <v>17790</v>
      </c>
      <c r="C284" s="2">
        <v>593</v>
      </c>
      <c r="D284" s="2">
        <v>162</v>
      </c>
      <c r="E284" s="2">
        <v>10</v>
      </c>
      <c r="F284" s="2">
        <v>94</v>
      </c>
      <c r="G284" s="2">
        <v>303</v>
      </c>
      <c r="H284" s="2">
        <v>14.8</v>
      </c>
      <c r="I284" s="2">
        <v>95</v>
      </c>
      <c r="J284" s="2">
        <v>479</v>
      </c>
      <c r="K284" s="2">
        <v>41</v>
      </c>
      <c r="L284" s="2">
        <v>91</v>
      </c>
      <c r="M284" s="3">
        <v>15.42</v>
      </c>
      <c r="N284" s="3">
        <v>11.9</v>
      </c>
      <c r="O284" s="31">
        <v>6.74</v>
      </c>
      <c r="P284" s="31">
        <v>7.35</v>
      </c>
      <c r="Q284" s="31">
        <v>1.23</v>
      </c>
      <c r="R284" s="31">
        <v>1.1499999999999999</v>
      </c>
      <c r="S284" s="31"/>
      <c r="T284" s="31"/>
      <c r="U284" s="31"/>
      <c r="V284" s="31">
        <v>6.7</v>
      </c>
      <c r="W284" s="31">
        <v>2.6</v>
      </c>
      <c r="X284" s="49"/>
      <c r="Z284" s="2">
        <v>328</v>
      </c>
      <c r="AA284" s="34">
        <v>416</v>
      </c>
      <c r="AB284" s="2">
        <v>661</v>
      </c>
      <c r="AC284" s="34">
        <v>1838</v>
      </c>
      <c r="AD284" s="2">
        <v>110</v>
      </c>
      <c r="AE284" s="34">
        <v>149</v>
      </c>
      <c r="AF284" s="2">
        <v>772</v>
      </c>
      <c r="AG284" s="34">
        <v>1062</v>
      </c>
      <c r="AH284" s="2">
        <v>12045</v>
      </c>
      <c r="AI284" s="3">
        <f t="shared" si="124"/>
        <v>0.67706576728499157</v>
      </c>
      <c r="AJ284" s="3">
        <f t="shared" si="131"/>
        <v>0.29994378864530635</v>
      </c>
      <c r="AK284" s="69">
        <f t="shared" si="125"/>
        <v>0.37794773741236454</v>
      </c>
      <c r="AL284" s="70">
        <f t="shared" si="126"/>
        <v>96.066000000000003</v>
      </c>
      <c r="AM284" s="71">
        <f t="shared" si="127"/>
        <v>0.16254822335025382</v>
      </c>
      <c r="AN284" s="72">
        <f t="shared" si="128"/>
        <v>179.679</v>
      </c>
      <c r="AO284" s="71">
        <f t="shared" si="129"/>
        <v>0.2807484375</v>
      </c>
      <c r="AP284" s="95">
        <f t="shared" si="130"/>
        <v>2395.7200000000003</v>
      </c>
    </row>
    <row r="285" spans="1:42" x14ac:dyDescent="0.25">
      <c r="A285" s="1" t="s">
        <v>48</v>
      </c>
      <c r="B285" s="2">
        <v>25193</v>
      </c>
      <c r="C285" s="2">
        <v>813</v>
      </c>
      <c r="D285" s="2">
        <v>231</v>
      </c>
      <c r="E285" s="2">
        <v>8</v>
      </c>
      <c r="F285" s="2">
        <v>95</v>
      </c>
      <c r="G285" s="2">
        <v>368</v>
      </c>
      <c r="H285" s="2">
        <v>18</v>
      </c>
      <c r="I285" s="2">
        <v>93</v>
      </c>
      <c r="J285" s="2">
        <v>636</v>
      </c>
      <c r="K285" s="2">
        <v>47</v>
      </c>
      <c r="L285" s="2">
        <v>90</v>
      </c>
      <c r="M285" s="3">
        <v>15.52</v>
      </c>
      <c r="N285" s="3">
        <v>12.4</v>
      </c>
      <c r="O285" s="31">
        <v>6.64</v>
      </c>
      <c r="P285" s="31">
        <v>6.82</v>
      </c>
      <c r="Q285" s="31">
        <v>0.98</v>
      </c>
      <c r="R285" s="31">
        <v>0.87</v>
      </c>
      <c r="S285" s="31">
        <v>63</v>
      </c>
      <c r="T285" s="31">
        <v>15</v>
      </c>
      <c r="U285" s="31"/>
      <c r="V285" s="31">
        <v>9.6999999999999993</v>
      </c>
      <c r="W285" s="31">
        <v>0.5</v>
      </c>
      <c r="X285" s="49"/>
      <c r="Z285" s="2">
        <v>482</v>
      </c>
      <c r="AA285" s="34">
        <v>483</v>
      </c>
      <c r="AB285" s="2">
        <v>798</v>
      </c>
      <c r="AC285" s="34">
        <v>2651</v>
      </c>
      <c r="AD285" s="2">
        <v>286</v>
      </c>
      <c r="AE285" s="34">
        <v>308</v>
      </c>
      <c r="AF285" s="2">
        <v>1246</v>
      </c>
      <c r="AG285" s="34">
        <v>1393</v>
      </c>
      <c r="AH285" s="2">
        <v>15822</v>
      </c>
      <c r="AI285" s="3">
        <f t="shared" si="124"/>
        <v>0.62803159607827574</v>
      </c>
      <c r="AJ285" s="3">
        <f t="shared" si="131"/>
        <v>0.30353669670146471</v>
      </c>
      <c r="AK285" s="69">
        <f t="shared" si="125"/>
        <v>0.51816443594646266</v>
      </c>
      <c r="AL285" s="70">
        <f t="shared" si="126"/>
        <v>187.803</v>
      </c>
      <c r="AM285" s="71">
        <f t="shared" si="127"/>
        <v>0.31777157360406089</v>
      </c>
      <c r="AN285" s="72">
        <f t="shared" si="128"/>
        <v>299.18400000000003</v>
      </c>
      <c r="AO285" s="71">
        <f t="shared" si="129"/>
        <v>0.46747500000000003</v>
      </c>
      <c r="AP285" s="95">
        <f t="shared" si="130"/>
        <v>3989.1200000000008</v>
      </c>
    </row>
    <row r="286" spans="1:42" x14ac:dyDescent="0.25">
      <c r="A286" s="1" t="s">
        <v>49</v>
      </c>
      <c r="B286" s="2">
        <v>38169</v>
      </c>
      <c r="C286" s="2">
        <v>1231</v>
      </c>
      <c r="D286" s="2">
        <v>448</v>
      </c>
      <c r="E286" s="2">
        <v>21</v>
      </c>
      <c r="F286" s="2">
        <v>92</v>
      </c>
      <c r="G286" s="2">
        <v>393</v>
      </c>
      <c r="H286" s="2">
        <v>21</v>
      </c>
      <c r="I286" s="2">
        <v>95</v>
      </c>
      <c r="J286" s="2">
        <v>758</v>
      </c>
      <c r="K286" s="2">
        <v>73</v>
      </c>
      <c r="L286" s="2">
        <v>90</v>
      </c>
      <c r="M286" s="3">
        <v>15.15</v>
      </c>
      <c r="N286" s="3">
        <v>13.1</v>
      </c>
      <c r="O286" s="31">
        <v>6.92</v>
      </c>
      <c r="P286" s="31">
        <v>7.7</v>
      </c>
      <c r="Q286" s="31">
        <v>1.25</v>
      </c>
      <c r="R286" s="31">
        <v>1.18</v>
      </c>
      <c r="S286" s="31">
        <v>60.5</v>
      </c>
      <c r="T286" s="31">
        <v>17.8</v>
      </c>
      <c r="U286" s="31"/>
      <c r="V286" s="31">
        <v>10.4</v>
      </c>
      <c r="W286" s="31">
        <v>1</v>
      </c>
      <c r="X286" s="49"/>
      <c r="Z286" s="2">
        <v>813</v>
      </c>
      <c r="AA286" s="34">
        <v>659</v>
      </c>
      <c r="AB286" s="2">
        <v>1311</v>
      </c>
      <c r="AC286" s="34">
        <v>4227</v>
      </c>
      <c r="AD286" s="2">
        <v>425</v>
      </c>
      <c r="AE286" s="34">
        <v>477</v>
      </c>
      <c r="AF286" s="2">
        <v>1882</v>
      </c>
      <c r="AG286" s="34">
        <v>2178</v>
      </c>
      <c r="AH286" s="2">
        <v>20577</v>
      </c>
      <c r="AI286" s="3">
        <f t="shared" si="124"/>
        <v>0.53910241295291994</v>
      </c>
      <c r="AJ286" s="3">
        <f t="shared" si="131"/>
        <v>0.31365768031648722</v>
      </c>
      <c r="AK286" s="69">
        <f t="shared" si="125"/>
        <v>0.78457616316124923</v>
      </c>
      <c r="AL286" s="70">
        <f t="shared" si="126"/>
        <v>551.48800000000006</v>
      </c>
      <c r="AM286" s="71">
        <f t="shared" si="127"/>
        <v>0.93314382402707285</v>
      </c>
      <c r="AN286" s="72">
        <f t="shared" si="128"/>
        <v>483.78300000000002</v>
      </c>
      <c r="AO286" s="71">
        <f t="shared" si="129"/>
        <v>0.75591093750000005</v>
      </c>
      <c r="AP286" s="95">
        <f t="shared" si="130"/>
        <v>6450.4400000000005</v>
      </c>
    </row>
    <row r="287" spans="1:42" x14ac:dyDescent="0.25">
      <c r="A287" s="1" t="s">
        <v>50</v>
      </c>
      <c r="B287" s="2">
        <v>22242</v>
      </c>
      <c r="C287" s="2">
        <v>741</v>
      </c>
      <c r="D287" s="2">
        <v>188</v>
      </c>
      <c r="E287" s="2">
        <v>13</v>
      </c>
      <c r="F287" s="2">
        <v>93</v>
      </c>
      <c r="G287" s="2">
        <v>220</v>
      </c>
      <c r="H287" s="2">
        <v>14</v>
      </c>
      <c r="I287" s="2">
        <v>92</v>
      </c>
      <c r="J287" s="2">
        <v>357</v>
      </c>
      <c r="K287" s="2">
        <v>59</v>
      </c>
      <c r="L287" s="2">
        <v>76</v>
      </c>
      <c r="M287" s="3">
        <v>17.72</v>
      </c>
      <c r="N287" s="3">
        <v>9.75</v>
      </c>
      <c r="O287" s="31">
        <v>7.71</v>
      </c>
      <c r="P287" s="31">
        <v>7.21</v>
      </c>
      <c r="Q287" s="31">
        <v>0.83</v>
      </c>
      <c r="R287" s="31">
        <v>0.96</v>
      </c>
      <c r="S287" s="31">
        <v>58.8</v>
      </c>
      <c r="T287" s="31">
        <v>22</v>
      </c>
      <c r="U287" s="31"/>
      <c r="V287" s="31">
        <v>3.6</v>
      </c>
      <c r="W287" s="31">
        <v>2.6</v>
      </c>
      <c r="X287" s="49"/>
      <c r="Z287" s="2">
        <v>490</v>
      </c>
      <c r="AA287" s="34">
        <v>540</v>
      </c>
      <c r="AB287" s="2">
        <v>772</v>
      </c>
      <c r="AC287" s="34">
        <v>2502</v>
      </c>
      <c r="AD287" s="2">
        <v>123</v>
      </c>
      <c r="AE287" s="34">
        <v>185</v>
      </c>
      <c r="AF287" s="2">
        <v>920</v>
      </c>
      <c r="AG287" s="34">
        <v>1075</v>
      </c>
      <c r="AH287" s="2">
        <v>15265</v>
      </c>
      <c r="AI287" s="3">
        <f t="shared" si="124"/>
        <v>0.68631418037946224</v>
      </c>
      <c r="AJ287" s="3">
        <f t="shared" si="131"/>
        <v>0.29705062494380002</v>
      </c>
      <c r="AK287" s="69">
        <f t="shared" si="125"/>
        <v>0.47227533460803062</v>
      </c>
      <c r="AL287" s="70">
        <f t="shared" si="126"/>
        <v>139.30799999999999</v>
      </c>
      <c r="AM287" s="71">
        <f t="shared" si="127"/>
        <v>0.23571573604060914</v>
      </c>
      <c r="AN287" s="72">
        <f t="shared" si="128"/>
        <v>163.02000000000001</v>
      </c>
      <c r="AO287" s="71">
        <f t="shared" si="129"/>
        <v>0.25471874999999999</v>
      </c>
      <c r="AP287" s="95">
        <f t="shared" si="130"/>
        <v>2173.6000000000004</v>
      </c>
    </row>
    <row r="288" spans="1:42" x14ac:dyDescent="0.25">
      <c r="A288" s="1" t="s">
        <v>51</v>
      </c>
      <c r="B288" s="2">
        <v>19858</v>
      </c>
      <c r="C288" s="2">
        <v>641</v>
      </c>
      <c r="D288" s="2">
        <v>207</v>
      </c>
      <c r="E288" s="2">
        <v>11</v>
      </c>
      <c r="F288" s="2">
        <v>94</v>
      </c>
      <c r="G288" s="2">
        <v>334</v>
      </c>
      <c r="H288" s="2">
        <v>6</v>
      </c>
      <c r="I288" s="2">
        <v>98</v>
      </c>
      <c r="J288" s="2">
        <v>564</v>
      </c>
      <c r="K288" s="2">
        <v>25</v>
      </c>
      <c r="L288" s="2">
        <v>95</v>
      </c>
      <c r="M288" s="3">
        <v>14.8</v>
      </c>
      <c r="N288" s="3">
        <v>10.4</v>
      </c>
      <c r="O288" s="31">
        <v>7.29</v>
      </c>
      <c r="P288" s="31">
        <v>7.1</v>
      </c>
      <c r="Q288" s="31">
        <v>1.23</v>
      </c>
      <c r="R288" s="31">
        <v>0.95</v>
      </c>
      <c r="S288" s="31">
        <v>125.8</v>
      </c>
      <c r="T288" s="31">
        <v>28.5</v>
      </c>
      <c r="U288" s="31"/>
      <c r="V288" s="31">
        <v>12.7</v>
      </c>
      <c r="W288" s="31">
        <v>2.2000000000000002</v>
      </c>
      <c r="X288" s="49"/>
      <c r="Z288" s="2">
        <v>398</v>
      </c>
      <c r="AA288" s="34">
        <v>452</v>
      </c>
      <c r="AB288" s="2">
        <v>648</v>
      </c>
      <c r="AC288" s="34">
        <v>2068</v>
      </c>
      <c r="AD288" s="2">
        <v>94</v>
      </c>
      <c r="AE288" s="34">
        <v>155</v>
      </c>
      <c r="AF288" s="2">
        <v>1446</v>
      </c>
      <c r="AG288" s="34">
        <v>1551</v>
      </c>
      <c r="AH288" s="2">
        <v>12742</v>
      </c>
      <c r="AI288" s="3">
        <f t="shared" si="124"/>
        <v>0.64165575586665324</v>
      </c>
      <c r="AJ288" s="3">
        <f t="shared" si="131"/>
        <v>0.34303555242219758</v>
      </c>
      <c r="AK288" s="69">
        <f t="shared" si="125"/>
        <v>0.40854047163798596</v>
      </c>
      <c r="AL288" s="70">
        <f t="shared" si="126"/>
        <v>132.68700000000001</v>
      </c>
      <c r="AM288" s="71">
        <f t="shared" si="127"/>
        <v>0.22451269035532997</v>
      </c>
      <c r="AN288" s="72">
        <f t="shared" si="128"/>
        <v>214.09399999999999</v>
      </c>
      <c r="AO288" s="71">
        <f t="shared" si="129"/>
        <v>0.33452187499999997</v>
      </c>
      <c r="AP288" s="95">
        <f t="shared" si="130"/>
        <v>2854.586666666667</v>
      </c>
    </row>
    <row r="289" spans="1:42" x14ac:dyDescent="0.25">
      <c r="A289" s="23" t="s">
        <v>52</v>
      </c>
      <c r="B289" s="2">
        <v>16043</v>
      </c>
      <c r="C289" s="2">
        <v>535</v>
      </c>
      <c r="D289" s="2">
        <v>202</v>
      </c>
      <c r="E289" s="2">
        <v>13</v>
      </c>
      <c r="F289" s="2">
        <v>92</v>
      </c>
      <c r="G289" s="2">
        <v>370</v>
      </c>
      <c r="H289" s="2">
        <v>3</v>
      </c>
      <c r="I289" s="2">
        <v>99</v>
      </c>
      <c r="J289" s="2">
        <v>586</v>
      </c>
      <c r="K289" s="2">
        <v>29</v>
      </c>
      <c r="L289" s="2">
        <v>94</v>
      </c>
      <c r="M289" s="3">
        <v>0</v>
      </c>
      <c r="N289" s="3"/>
      <c r="O289" s="31">
        <v>6.73</v>
      </c>
      <c r="P289" s="31">
        <v>7.18</v>
      </c>
      <c r="Q289" s="31">
        <v>1.1200000000000001</v>
      </c>
      <c r="R289" s="31">
        <v>0.92</v>
      </c>
      <c r="S289" s="31">
        <v>62.9</v>
      </c>
      <c r="T289" s="31">
        <v>6</v>
      </c>
      <c r="U289" s="31"/>
      <c r="V289" s="31">
        <v>8</v>
      </c>
      <c r="W289" s="31">
        <v>2.8</v>
      </c>
      <c r="X289" s="49"/>
      <c r="Z289" s="2">
        <v>404</v>
      </c>
      <c r="AA289" s="34">
        <v>526</v>
      </c>
      <c r="AB289" s="2">
        <v>597</v>
      </c>
      <c r="AC289" s="34">
        <v>1915</v>
      </c>
      <c r="AD289" s="2">
        <v>84</v>
      </c>
      <c r="AE289" s="34">
        <v>137</v>
      </c>
      <c r="AF289" s="2">
        <v>333</v>
      </c>
      <c r="AG289" s="34">
        <v>413</v>
      </c>
      <c r="AH289" s="2">
        <v>10293</v>
      </c>
      <c r="AI289" s="3">
        <f t="shared" si="124"/>
        <v>0.64158823162750112</v>
      </c>
      <c r="AJ289" s="3">
        <f t="shared" si="131"/>
        <v>0.27482391073988655</v>
      </c>
      <c r="AK289" s="69">
        <f t="shared" si="125"/>
        <v>0.34098151688973871</v>
      </c>
      <c r="AL289" s="70">
        <f t="shared" si="126"/>
        <v>108.07</v>
      </c>
      <c r="AM289" s="71">
        <f t="shared" si="127"/>
        <v>0.18285956006768189</v>
      </c>
      <c r="AN289" s="72">
        <f t="shared" si="128"/>
        <v>197.95</v>
      </c>
      <c r="AO289" s="71">
        <f t="shared" si="129"/>
        <v>0.30929687499999997</v>
      </c>
      <c r="AP289" s="95">
        <f t="shared" si="130"/>
        <v>2639.3333333333335</v>
      </c>
    </row>
    <row r="290" spans="1:42" ht="13" thickBot="1" x14ac:dyDescent="0.3">
      <c r="A290" s="25" t="s">
        <v>53</v>
      </c>
      <c r="B290" s="2">
        <v>13053</v>
      </c>
      <c r="C290" s="2">
        <v>421</v>
      </c>
      <c r="D290" s="2">
        <v>214</v>
      </c>
      <c r="E290" s="2">
        <v>10</v>
      </c>
      <c r="F290" s="2">
        <v>94</v>
      </c>
      <c r="G290" s="2">
        <v>336</v>
      </c>
      <c r="H290" s="2">
        <v>6</v>
      </c>
      <c r="I290" s="2">
        <v>98</v>
      </c>
      <c r="J290" s="2">
        <v>567</v>
      </c>
      <c r="K290" s="2">
        <v>29</v>
      </c>
      <c r="L290" s="2">
        <v>95</v>
      </c>
      <c r="M290" s="3">
        <v>0</v>
      </c>
      <c r="N290" s="3"/>
      <c r="O290" s="31">
        <v>6.89</v>
      </c>
      <c r="P290" s="31">
        <v>7.16</v>
      </c>
      <c r="Q290" s="31">
        <v>1.2</v>
      </c>
      <c r="R290" s="31">
        <v>1.27</v>
      </c>
      <c r="S290" s="31">
        <v>35.5</v>
      </c>
      <c r="T290" s="31">
        <v>9.8000000000000007</v>
      </c>
      <c r="U290" s="31"/>
      <c r="V290" s="31">
        <v>4.3</v>
      </c>
      <c r="W290" s="31">
        <v>3.4</v>
      </c>
      <c r="X290" s="49"/>
      <c r="Z290" s="2">
        <v>543</v>
      </c>
      <c r="AA290" s="34">
        <v>693</v>
      </c>
      <c r="AB290" s="2">
        <v>830</v>
      </c>
      <c r="AC290" s="34">
        <v>2696</v>
      </c>
      <c r="AD290" s="2">
        <v>98</v>
      </c>
      <c r="AE290" s="34">
        <v>166</v>
      </c>
      <c r="AF290" s="2">
        <v>619</v>
      </c>
      <c r="AG290" s="34">
        <v>667</v>
      </c>
      <c r="AH290" s="2">
        <v>10437</v>
      </c>
      <c r="AI290" s="3">
        <f t="shared" si="124"/>
        <v>0.79958630199954028</v>
      </c>
      <c r="AJ290" s="3">
        <f t="shared" si="131"/>
        <v>0.4835669960928522</v>
      </c>
      <c r="AK290" s="69">
        <f t="shared" si="125"/>
        <v>0.26832377310388783</v>
      </c>
      <c r="AL290" s="70">
        <f t="shared" si="126"/>
        <v>90.093999999999994</v>
      </c>
      <c r="AM290" s="71">
        <f t="shared" si="127"/>
        <v>0.15244331641285955</v>
      </c>
      <c r="AN290" s="72">
        <f t="shared" si="128"/>
        <v>141.45599999999999</v>
      </c>
      <c r="AO290" s="71">
        <f t="shared" si="129"/>
        <v>0.22102499999999997</v>
      </c>
      <c r="AP290" s="95">
        <f t="shared" si="130"/>
        <v>1886.0800000000002</v>
      </c>
    </row>
    <row r="291" spans="1:42" ht="13" thickTop="1" x14ac:dyDescent="0.25">
      <c r="A291" s="24" t="s">
        <v>122</v>
      </c>
      <c r="B291" s="40">
        <f>SUM(B279:B290)</f>
        <v>226902</v>
      </c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>
        <f>SUM(M279:M290)</f>
        <v>170.65</v>
      </c>
      <c r="N291" s="6"/>
      <c r="O291" s="28"/>
      <c r="P291" s="28"/>
      <c r="Q291" s="28"/>
      <c r="R291" s="28"/>
      <c r="S291" s="28"/>
      <c r="T291" s="28"/>
      <c r="U291" s="28"/>
      <c r="V291" s="28"/>
      <c r="W291" s="28"/>
      <c r="X291" s="49"/>
      <c r="Z291" s="6">
        <f t="shared" ref="Z291:AH291" si="132">SUM(Z279:Z290)</f>
        <v>4892</v>
      </c>
      <c r="AA291" s="35">
        <f t="shared" si="132"/>
        <v>6093</v>
      </c>
      <c r="AB291" s="6">
        <f t="shared" si="132"/>
        <v>8231</v>
      </c>
      <c r="AC291" s="35">
        <f t="shared" si="132"/>
        <v>25519</v>
      </c>
      <c r="AD291" s="6">
        <f t="shared" si="132"/>
        <v>1665</v>
      </c>
      <c r="AE291" s="35">
        <f t="shared" si="132"/>
        <v>2220</v>
      </c>
      <c r="AF291" s="6">
        <f t="shared" si="132"/>
        <v>9804</v>
      </c>
      <c r="AG291" s="35">
        <f t="shared" si="132"/>
        <v>12381</v>
      </c>
      <c r="AH291" s="6">
        <f t="shared" si="132"/>
        <v>148619</v>
      </c>
      <c r="AI291" s="28"/>
      <c r="AJ291" s="28"/>
      <c r="AK291" s="73"/>
      <c r="AL291" s="74"/>
      <c r="AM291" s="75"/>
      <c r="AN291" s="76"/>
      <c r="AO291" s="75"/>
      <c r="AP291" s="93"/>
    </row>
    <row r="292" spans="1:42" ht="13" thickBot="1" x14ac:dyDescent="0.3">
      <c r="A292" s="7" t="s">
        <v>123</v>
      </c>
      <c r="B292" s="8">
        <f>AVERAGE(B279:B290)</f>
        <v>18908.5</v>
      </c>
      <c r="C292" s="8">
        <f t="shared" ref="C292:R292" si="133">AVERAGE(C279:C290)</f>
        <v>619.75</v>
      </c>
      <c r="D292" s="8">
        <f t="shared" si="133"/>
        <v>258.16666666666669</v>
      </c>
      <c r="E292" s="8">
        <f>AVERAGE(E279:E290)</f>
        <v>14.166666666666666</v>
      </c>
      <c r="F292" s="8">
        <f>AVERAGE(F279:F290)</f>
        <v>93.25</v>
      </c>
      <c r="G292" s="8">
        <f>AVERAGE(G279:G290)</f>
        <v>327.25</v>
      </c>
      <c r="H292" s="8">
        <f>AVERAGE(H279:H290)</f>
        <v>13.316666666666668</v>
      </c>
      <c r="I292" s="8">
        <f>AVERAGE(I279:I290)</f>
        <v>95.25</v>
      </c>
      <c r="J292" s="8">
        <f t="shared" si="133"/>
        <v>591.41666666666663</v>
      </c>
      <c r="K292" s="8">
        <f>AVERAGE(K279:K290)</f>
        <v>43.833333333333336</v>
      </c>
      <c r="L292" s="8">
        <f>AVERAGE(L279:L290)</f>
        <v>91</v>
      </c>
      <c r="M292" s="8">
        <f t="shared" si="133"/>
        <v>14.220833333333333</v>
      </c>
      <c r="N292" s="26">
        <f t="shared" si="133"/>
        <v>11.656000000000002</v>
      </c>
      <c r="O292" s="26">
        <f t="shared" si="133"/>
        <v>7.1566666666666672</v>
      </c>
      <c r="P292" s="26">
        <f t="shared" si="133"/>
        <v>7.3624999999999998</v>
      </c>
      <c r="Q292" s="26">
        <f t="shared" si="133"/>
        <v>1.5558333333333334</v>
      </c>
      <c r="R292" s="26">
        <f t="shared" si="133"/>
        <v>1.4166666666666667</v>
      </c>
      <c r="S292" s="26">
        <f>AVERAGE(S279:S290)</f>
        <v>59.863636363636367</v>
      </c>
      <c r="T292" s="26">
        <f>AVERAGE(T279:T290)</f>
        <v>17.245454545454546</v>
      </c>
      <c r="U292" s="26"/>
      <c r="V292" s="26">
        <f>AVERAGE(V279:V290)</f>
        <v>7.6416666666666666</v>
      </c>
      <c r="W292" s="26">
        <f>AVERAGE(W279:W290)</f>
        <v>2.3416666666666668</v>
      </c>
      <c r="X292" s="49"/>
      <c r="Z292" s="8">
        <f t="shared" ref="Z292:AJ292" si="134">AVERAGE(Z279:Z290)</f>
        <v>407.66666666666669</v>
      </c>
      <c r="AA292" s="36">
        <f t="shared" si="134"/>
        <v>507.75</v>
      </c>
      <c r="AB292" s="8">
        <f t="shared" si="134"/>
        <v>685.91666666666663</v>
      </c>
      <c r="AC292" s="36">
        <f t="shared" si="134"/>
        <v>2126.5833333333335</v>
      </c>
      <c r="AD292" s="8">
        <f t="shared" si="134"/>
        <v>138.75</v>
      </c>
      <c r="AE292" s="36">
        <f t="shared" si="134"/>
        <v>185</v>
      </c>
      <c r="AF292" s="8">
        <f t="shared" si="134"/>
        <v>817</v>
      </c>
      <c r="AG292" s="36">
        <f t="shared" si="134"/>
        <v>1031.75</v>
      </c>
      <c r="AH292" s="8">
        <f t="shared" si="134"/>
        <v>12384.916666666666</v>
      </c>
      <c r="AI292" s="26">
        <f t="shared" si="134"/>
        <v>0.67314967149493599</v>
      </c>
      <c r="AJ292" s="26">
        <f t="shared" si="134"/>
        <v>0.31479910903515174</v>
      </c>
      <c r="AK292" s="77">
        <f t="shared" ref="AK292" si="135">C292/$C$2</f>
        <v>0.39499681325685149</v>
      </c>
      <c r="AL292" s="78">
        <f t="shared" ref="AL292" si="136">(C292*D292)/1000</f>
        <v>159.99879166666668</v>
      </c>
      <c r="AM292" s="79">
        <f t="shared" si="127"/>
        <v>0.27072553581500286</v>
      </c>
      <c r="AN292" s="80">
        <f t="shared" ref="AN292" si="137">(C292*G292)/1000</f>
        <v>202.8131875</v>
      </c>
      <c r="AO292" s="79">
        <f t="shared" si="129"/>
        <v>0.31689560546875001</v>
      </c>
      <c r="AP292" s="94">
        <f>AVERAGE(AP279:AP290)</f>
        <v>2749.6077777777778</v>
      </c>
    </row>
    <row r="293" spans="1:42" ht="13" thickTop="1" x14ac:dyDescent="0.25"/>
    <row r="294" spans="1:42" ht="13" thickBot="1" x14ac:dyDescent="0.3"/>
    <row r="295" spans="1:42" ht="13" thickTop="1" x14ac:dyDescent="0.25">
      <c r="A295" s="20" t="s">
        <v>5</v>
      </c>
      <c r="B295" s="21" t="s">
        <v>6</v>
      </c>
      <c r="C295" s="21" t="s">
        <v>6</v>
      </c>
      <c r="D295" s="21" t="s">
        <v>7</v>
      </c>
      <c r="E295" s="21" t="s">
        <v>8</v>
      </c>
      <c r="F295" s="32" t="s">
        <v>2</v>
      </c>
      <c r="G295" s="21" t="s">
        <v>9</v>
      </c>
      <c r="H295" s="21" t="s">
        <v>10</v>
      </c>
      <c r="I295" s="32" t="s">
        <v>3</v>
      </c>
      <c r="J295" s="21" t="s">
        <v>11</v>
      </c>
      <c r="K295" s="21" t="s">
        <v>12</v>
      </c>
      <c r="L295" s="32" t="s">
        <v>13</v>
      </c>
      <c r="M295" s="21" t="s">
        <v>14</v>
      </c>
      <c r="N295" s="22" t="s">
        <v>15</v>
      </c>
      <c r="O295" s="21" t="s">
        <v>68</v>
      </c>
      <c r="P295" s="21" t="s">
        <v>69</v>
      </c>
      <c r="Q295" s="21" t="s">
        <v>70</v>
      </c>
      <c r="R295" s="21" t="s">
        <v>62</v>
      </c>
      <c r="S295" s="21" t="s">
        <v>94</v>
      </c>
      <c r="T295" s="21" t="s">
        <v>95</v>
      </c>
      <c r="U295" s="21"/>
      <c r="V295" s="21" t="s">
        <v>96</v>
      </c>
      <c r="W295" s="21" t="s">
        <v>97</v>
      </c>
      <c r="X295" s="21"/>
      <c r="Y295" s="21" t="s">
        <v>124</v>
      </c>
      <c r="Z295" s="22" t="s">
        <v>63</v>
      </c>
      <c r="AA295" s="22" t="s">
        <v>64</v>
      </c>
      <c r="AB295" s="22" t="s">
        <v>65</v>
      </c>
      <c r="AC295" s="22" t="s">
        <v>66</v>
      </c>
      <c r="AD295" s="38" t="s">
        <v>63</v>
      </c>
      <c r="AE295" s="38" t="s">
        <v>64</v>
      </c>
      <c r="AF295" s="38" t="s">
        <v>65</v>
      </c>
      <c r="AG295" s="38" t="s">
        <v>66</v>
      </c>
      <c r="AH295" s="22" t="s">
        <v>67</v>
      </c>
      <c r="AI295" s="22" t="s">
        <v>17</v>
      </c>
      <c r="AJ295" s="22" t="s">
        <v>98</v>
      </c>
      <c r="AK295" s="61" t="s">
        <v>99</v>
      </c>
      <c r="AL295" s="62" t="s">
        <v>100</v>
      </c>
      <c r="AM295" s="63" t="s">
        <v>101</v>
      </c>
      <c r="AN295" s="64" t="s">
        <v>99</v>
      </c>
      <c r="AO295" s="63" t="s">
        <v>99</v>
      </c>
      <c r="AP295" s="61" t="s">
        <v>164</v>
      </c>
    </row>
    <row r="296" spans="1:42" ht="13" thickBot="1" x14ac:dyDescent="0.3">
      <c r="A296" s="16" t="s">
        <v>125</v>
      </c>
      <c r="B296" s="17" t="s">
        <v>19</v>
      </c>
      <c r="C296" s="18" t="s">
        <v>20</v>
      </c>
      <c r="D296" s="17" t="s">
        <v>21</v>
      </c>
      <c r="E296" s="17" t="s">
        <v>21</v>
      </c>
      <c r="F296" s="33" t="s">
        <v>72</v>
      </c>
      <c r="G296" s="17" t="s">
        <v>21</v>
      </c>
      <c r="H296" s="17" t="s">
        <v>21</v>
      </c>
      <c r="I296" s="33" t="s">
        <v>72</v>
      </c>
      <c r="J296" s="17" t="s">
        <v>21</v>
      </c>
      <c r="K296" s="17" t="s">
        <v>21</v>
      </c>
      <c r="L296" s="33" t="s">
        <v>72</v>
      </c>
      <c r="M296" s="17" t="s">
        <v>23</v>
      </c>
      <c r="N296" s="19" t="s">
        <v>24</v>
      </c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8" t="s">
        <v>25</v>
      </c>
      <c r="AA296" s="18" t="s">
        <v>25</v>
      </c>
      <c r="AB296" s="18" t="s">
        <v>25</v>
      </c>
      <c r="AC296" s="18" t="s">
        <v>25</v>
      </c>
      <c r="AD296" s="39" t="s">
        <v>25</v>
      </c>
      <c r="AE296" s="39" t="s">
        <v>25</v>
      </c>
      <c r="AF296" s="39" t="s">
        <v>25</v>
      </c>
      <c r="AG296" s="39" t="s">
        <v>25</v>
      </c>
      <c r="AH296" s="18" t="s">
        <v>25</v>
      </c>
      <c r="AI296" s="18" t="s">
        <v>26</v>
      </c>
      <c r="AJ296" s="18" t="s">
        <v>26</v>
      </c>
      <c r="AK296" s="65" t="s">
        <v>6</v>
      </c>
      <c r="AL296" s="66" t="s">
        <v>103</v>
      </c>
      <c r="AM296" s="67" t="s">
        <v>104</v>
      </c>
      <c r="AN296" s="68" t="s">
        <v>105</v>
      </c>
      <c r="AO296" s="67" t="s">
        <v>106</v>
      </c>
      <c r="AP296" s="65" t="s">
        <v>165</v>
      </c>
    </row>
    <row r="297" spans="1:42" ht="13" thickTop="1" x14ac:dyDescent="0.25">
      <c r="A297" s="1" t="s">
        <v>42</v>
      </c>
      <c r="B297" s="2">
        <v>11443</v>
      </c>
      <c r="C297" s="2">
        <v>369</v>
      </c>
      <c r="D297" s="2">
        <v>218</v>
      </c>
      <c r="E297" s="2">
        <v>9</v>
      </c>
      <c r="F297" s="2">
        <v>96</v>
      </c>
      <c r="G297" s="2">
        <v>284</v>
      </c>
      <c r="H297" s="2">
        <v>10.9</v>
      </c>
      <c r="I297" s="2">
        <v>96</v>
      </c>
      <c r="J297" s="2">
        <v>583</v>
      </c>
      <c r="K297" s="2">
        <v>33</v>
      </c>
      <c r="L297" s="2">
        <v>94</v>
      </c>
      <c r="M297" s="4"/>
      <c r="N297" s="3"/>
      <c r="O297" s="31">
        <v>7.08</v>
      </c>
      <c r="P297" s="31">
        <v>7.13</v>
      </c>
      <c r="Q297" s="31">
        <v>1.39</v>
      </c>
      <c r="R297" s="31">
        <v>1.1299999999999999</v>
      </c>
      <c r="S297" s="31">
        <v>69</v>
      </c>
      <c r="T297" s="31">
        <v>4.9000000000000004</v>
      </c>
      <c r="U297" s="31"/>
      <c r="V297" s="31">
        <v>9</v>
      </c>
      <c r="W297" s="31">
        <v>3</v>
      </c>
      <c r="X297" s="31"/>
      <c r="Y297" s="31"/>
      <c r="Z297" s="2">
        <v>270</v>
      </c>
      <c r="AA297" s="34">
        <v>475</v>
      </c>
      <c r="AB297" s="2">
        <v>339</v>
      </c>
      <c r="AC297" s="34">
        <v>997</v>
      </c>
      <c r="AD297" s="2">
        <v>104</v>
      </c>
      <c r="AE297" s="34">
        <v>129</v>
      </c>
      <c r="AF297" s="2">
        <v>481</v>
      </c>
      <c r="AG297" s="34">
        <v>427</v>
      </c>
      <c r="AH297" s="2">
        <v>9749</v>
      </c>
      <c r="AI297" s="3">
        <f t="shared" ref="AI297:AI308" si="138">AH297/B297</f>
        <v>0.8519618981036442</v>
      </c>
      <c r="AJ297" s="3">
        <f>SUM(Z297:AG297)/B297</f>
        <v>0.28156951848291534</v>
      </c>
      <c r="AK297" s="69">
        <f>C297/$C$2</f>
        <v>0.23518164435946462</v>
      </c>
      <c r="AL297" s="70">
        <f>(C297*D297)/1000</f>
        <v>80.441999999999993</v>
      </c>
      <c r="AM297" s="71">
        <f>(AL297)/$E$3</f>
        <v>0.13611167512690353</v>
      </c>
      <c r="AN297" s="72">
        <f>(C297*G297)/1000</f>
        <v>104.79600000000001</v>
      </c>
      <c r="AO297" s="71">
        <f>(AN297)/$G$3</f>
        <v>0.16374375000000002</v>
      </c>
      <c r="AP297" s="95">
        <f>(0.8*C297*G297)/60</f>
        <v>1397.28</v>
      </c>
    </row>
    <row r="298" spans="1:42" x14ac:dyDescent="0.25">
      <c r="A298" s="1" t="s">
        <v>43</v>
      </c>
      <c r="B298" s="2">
        <v>11322</v>
      </c>
      <c r="C298" s="2">
        <v>404</v>
      </c>
      <c r="D298" s="2">
        <v>297</v>
      </c>
      <c r="E298" s="2">
        <v>14</v>
      </c>
      <c r="F298" s="2">
        <v>94</v>
      </c>
      <c r="G298" s="2">
        <v>317</v>
      </c>
      <c r="H298" s="2">
        <v>9.8000000000000007</v>
      </c>
      <c r="I298" s="2">
        <v>97</v>
      </c>
      <c r="J298" s="2">
        <v>613</v>
      </c>
      <c r="K298" s="2">
        <v>33</v>
      </c>
      <c r="L298" s="2">
        <v>94</v>
      </c>
      <c r="M298" s="3">
        <v>26.56</v>
      </c>
      <c r="N298" s="3">
        <v>12.83</v>
      </c>
      <c r="O298" s="31">
        <v>7.08</v>
      </c>
      <c r="P298" s="31">
        <v>7.27</v>
      </c>
      <c r="Q298" s="31">
        <v>1.08</v>
      </c>
      <c r="R298" s="31">
        <v>1</v>
      </c>
      <c r="S298" s="31">
        <v>57</v>
      </c>
      <c r="T298" s="31">
        <v>6.3</v>
      </c>
      <c r="U298" s="31"/>
      <c r="V298" s="31">
        <v>7.7</v>
      </c>
      <c r="W298" s="31">
        <v>2.7</v>
      </c>
      <c r="X298" s="31"/>
      <c r="Y298" s="31">
        <v>2.31</v>
      </c>
      <c r="Z298" s="2">
        <v>352</v>
      </c>
      <c r="AA298" s="34">
        <v>505</v>
      </c>
      <c r="AB298" s="2">
        <v>463</v>
      </c>
      <c r="AC298" s="34">
        <v>1397</v>
      </c>
      <c r="AD298" s="2">
        <v>140</v>
      </c>
      <c r="AE298" s="34">
        <v>140</v>
      </c>
      <c r="AF298" s="2">
        <v>372</v>
      </c>
      <c r="AG298" s="34">
        <v>475</v>
      </c>
      <c r="AH298" s="2">
        <v>10857</v>
      </c>
      <c r="AI298" s="3">
        <f t="shared" si="138"/>
        <v>0.95892951775304713</v>
      </c>
      <c r="AJ298" s="3">
        <f>SUM(Z298:AG298)/B298</f>
        <v>0.33951598657481008</v>
      </c>
      <c r="AK298" s="69">
        <f t="shared" ref="AK298:AK308" si="139">C298/$C$2</f>
        <v>0.25748884639898023</v>
      </c>
      <c r="AL298" s="70">
        <f t="shared" ref="AL298:AL308" si="140">(C298*D298)/1000</f>
        <v>119.988</v>
      </c>
      <c r="AM298" s="71">
        <f t="shared" ref="AM298:AM310" si="141">(AL298)/$E$3</f>
        <v>0.2030253807106599</v>
      </c>
      <c r="AN298" s="72">
        <f t="shared" ref="AN298:AN308" si="142">(C298*G298)/1000</f>
        <v>128.06800000000001</v>
      </c>
      <c r="AO298" s="71">
        <f t="shared" ref="AO298:AO310" si="143">(AN298)/$G$3</f>
        <v>0.20010625000000001</v>
      </c>
      <c r="AP298" s="95">
        <f t="shared" ref="AP298:AP308" si="144">(0.8*C298*G298)/60</f>
        <v>1707.5733333333335</v>
      </c>
    </row>
    <row r="299" spans="1:42" x14ac:dyDescent="0.25">
      <c r="A299" s="1" t="s">
        <v>44</v>
      </c>
      <c r="B299" s="2">
        <v>24403</v>
      </c>
      <c r="C299" s="2">
        <v>787</v>
      </c>
      <c r="D299" s="2">
        <v>257</v>
      </c>
      <c r="E299" s="2">
        <v>17</v>
      </c>
      <c r="F299" s="2">
        <v>91</v>
      </c>
      <c r="G299" s="2">
        <v>283</v>
      </c>
      <c r="H299" s="2">
        <v>8.3000000000000007</v>
      </c>
      <c r="I299" s="2">
        <v>94</v>
      </c>
      <c r="J299" s="2">
        <v>572</v>
      </c>
      <c r="K299" s="2">
        <v>29</v>
      </c>
      <c r="L299" s="2">
        <v>93</v>
      </c>
      <c r="M299" s="3">
        <v>26.56</v>
      </c>
      <c r="N299" s="3">
        <v>12.35</v>
      </c>
      <c r="O299" s="31">
        <v>7.01</v>
      </c>
      <c r="P299" s="31">
        <v>7.26</v>
      </c>
      <c r="Q299" s="31">
        <v>0.81</v>
      </c>
      <c r="R299" s="31">
        <v>0.86</v>
      </c>
      <c r="S299" s="31">
        <v>44</v>
      </c>
      <c r="T299" s="31">
        <v>6.3</v>
      </c>
      <c r="U299" s="31"/>
      <c r="V299" s="31">
        <v>5.7</v>
      </c>
      <c r="W299" s="31">
        <v>4</v>
      </c>
      <c r="X299" s="31"/>
      <c r="Y299" s="31">
        <v>1.7949999999999999</v>
      </c>
      <c r="Z299" s="2">
        <v>600</v>
      </c>
      <c r="AA299" s="34">
        <v>640</v>
      </c>
      <c r="AB299" s="2">
        <v>769</v>
      </c>
      <c r="AC299" s="34">
        <v>2477</v>
      </c>
      <c r="AD299" s="2">
        <v>118</v>
      </c>
      <c r="AE299" s="34">
        <v>181</v>
      </c>
      <c r="AF299" s="2">
        <v>783</v>
      </c>
      <c r="AG299" s="34">
        <v>1920</v>
      </c>
      <c r="AH299" s="2">
        <v>9060</v>
      </c>
      <c r="AI299" s="3">
        <f t="shared" si="138"/>
        <v>0.37126582797197066</v>
      </c>
      <c r="AJ299" s="3">
        <f t="shared" ref="AJ299:AJ308" si="145">SUM(Z299:AG299)/B299</f>
        <v>0.30684751874769495</v>
      </c>
      <c r="AK299" s="69">
        <f t="shared" si="139"/>
        <v>0.5015933715742511</v>
      </c>
      <c r="AL299" s="70">
        <f t="shared" si="140"/>
        <v>202.25899999999999</v>
      </c>
      <c r="AM299" s="71">
        <f t="shared" si="141"/>
        <v>0.34223181049069373</v>
      </c>
      <c r="AN299" s="72">
        <f t="shared" si="142"/>
        <v>222.721</v>
      </c>
      <c r="AO299" s="71">
        <f t="shared" si="143"/>
        <v>0.34800156250000003</v>
      </c>
      <c r="AP299" s="95">
        <f t="shared" si="144"/>
        <v>2969.6133333333337</v>
      </c>
    </row>
    <row r="300" spans="1:42" x14ac:dyDescent="0.25">
      <c r="A300" s="1" t="s">
        <v>45</v>
      </c>
      <c r="B300" s="2">
        <v>13024</v>
      </c>
      <c r="C300" s="2">
        <v>434</v>
      </c>
      <c r="D300" s="2">
        <v>295</v>
      </c>
      <c r="E300" s="2">
        <v>13</v>
      </c>
      <c r="F300" s="2">
        <v>95</v>
      </c>
      <c r="G300" s="2">
        <v>333</v>
      </c>
      <c r="H300" s="2">
        <v>7.7</v>
      </c>
      <c r="I300" s="2">
        <v>97</v>
      </c>
      <c r="J300" s="2">
        <v>664</v>
      </c>
      <c r="K300" s="2">
        <v>31</v>
      </c>
      <c r="L300" s="2">
        <v>94</v>
      </c>
      <c r="M300" s="3">
        <v>21.6</v>
      </c>
      <c r="N300" s="3">
        <v>12.36</v>
      </c>
      <c r="O300" s="31">
        <v>7.2</v>
      </c>
      <c r="P300" s="31">
        <v>7.4</v>
      </c>
      <c r="Q300" s="31">
        <v>1.1299999999999999</v>
      </c>
      <c r="R300" s="31">
        <v>0.94</v>
      </c>
      <c r="S300" s="31">
        <v>65</v>
      </c>
      <c r="T300" s="31">
        <v>9</v>
      </c>
      <c r="U300" s="31"/>
      <c r="V300" s="31">
        <v>11.5</v>
      </c>
      <c r="W300" s="31">
        <v>3.2</v>
      </c>
      <c r="X300" s="31"/>
      <c r="Y300" s="31">
        <v>1.62</v>
      </c>
      <c r="Z300" s="2">
        <v>437</v>
      </c>
      <c r="AA300" s="34">
        <v>448</v>
      </c>
      <c r="AB300" s="2">
        <v>499</v>
      </c>
      <c r="AC300" s="34">
        <v>1671</v>
      </c>
      <c r="AD300" s="2">
        <v>124</v>
      </c>
      <c r="AE300" s="34">
        <v>162</v>
      </c>
      <c r="AF300" s="2">
        <v>761</v>
      </c>
      <c r="AG300" s="34">
        <v>2208</v>
      </c>
      <c r="AH300" s="2">
        <v>11081</v>
      </c>
      <c r="AI300" s="3">
        <f t="shared" si="138"/>
        <v>0.85081388206388209</v>
      </c>
      <c r="AJ300" s="3">
        <f t="shared" si="145"/>
        <v>0.48449017199017197</v>
      </c>
      <c r="AK300" s="69">
        <f t="shared" si="139"/>
        <v>0.27660930528999361</v>
      </c>
      <c r="AL300" s="70">
        <f t="shared" si="140"/>
        <v>128.03</v>
      </c>
      <c r="AM300" s="71">
        <f t="shared" si="141"/>
        <v>0.21663282571912013</v>
      </c>
      <c r="AN300" s="72">
        <f t="shared" si="142"/>
        <v>144.52199999999999</v>
      </c>
      <c r="AO300" s="71">
        <f t="shared" si="143"/>
        <v>0.22581562499999999</v>
      </c>
      <c r="AP300" s="95">
        <f t="shared" si="144"/>
        <v>1926.9600000000003</v>
      </c>
    </row>
    <row r="301" spans="1:42" x14ac:dyDescent="0.25">
      <c r="A301" s="1" t="s">
        <v>46</v>
      </c>
      <c r="B301" s="2">
        <v>14752</v>
      </c>
      <c r="C301" s="2">
        <v>476</v>
      </c>
      <c r="D301" s="2">
        <v>266</v>
      </c>
      <c r="E301" s="2">
        <v>16</v>
      </c>
      <c r="F301" s="2">
        <v>93</v>
      </c>
      <c r="G301" s="2">
        <v>366</v>
      </c>
      <c r="H301" s="2">
        <v>8.8000000000000007</v>
      </c>
      <c r="I301" s="2">
        <v>97</v>
      </c>
      <c r="J301" s="2">
        <v>634</v>
      </c>
      <c r="K301" s="2">
        <v>44</v>
      </c>
      <c r="L301" s="2">
        <v>93</v>
      </c>
      <c r="M301" s="3">
        <v>24.4</v>
      </c>
      <c r="N301" s="3">
        <v>12.35</v>
      </c>
      <c r="O301" s="31">
        <v>7.11</v>
      </c>
      <c r="P301" s="31">
        <v>7.19</v>
      </c>
      <c r="Q301" s="31">
        <v>1.1200000000000001</v>
      </c>
      <c r="R301" s="31">
        <v>0.94</v>
      </c>
      <c r="S301" s="31">
        <v>51</v>
      </c>
      <c r="T301" s="31">
        <v>7</v>
      </c>
      <c r="U301" s="31"/>
      <c r="V301" s="31">
        <v>7.7</v>
      </c>
      <c r="W301" s="31">
        <v>3.8</v>
      </c>
      <c r="X301" s="31"/>
      <c r="Y301" s="31">
        <v>2</v>
      </c>
      <c r="Z301" s="2">
        <v>419</v>
      </c>
      <c r="AA301" s="34">
        <v>449</v>
      </c>
      <c r="AB301" s="2">
        <v>581</v>
      </c>
      <c r="AC301" s="34">
        <v>1933</v>
      </c>
      <c r="AD301" s="2">
        <v>102</v>
      </c>
      <c r="AE301" s="34">
        <v>166</v>
      </c>
      <c r="AF301" s="2">
        <v>733</v>
      </c>
      <c r="AG301" s="34">
        <v>2309</v>
      </c>
      <c r="AH301" s="2">
        <v>11263</v>
      </c>
      <c r="AI301" s="3">
        <f t="shared" si="138"/>
        <v>0.76348969631236441</v>
      </c>
      <c r="AJ301" s="3">
        <f t="shared" si="145"/>
        <v>0.45363340563991322</v>
      </c>
      <c r="AK301" s="69">
        <f t="shared" si="139"/>
        <v>0.30337794773741239</v>
      </c>
      <c r="AL301" s="70">
        <f t="shared" si="140"/>
        <v>126.616</v>
      </c>
      <c r="AM301" s="71">
        <f t="shared" si="141"/>
        <v>0.21424027072758037</v>
      </c>
      <c r="AN301" s="72">
        <f t="shared" si="142"/>
        <v>174.21600000000001</v>
      </c>
      <c r="AO301" s="71">
        <f t="shared" si="143"/>
        <v>0.27221250000000002</v>
      </c>
      <c r="AP301" s="95">
        <f t="shared" si="144"/>
        <v>2322.88</v>
      </c>
    </row>
    <row r="302" spans="1:42" x14ac:dyDescent="0.25">
      <c r="A302" s="1" t="s">
        <v>47</v>
      </c>
      <c r="B302" s="2">
        <v>16108</v>
      </c>
      <c r="C302" s="2">
        <v>536.93333333333328</v>
      </c>
      <c r="D302" s="2">
        <v>288</v>
      </c>
      <c r="E302" s="2">
        <v>15</v>
      </c>
      <c r="F302" s="2">
        <v>93</v>
      </c>
      <c r="G302" s="2">
        <v>284</v>
      </c>
      <c r="H302" s="2">
        <v>13.4</v>
      </c>
      <c r="I302" s="2">
        <v>94</v>
      </c>
      <c r="J302" s="2">
        <v>558</v>
      </c>
      <c r="K302" s="2">
        <v>51</v>
      </c>
      <c r="L302" s="2">
        <v>88</v>
      </c>
      <c r="M302" s="3">
        <v>24.3</v>
      </c>
      <c r="N302" s="3">
        <v>12.85</v>
      </c>
      <c r="O302" s="31">
        <v>7.14</v>
      </c>
      <c r="P302" s="31">
        <v>7.2</v>
      </c>
      <c r="Q302" s="31">
        <v>0.95</v>
      </c>
      <c r="R302" s="31">
        <v>0.91</v>
      </c>
      <c r="S302" s="31">
        <v>42</v>
      </c>
      <c r="T302" s="31">
        <v>7</v>
      </c>
      <c r="U302" s="31"/>
      <c r="V302" s="31">
        <v>11.3</v>
      </c>
      <c r="W302" s="31">
        <v>1.6</v>
      </c>
      <c r="X302" s="31"/>
      <c r="Y302" s="31">
        <v>2.1349999999999998</v>
      </c>
      <c r="Z302" s="2">
        <v>431</v>
      </c>
      <c r="AA302" s="34">
        <v>446</v>
      </c>
      <c r="AB302" s="2">
        <v>710</v>
      </c>
      <c r="AC302" s="34">
        <v>2312</v>
      </c>
      <c r="AD302" s="2">
        <v>163</v>
      </c>
      <c r="AE302" s="34">
        <v>176</v>
      </c>
      <c r="AF302" s="2">
        <v>819</v>
      </c>
      <c r="AG302" s="34">
        <v>551</v>
      </c>
      <c r="AH302" s="2">
        <v>11897</v>
      </c>
      <c r="AI302" s="3">
        <f t="shared" si="138"/>
        <v>0.73857710454432579</v>
      </c>
      <c r="AJ302" s="3">
        <f t="shared" si="145"/>
        <v>0.34814998758380927</v>
      </c>
      <c r="AK302" s="69">
        <f t="shared" si="139"/>
        <v>0.34221372424049284</v>
      </c>
      <c r="AL302" s="70">
        <f t="shared" si="140"/>
        <v>154.63679999999999</v>
      </c>
      <c r="AM302" s="71">
        <f t="shared" si="141"/>
        <v>0.26165279187817259</v>
      </c>
      <c r="AN302" s="72">
        <f t="shared" si="142"/>
        <v>152.48906666666664</v>
      </c>
      <c r="AO302" s="71">
        <f t="shared" si="143"/>
        <v>0.23826416666666664</v>
      </c>
      <c r="AP302" s="95">
        <f t="shared" si="144"/>
        <v>2033.1875555555555</v>
      </c>
    </row>
    <row r="303" spans="1:42" x14ac:dyDescent="0.25">
      <c r="A303" s="1" t="s">
        <v>48</v>
      </c>
      <c r="B303" s="2">
        <v>24833</v>
      </c>
      <c r="C303" s="2">
        <v>801</v>
      </c>
      <c r="D303" s="2">
        <v>237</v>
      </c>
      <c r="E303" s="2">
        <v>20</v>
      </c>
      <c r="F303" s="2">
        <v>92</v>
      </c>
      <c r="G303" s="2">
        <v>309</v>
      </c>
      <c r="H303" s="2">
        <v>18.8</v>
      </c>
      <c r="I303" s="2">
        <v>94</v>
      </c>
      <c r="J303" s="2">
        <v>652</v>
      </c>
      <c r="K303" s="2">
        <v>40</v>
      </c>
      <c r="L303" s="2">
        <v>94</v>
      </c>
      <c r="M303" s="3">
        <v>24.3</v>
      </c>
      <c r="N303" s="3">
        <v>13.63</v>
      </c>
      <c r="O303" s="31">
        <v>6.95</v>
      </c>
      <c r="P303" s="31">
        <v>6.97</v>
      </c>
      <c r="Q303" s="31">
        <v>1.29</v>
      </c>
      <c r="R303" s="31">
        <v>1.1499999999999999</v>
      </c>
      <c r="S303" s="31">
        <v>52</v>
      </c>
      <c r="T303" s="31">
        <v>7.1</v>
      </c>
      <c r="U303" s="31"/>
      <c r="V303" s="31">
        <v>8.4</v>
      </c>
      <c r="W303" s="31">
        <v>2.6</v>
      </c>
      <c r="X303" s="31"/>
      <c r="Y303" s="31">
        <v>2.11</v>
      </c>
      <c r="Z303" s="2">
        <v>468</v>
      </c>
      <c r="AA303" s="34">
        <v>537</v>
      </c>
      <c r="AB303" s="2">
        <v>815</v>
      </c>
      <c r="AC303" s="34">
        <v>3320</v>
      </c>
      <c r="AD303" s="2">
        <v>214</v>
      </c>
      <c r="AE303" s="34">
        <v>271</v>
      </c>
      <c r="AF303" s="2">
        <v>1094</v>
      </c>
      <c r="AG303" s="34">
        <v>1095</v>
      </c>
      <c r="AH303" s="2">
        <v>16011</v>
      </c>
      <c r="AI303" s="3">
        <f t="shared" si="138"/>
        <v>0.64474690935448797</v>
      </c>
      <c r="AJ303" s="3">
        <f t="shared" si="145"/>
        <v>0.31466194177103046</v>
      </c>
      <c r="AK303" s="69">
        <f t="shared" si="139"/>
        <v>0.51051625239005738</v>
      </c>
      <c r="AL303" s="70">
        <f t="shared" si="140"/>
        <v>189.83699999999999</v>
      </c>
      <c r="AM303" s="71">
        <f t="shared" si="141"/>
        <v>0.32121319796954312</v>
      </c>
      <c r="AN303" s="72">
        <f t="shared" si="142"/>
        <v>247.50899999999999</v>
      </c>
      <c r="AO303" s="71">
        <f t="shared" si="143"/>
        <v>0.38673281249999997</v>
      </c>
      <c r="AP303" s="95">
        <f t="shared" si="144"/>
        <v>3300.1200000000003</v>
      </c>
    </row>
    <row r="304" spans="1:42" x14ac:dyDescent="0.25">
      <c r="A304" s="1" t="s">
        <v>49</v>
      </c>
      <c r="B304" s="2">
        <v>32714</v>
      </c>
      <c r="C304" s="2">
        <v>1055</v>
      </c>
      <c r="D304" s="2">
        <v>277</v>
      </c>
      <c r="E304" s="2">
        <v>21</v>
      </c>
      <c r="F304" s="2">
        <v>93</v>
      </c>
      <c r="G304" s="2">
        <v>393</v>
      </c>
      <c r="H304" s="2">
        <v>22.1</v>
      </c>
      <c r="I304" s="2">
        <v>94</v>
      </c>
      <c r="J304" s="2">
        <v>767</v>
      </c>
      <c r="K304" s="2">
        <v>89</v>
      </c>
      <c r="L304" s="2">
        <v>88</v>
      </c>
      <c r="M304" s="3"/>
      <c r="N304" s="3"/>
      <c r="O304" s="31">
        <v>6.77</v>
      </c>
      <c r="P304" s="31">
        <v>7.18</v>
      </c>
      <c r="Q304" s="31">
        <v>1.46</v>
      </c>
      <c r="R304" s="31">
        <v>1.32</v>
      </c>
      <c r="S304" s="31">
        <v>55</v>
      </c>
      <c r="T304" s="31">
        <v>39.299999999999997</v>
      </c>
      <c r="U304" s="31"/>
      <c r="V304" s="31">
        <v>9.1999999999999993</v>
      </c>
      <c r="W304" s="31">
        <v>8.4</v>
      </c>
      <c r="X304" s="31"/>
      <c r="Y304" s="31">
        <v>2.2850000000000001</v>
      </c>
      <c r="Z304" s="2">
        <v>820</v>
      </c>
      <c r="AA304" s="34">
        <v>812</v>
      </c>
      <c r="AB304" s="2">
        <v>1484</v>
      </c>
      <c r="AC304" s="34">
        <v>4778</v>
      </c>
      <c r="AD304" s="2">
        <v>364</v>
      </c>
      <c r="AE304" s="34">
        <v>435</v>
      </c>
      <c r="AF304" s="2">
        <v>1643</v>
      </c>
      <c r="AG304" s="34">
        <v>1719</v>
      </c>
      <c r="AH304" s="2">
        <v>17017</v>
      </c>
      <c r="AI304" s="3">
        <f t="shared" si="138"/>
        <v>0.52017484868863484</v>
      </c>
      <c r="AJ304" s="3">
        <f t="shared" si="145"/>
        <v>0.36849666809317111</v>
      </c>
      <c r="AK304" s="69">
        <f t="shared" si="139"/>
        <v>0.67240280433397071</v>
      </c>
      <c r="AL304" s="70">
        <f t="shared" si="140"/>
        <v>292.23500000000001</v>
      </c>
      <c r="AM304" s="71">
        <f t="shared" si="141"/>
        <v>0.49447546531302877</v>
      </c>
      <c r="AN304" s="72">
        <f t="shared" si="142"/>
        <v>414.61500000000001</v>
      </c>
      <c r="AO304" s="71">
        <f t="shared" si="143"/>
        <v>0.64783593750000001</v>
      </c>
      <c r="AP304" s="95">
        <f t="shared" si="144"/>
        <v>5528.2</v>
      </c>
    </row>
    <row r="305" spans="1:42" x14ac:dyDescent="0.25">
      <c r="A305" s="1" t="s">
        <v>50</v>
      </c>
      <c r="B305" s="2">
        <v>19258</v>
      </c>
      <c r="C305" s="2">
        <v>642</v>
      </c>
      <c r="D305" s="2">
        <v>230</v>
      </c>
      <c r="E305" s="2">
        <v>21</v>
      </c>
      <c r="F305" s="2">
        <v>90</v>
      </c>
      <c r="G305" s="2">
        <v>291</v>
      </c>
      <c r="H305" s="2">
        <v>19.8</v>
      </c>
      <c r="I305" s="2">
        <v>91</v>
      </c>
      <c r="J305" s="2">
        <v>512</v>
      </c>
      <c r="K305" s="2">
        <v>73</v>
      </c>
      <c r="L305" s="2">
        <v>81</v>
      </c>
      <c r="M305" s="3"/>
      <c r="N305" s="3"/>
      <c r="O305" s="31">
        <v>7.09</v>
      </c>
      <c r="P305" s="31">
        <v>7.24</v>
      </c>
      <c r="Q305" s="31">
        <v>0.1298</v>
      </c>
      <c r="R305" s="31">
        <v>0.12330000000000001</v>
      </c>
      <c r="S305" s="31">
        <v>60</v>
      </c>
      <c r="T305" s="31">
        <v>18.600000000000001</v>
      </c>
      <c r="U305" s="31"/>
      <c r="V305" s="31">
        <v>6.9</v>
      </c>
      <c r="W305" s="31">
        <v>5.5</v>
      </c>
      <c r="X305" s="31"/>
      <c r="Y305" s="31">
        <v>1.9750000000000001</v>
      </c>
      <c r="Z305" s="2">
        <v>430</v>
      </c>
      <c r="AA305" s="34">
        <v>111</v>
      </c>
      <c r="AB305" s="2">
        <v>768</v>
      </c>
      <c r="AC305" s="34">
        <v>2304</v>
      </c>
      <c r="AD305" s="2">
        <v>94</v>
      </c>
      <c r="AE305" s="34">
        <v>177</v>
      </c>
      <c r="AF305" s="2">
        <v>725</v>
      </c>
      <c r="AG305" s="34">
        <v>751</v>
      </c>
      <c r="AH305" s="2">
        <v>13781</v>
      </c>
      <c r="AI305" s="3">
        <f t="shared" si="138"/>
        <v>0.71559871222349158</v>
      </c>
      <c r="AJ305" s="3">
        <f t="shared" si="145"/>
        <v>0.27832589053899676</v>
      </c>
      <c r="AK305" s="69">
        <f t="shared" si="139"/>
        <v>0.4091778202676864</v>
      </c>
      <c r="AL305" s="70">
        <f t="shared" si="140"/>
        <v>147.66</v>
      </c>
      <c r="AM305" s="71">
        <f t="shared" si="141"/>
        <v>0.24984771573604062</v>
      </c>
      <c r="AN305" s="72">
        <f t="shared" si="142"/>
        <v>186.822</v>
      </c>
      <c r="AO305" s="71">
        <f t="shared" si="143"/>
        <v>0.29190937500000003</v>
      </c>
      <c r="AP305" s="95">
        <f t="shared" si="144"/>
        <v>2490.96</v>
      </c>
    </row>
    <row r="306" spans="1:42" x14ac:dyDescent="0.25">
      <c r="A306" s="1" t="s">
        <v>51</v>
      </c>
      <c r="B306" s="2">
        <v>14429</v>
      </c>
      <c r="C306" s="2">
        <v>465</v>
      </c>
      <c r="D306" s="2">
        <v>194</v>
      </c>
      <c r="E306" s="2">
        <v>15</v>
      </c>
      <c r="F306" s="2">
        <v>91</v>
      </c>
      <c r="G306" s="2">
        <v>358</v>
      </c>
      <c r="H306" s="2">
        <v>10.6</v>
      </c>
      <c r="I306" s="2">
        <v>96</v>
      </c>
      <c r="J306" s="2">
        <v>636</v>
      </c>
      <c r="K306" s="2">
        <v>38</v>
      </c>
      <c r="L306" s="2">
        <v>93</v>
      </c>
      <c r="M306" s="3">
        <v>22.5</v>
      </c>
      <c r="N306" s="3">
        <v>13.66</v>
      </c>
      <c r="O306" s="31">
        <v>6.95</v>
      </c>
      <c r="P306" s="31">
        <v>7.08</v>
      </c>
      <c r="Q306" s="31">
        <v>0.96499999999999997</v>
      </c>
      <c r="R306" s="31">
        <v>0.93400000000000005</v>
      </c>
      <c r="S306" s="31">
        <v>45.86</v>
      </c>
      <c r="T306" s="31">
        <v>6.04</v>
      </c>
      <c r="U306" s="31"/>
      <c r="V306" s="31">
        <v>7.23</v>
      </c>
      <c r="W306" s="31">
        <v>1.45</v>
      </c>
      <c r="X306" s="31"/>
      <c r="Y306" s="31">
        <v>1.9350000000000001</v>
      </c>
      <c r="Z306" s="2">
        <v>455</v>
      </c>
      <c r="AA306" s="34">
        <v>926</v>
      </c>
      <c r="AB306" s="2">
        <v>601</v>
      </c>
      <c r="AC306" s="34">
        <v>2178</v>
      </c>
      <c r="AD306" s="2">
        <v>136</v>
      </c>
      <c r="AE306" s="34"/>
      <c r="AF306" s="2">
        <v>553</v>
      </c>
      <c r="AG306" s="34">
        <v>656</v>
      </c>
      <c r="AH306" s="2">
        <v>11411</v>
      </c>
      <c r="AI306" s="3">
        <f t="shared" si="138"/>
        <v>0.79083789590408204</v>
      </c>
      <c r="AJ306" s="3">
        <f t="shared" si="145"/>
        <v>0.38152332108947257</v>
      </c>
      <c r="AK306" s="69">
        <f t="shared" si="139"/>
        <v>0.29636711281070743</v>
      </c>
      <c r="AL306" s="70">
        <f t="shared" si="140"/>
        <v>90.21</v>
      </c>
      <c r="AM306" s="71">
        <f t="shared" si="141"/>
        <v>0.15263959390862944</v>
      </c>
      <c r="AN306" s="72">
        <f t="shared" si="142"/>
        <v>166.47</v>
      </c>
      <c r="AO306" s="71">
        <f t="shared" si="143"/>
        <v>0.26010937499999998</v>
      </c>
      <c r="AP306" s="95">
        <f t="shared" si="144"/>
        <v>2219.6</v>
      </c>
    </row>
    <row r="307" spans="1:42" x14ac:dyDescent="0.25">
      <c r="A307" s="23" t="s">
        <v>52</v>
      </c>
      <c r="B307" s="2">
        <v>15119</v>
      </c>
      <c r="C307" s="2">
        <v>503.96666666666664</v>
      </c>
      <c r="D307" s="2">
        <v>199</v>
      </c>
      <c r="E307" s="2">
        <v>14</v>
      </c>
      <c r="F307" s="2">
        <v>92</v>
      </c>
      <c r="G307" s="2">
        <v>286</v>
      </c>
      <c r="H307" s="2">
        <v>11.7</v>
      </c>
      <c r="I307" s="2">
        <v>95</v>
      </c>
      <c r="J307" s="2">
        <v>515</v>
      </c>
      <c r="K307" s="2">
        <v>33</v>
      </c>
      <c r="L307" s="2">
        <v>93</v>
      </c>
      <c r="M307" s="3">
        <v>13.8</v>
      </c>
      <c r="N307" s="3">
        <v>13.73</v>
      </c>
      <c r="O307" s="31">
        <v>7.04</v>
      </c>
      <c r="P307" s="31">
        <v>7.22</v>
      </c>
      <c r="Q307" s="31">
        <v>0.10009999999999999</v>
      </c>
      <c r="R307" s="31">
        <v>0.93100000000000005</v>
      </c>
      <c r="S307" s="31">
        <v>30.68</v>
      </c>
      <c r="T307" s="31">
        <v>5.75</v>
      </c>
      <c r="U307" s="31"/>
      <c r="V307" s="31">
        <v>5.65</v>
      </c>
      <c r="W307" s="31">
        <v>4.1100000000000003</v>
      </c>
      <c r="X307" s="31"/>
      <c r="Y307" s="31">
        <v>1.139</v>
      </c>
      <c r="Z307" s="2">
        <v>430</v>
      </c>
      <c r="AA307" s="34">
        <v>512</v>
      </c>
      <c r="AB307" s="2">
        <v>689</v>
      </c>
      <c r="AC307" s="34">
        <v>2164</v>
      </c>
      <c r="AD307" s="2">
        <v>80</v>
      </c>
      <c r="AE307" s="34"/>
      <c r="AF307" s="2">
        <v>722</v>
      </c>
      <c r="AG307" s="34">
        <v>687</v>
      </c>
      <c r="AH307" s="2">
        <v>10854</v>
      </c>
      <c r="AI307" s="3">
        <f t="shared" si="138"/>
        <v>0.71790462332164828</v>
      </c>
      <c r="AJ307" s="3">
        <f t="shared" si="145"/>
        <v>0.34949401415437531</v>
      </c>
      <c r="AK307" s="69">
        <f t="shared" si="139"/>
        <v>0.32120246441470152</v>
      </c>
      <c r="AL307" s="70">
        <f t="shared" si="140"/>
        <v>100.28936666666667</v>
      </c>
      <c r="AM307" s="71">
        <f t="shared" si="141"/>
        <v>0.16969435984207557</v>
      </c>
      <c r="AN307" s="72">
        <f t="shared" si="142"/>
        <v>144.13446666666664</v>
      </c>
      <c r="AO307" s="71">
        <f t="shared" si="143"/>
        <v>0.22521010416666662</v>
      </c>
      <c r="AP307" s="95">
        <f t="shared" si="144"/>
        <v>1921.7928888888889</v>
      </c>
    </row>
    <row r="308" spans="1:42" ht="13" thickBot="1" x14ac:dyDescent="0.3">
      <c r="A308" s="25" t="s">
        <v>53</v>
      </c>
      <c r="B308" s="2">
        <v>12410</v>
      </c>
      <c r="C308" s="2">
        <v>400.32258064516128</v>
      </c>
      <c r="D308" s="2">
        <v>212</v>
      </c>
      <c r="E308" s="2">
        <v>11</v>
      </c>
      <c r="F308" s="2">
        <v>94</v>
      </c>
      <c r="G308" s="2">
        <v>289</v>
      </c>
      <c r="H308" s="2">
        <v>13.9</v>
      </c>
      <c r="I308" s="2">
        <v>95</v>
      </c>
      <c r="J308" s="2">
        <v>554</v>
      </c>
      <c r="K308" s="2">
        <v>34</v>
      </c>
      <c r="L308" s="2">
        <v>93</v>
      </c>
      <c r="M308" s="3">
        <v>24.2</v>
      </c>
      <c r="N308" s="3">
        <v>13.36</v>
      </c>
      <c r="O308" s="31">
        <v>7.18</v>
      </c>
      <c r="P308" s="31">
        <v>7.36</v>
      </c>
      <c r="Q308" s="31">
        <v>0.95399999999999996</v>
      </c>
      <c r="R308" s="31">
        <v>0.80700000000000005</v>
      </c>
      <c r="S308" s="31">
        <v>58.33</v>
      </c>
      <c r="T308" s="31">
        <v>5.58</v>
      </c>
      <c r="U308" s="31"/>
      <c r="V308" s="31">
        <v>6.91</v>
      </c>
      <c r="W308" s="31">
        <v>4.3099999999999996</v>
      </c>
      <c r="X308" s="31"/>
      <c r="Y308" s="31">
        <v>1.01</v>
      </c>
      <c r="Z308" s="2">
        <v>369</v>
      </c>
      <c r="AA308" s="34">
        <v>532</v>
      </c>
      <c r="AB308" s="2">
        <v>492</v>
      </c>
      <c r="AC308" s="34">
        <v>1587</v>
      </c>
      <c r="AD308" s="2">
        <v>74</v>
      </c>
      <c r="AE308" s="34"/>
      <c r="AF308" s="2">
        <v>657</v>
      </c>
      <c r="AG308" s="34">
        <v>596</v>
      </c>
      <c r="AH308" s="2">
        <v>9602</v>
      </c>
      <c r="AI308" s="3">
        <f t="shared" si="138"/>
        <v>0.77373086220789689</v>
      </c>
      <c r="AJ308" s="3">
        <f t="shared" si="145"/>
        <v>0.34705882352941175</v>
      </c>
      <c r="AK308" s="69">
        <f t="shared" si="139"/>
        <v>0.25514504821233991</v>
      </c>
      <c r="AL308" s="70">
        <f t="shared" si="140"/>
        <v>84.8683870967742</v>
      </c>
      <c r="AM308" s="71">
        <f t="shared" si="141"/>
        <v>0.14360133180503248</v>
      </c>
      <c r="AN308" s="72">
        <f t="shared" si="142"/>
        <v>115.69322580645161</v>
      </c>
      <c r="AO308" s="71">
        <f t="shared" si="143"/>
        <v>0.18077066532258063</v>
      </c>
      <c r="AP308" s="95">
        <f t="shared" si="144"/>
        <v>1542.5763440860214</v>
      </c>
    </row>
    <row r="309" spans="1:42" ht="13" thickTop="1" x14ac:dyDescent="0.25">
      <c r="A309" s="24" t="s">
        <v>126</v>
      </c>
      <c r="B309" s="40">
        <f>SUM(B297:B308)</f>
        <v>209815</v>
      </c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>
        <f>SUM(M297:M308)</f>
        <v>208.22</v>
      </c>
      <c r="N309" s="6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6">
        <f t="shared" ref="Z309:AH309" si="146">SUM(Z297:Z308)</f>
        <v>5481</v>
      </c>
      <c r="AA309" s="35">
        <f t="shared" si="146"/>
        <v>6393</v>
      </c>
      <c r="AB309" s="6">
        <f t="shared" si="146"/>
        <v>8210</v>
      </c>
      <c r="AC309" s="35">
        <f t="shared" si="146"/>
        <v>27118</v>
      </c>
      <c r="AD309" s="6">
        <f t="shared" si="146"/>
        <v>1713</v>
      </c>
      <c r="AE309" s="35">
        <f t="shared" si="146"/>
        <v>1837</v>
      </c>
      <c r="AF309" s="6">
        <f t="shared" si="146"/>
        <v>9343</v>
      </c>
      <c r="AG309" s="35">
        <f t="shared" si="146"/>
        <v>13394</v>
      </c>
      <c r="AH309" s="6">
        <f t="shared" si="146"/>
        <v>142583</v>
      </c>
      <c r="AI309" s="28"/>
      <c r="AJ309" s="28"/>
      <c r="AK309" s="73"/>
      <c r="AL309" s="74"/>
      <c r="AM309" s="75"/>
      <c r="AN309" s="76"/>
      <c r="AO309" s="75"/>
      <c r="AP309" s="93"/>
    </row>
    <row r="310" spans="1:42" ht="13" thickBot="1" x14ac:dyDescent="0.3">
      <c r="A310" s="7" t="s">
        <v>127</v>
      </c>
      <c r="B310" s="8">
        <f>AVERAGE(B297:B308)</f>
        <v>17484.583333333332</v>
      </c>
      <c r="C310" s="8">
        <f t="shared" ref="C310:R310" si="147">AVERAGE(C297:C308)</f>
        <v>572.85188172043001</v>
      </c>
      <c r="D310" s="8">
        <f t="shared" si="147"/>
        <v>247.5</v>
      </c>
      <c r="E310" s="8">
        <f>AVERAGE(E297:E308)</f>
        <v>15.5</v>
      </c>
      <c r="F310" s="8">
        <f>AVERAGE(F297:F308)</f>
        <v>92.833333333333329</v>
      </c>
      <c r="G310" s="8">
        <f>AVERAGE(G297:G308)</f>
        <v>316.08333333333331</v>
      </c>
      <c r="H310" s="8">
        <f>AVERAGE(H297:H308)</f>
        <v>12.983333333333334</v>
      </c>
      <c r="I310" s="8">
        <f>AVERAGE(I297:I308)</f>
        <v>95</v>
      </c>
      <c r="J310" s="8">
        <f t="shared" si="147"/>
        <v>605</v>
      </c>
      <c r="K310" s="8">
        <f>AVERAGE(K297:K308)</f>
        <v>44</v>
      </c>
      <c r="L310" s="8">
        <f>AVERAGE(L297:L308)</f>
        <v>91.5</v>
      </c>
      <c r="M310" s="8">
        <f t="shared" si="147"/>
        <v>23.135555555555555</v>
      </c>
      <c r="N310" s="26">
        <f t="shared" si="147"/>
        <v>13.013333333333334</v>
      </c>
      <c r="O310" s="26">
        <f t="shared" si="147"/>
        <v>7.0500000000000016</v>
      </c>
      <c r="P310" s="26">
        <f t="shared" si="147"/>
        <v>7.2083333333333321</v>
      </c>
      <c r="Q310" s="26">
        <f t="shared" si="147"/>
        <v>0.94824166666666665</v>
      </c>
      <c r="R310" s="26">
        <f t="shared" si="147"/>
        <v>0.9204416666666666</v>
      </c>
      <c r="S310" s="26">
        <f t="shared" ref="S310:AJ310" si="148">AVERAGE(S297:S308)</f>
        <v>52.489166666666669</v>
      </c>
      <c r="T310" s="26">
        <f t="shared" si="148"/>
        <v>10.239166666666668</v>
      </c>
      <c r="U310" s="26"/>
      <c r="V310" s="26">
        <f t="shared" si="148"/>
        <v>8.0991666666666671</v>
      </c>
      <c r="W310" s="26">
        <f t="shared" si="148"/>
        <v>3.7225000000000006</v>
      </c>
      <c r="X310" s="26"/>
      <c r="Y310" s="26">
        <f t="shared" si="148"/>
        <v>1.8467272727272728</v>
      </c>
      <c r="Z310" s="8">
        <f t="shared" si="148"/>
        <v>456.75</v>
      </c>
      <c r="AA310" s="36">
        <f t="shared" si="148"/>
        <v>532.75</v>
      </c>
      <c r="AB310" s="8">
        <f t="shared" si="148"/>
        <v>684.16666666666663</v>
      </c>
      <c r="AC310" s="36">
        <f t="shared" si="148"/>
        <v>2259.8333333333335</v>
      </c>
      <c r="AD310" s="8">
        <f t="shared" si="148"/>
        <v>142.75</v>
      </c>
      <c r="AE310" s="36">
        <f t="shared" si="148"/>
        <v>204.11111111111111</v>
      </c>
      <c r="AF310" s="8">
        <f t="shared" si="148"/>
        <v>778.58333333333337</v>
      </c>
      <c r="AG310" s="36">
        <f t="shared" si="148"/>
        <v>1116.1666666666667</v>
      </c>
      <c r="AH310" s="8">
        <f t="shared" si="148"/>
        <v>11881.916666666666</v>
      </c>
      <c r="AI310" s="26">
        <f t="shared" si="148"/>
        <v>0.72483598153745632</v>
      </c>
      <c r="AJ310" s="26">
        <f t="shared" si="148"/>
        <v>0.35448060401631443</v>
      </c>
      <c r="AK310" s="77">
        <f t="shared" ref="AK310" si="149">C310/$C$2</f>
        <v>0.36510636183583811</v>
      </c>
      <c r="AL310" s="78">
        <f t="shared" ref="AL310" si="150">(C310*D310)/1000</f>
        <v>141.78084072580643</v>
      </c>
      <c r="AM310" s="79">
        <f t="shared" si="141"/>
        <v>0.23989989970525621</v>
      </c>
      <c r="AN310" s="80">
        <f t="shared" ref="AN310" si="151">(C310*G310)/1000</f>
        <v>181.0689322804659</v>
      </c>
      <c r="AO310" s="79">
        <f t="shared" si="143"/>
        <v>0.28292020668822798</v>
      </c>
      <c r="AP310" s="94">
        <f>AVERAGE(AP297:AP308)</f>
        <v>2446.7286212664276</v>
      </c>
    </row>
    <row r="311" spans="1:42" ht="13" thickTop="1" x14ac:dyDescent="0.25"/>
    <row r="312" spans="1:42" ht="13" thickBot="1" x14ac:dyDescent="0.3"/>
    <row r="313" spans="1:42" ht="13" thickTop="1" x14ac:dyDescent="0.25">
      <c r="A313" s="20" t="s">
        <v>5</v>
      </c>
      <c r="B313" s="21" t="s">
        <v>6</v>
      </c>
      <c r="C313" s="21" t="s">
        <v>6</v>
      </c>
      <c r="D313" s="21" t="s">
        <v>7</v>
      </c>
      <c r="E313" s="21" t="s">
        <v>8</v>
      </c>
      <c r="F313" s="32" t="s">
        <v>2</v>
      </c>
      <c r="G313" s="21" t="s">
        <v>9</v>
      </c>
      <c r="H313" s="21" t="s">
        <v>10</v>
      </c>
      <c r="I313" s="32" t="s">
        <v>3</v>
      </c>
      <c r="J313" s="21" t="s">
        <v>11</v>
      </c>
      <c r="K313" s="21" t="s">
        <v>12</v>
      </c>
      <c r="L313" s="32" t="s">
        <v>13</v>
      </c>
      <c r="M313" s="21" t="s">
        <v>14</v>
      </c>
      <c r="N313" s="22" t="s">
        <v>15</v>
      </c>
      <c r="O313" s="21" t="s">
        <v>68</v>
      </c>
      <c r="P313" s="21" t="s">
        <v>69</v>
      </c>
      <c r="Q313" s="21" t="s">
        <v>70</v>
      </c>
      <c r="R313" s="21" t="s">
        <v>62</v>
      </c>
      <c r="S313" s="21" t="s">
        <v>94</v>
      </c>
      <c r="T313" s="21" t="s">
        <v>95</v>
      </c>
      <c r="U313" s="21"/>
      <c r="V313" s="21" t="s">
        <v>96</v>
      </c>
      <c r="W313" s="21" t="s">
        <v>97</v>
      </c>
      <c r="X313" s="21"/>
      <c r="Y313" s="21" t="s">
        <v>124</v>
      </c>
      <c r="Z313" s="22" t="s">
        <v>63</v>
      </c>
      <c r="AA313" s="22" t="s">
        <v>64</v>
      </c>
      <c r="AB313" s="22" t="s">
        <v>65</v>
      </c>
      <c r="AC313" s="22" t="s">
        <v>66</v>
      </c>
      <c r="AD313" s="38" t="s">
        <v>63</v>
      </c>
      <c r="AE313" s="38" t="s">
        <v>64</v>
      </c>
      <c r="AF313" s="38" t="s">
        <v>65</v>
      </c>
      <c r="AG313" s="38" t="s">
        <v>66</v>
      </c>
      <c r="AH313" s="22" t="s">
        <v>67</v>
      </c>
      <c r="AI313" s="22" t="s">
        <v>17</v>
      </c>
      <c r="AJ313" s="22" t="s">
        <v>98</v>
      </c>
      <c r="AK313" s="61" t="s">
        <v>99</v>
      </c>
      <c r="AL313" s="62" t="s">
        <v>100</v>
      </c>
      <c r="AM313" s="63" t="s">
        <v>101</v>
      </c>
      <c r="AN313" s="64" t="s">
        <v>99</v>
      </c>
      <c r="AO313" s="63" t="s">
        <v>99</v>
      </c>
      <c r="AP313" s="61" t="s">
        <v>164</v>
      </c>
    </row>
    <row r="314" spans="1:42" ht="13" thickBot="1" x14ac:dyDescent="0.3">
      <c r="A314" s="16" t="s">
        <v>128</v>
      </c>
      <c r="B314" s="17" t="s">
        <v>19</v>
      </c>
      <c r="C314" s="18" t="s">
        <v>20</v>
      </c>
      <c r="D314" s="17" t="s">
        <v>21</v>
      </c>
      <c r="E314" s="17" t="s">
        <v>21</v>
      </c>
      <c r="F314" s="33" t="s">
        <v>72</v>
      </c>
      <c r="G314" s="17" t="s">
        <v>21</v>
      </c>
      <c r="H314" s="17" t="s">
        <v>21</v>
      </c>
      <c r="I314" s="33" t="s">
        <v>72</v>
      </c>
      <c r="J314" s="17" t="s">
        <v>21</v>
      </c>
      <c r="K314" s="17" t="s">
        <v>21</v>
      </c>
      <c r="L314" s="33" t="s">
        <v>72</v>
      </c>
      <c r="M314" s="17" t="s">
        <v>23</v>
      </c>
      <c r="N314" s="19" t="s">
        <v>24</v>
      </c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8" t="s">
        <v>25</v>
      </c>
      <c r="AA314" s="18" t="s">
        <v>25</v>
      </c>
      <c r="AB314" s="18" t="s">
        <v>25</v>
      </c>
      <c r="AC314" s="18" t="s">
        <v>25</v>
      </c>
      <c r="AD314" s="39" t="s">
        <v>25</v>
      </c>
      <c r="AE314" s="39" t="s">
        <v>25</v>
      </c>
      <c r="AF314" s="39" t="s">
        <v>25</v>
      </c>
      <c r="AG314" s="39" t="s">
        <v>25</v>
      </c>
      <c r="AH314" s="18" t="s">
        <v>25</v>
      </c>
      <c r="AI314" s="18" t="s">
        <v>26</v>
      </c>
      <c r="AJ314" s="18" t="s">
        <v>26</v>
      </c>
      <c r="AK314" s="65" t="s">
        <v>6</v>
      </c>
      <c r="AL314" s="66" t="s">
        <v>103</v>
      </c>
      <c r="AM314" s="67" t="s">
        <v>104</v>
      </c>
      <c r="AN314" s="68" t="s">
        <v>105</v>
      </c>
      <c r="AO314" s="67" t="s">
        <v>106</v>
      </c>
      <c r="AP314" s="65" t="s">
        <v>165</v>
      </c>
    </row>
    <row r="315" spans="1:42" ht="13" thickTop="1" x14ac:dyDescent="0.25">
      <c r="A315" s="1" t="s">
        <v>42</v>
      </c>
      <c r="B315" s="2">
        <v>13174</v>
      </c>
      <c r="C315" s="2">
        <v>425</v>
      </c>
      <c r="D315" s="2">
        <v>247</v>
      </c>
      <c r="E315" s="2">
        <v>9</v>
      </c>
      <c r="F315" s="2">
        <v>95</v>
      </c>
      <c r="G315" s="2">
        <v>250</v>
      </c>
      <c r="H315" s="2">
        <v>11.3</v>
      </c>
      <c r="I315" s="2">
        <v>95</v>
      </c>
      <c r="J315" s="2">
        <v>570</v>
      </c>
      <c r="K315" s="2">
        <v>40</v>
      </c>
      <c r="L315" s="2">
        <v>93</v>
      </c>
      <c r="M315" s="4">
        <v>19.600000000000001</v>
      </c>
      <c r="N315" s="3">
        <v>12.25</v>
      </c>
      <c r="O315" s="31">
        <v>7.18</v>
      </c>
      <c r="P315" s="31">
        <v>7.4</v>
      </c>
      <c r="Q315" s="31">
        <v>1.17</v>
      </c>
      <c r="R315" s="31">
        <v>0.93</v>
      </c>
      <c r="S315" s="31">
        <v>46</v>
      </c>
      <c r="T315" s="31">
        <v>5</v>
      </c>
      <c r="U315" s="31"/>
      <c r="V315" s="31">
        <v>7.5</v>
      </c>
      <c r="W315" s="31">
        <v>4</v>
      </c>
      <c r="X315" s="31"/>
      <c r="Y315" s="31">
        <v>0.85499999999999998</v>
      </c>
      <c r="Z315" s="2">
        <v>404</v>
      </c>
      <c r="AA315" s="34">
        <v>553</v>
      </c>
      <c r="AB315" s="2">
        <v>570</v>
      </c>
      <c r="AC315" s="34">
        <v>1832</v>
      </c>
      <c r="AD315" s="2">
        <v>68</v>
      </c>
      <c r="AE315" s="34"/>
      <c r="AF315" s="2">
        <v>621</v>
      </c>
      <c r="AG315" s="34">
        <v>616</v>
      </c>
      <c r="AH315" s="2">
        <v>10151</v>
      </c>
      <c r="AI315" s="3">
        <f t="shared" ref="AI315:AI326" si="152">AH315/B315</f>
        <v>0.77053286776984975</v>
      </c>
      <c r="AJ315" s="3">
        <f>SUM(Z315:AG315)/B315</f>
        <v>0.35403066646424775</v>
      </c>
      <c r="AK315" s="69">
        <f>C315/$C$2</f>
        <v>0.27087316762268959</v>
      </c>
      <c r="AL315" s="70">
        <f>(C315*D315)/1000</f>
        <v>104.97499999999999</v>
      </c>
      <c r="AM315" s="71">
        <f>(AL315)/$E$3</f>
        <v>0.17762267343485616</v>
      </c>
      <c r="AN315" s="72">
        <f>(C315*G315)/1000</f>
        <v>106.25</v>
      </c>
      <c r="AO315" s="71">
        <f>(AN315)/$G$3</f>
        <v>0.166015625</v>
      </c>
      <c r="AP315" s="95">
        <f>(0.8*C315*G315)/60</f>
        <v>1416.6666666666667</v>
      </c>
    </row>
    <row r="316" spans="1:42" x14ac:dyDescent="0.25">
      <c r="A316" s="1" t="s">
        <v>43</v>
      </c>
      <c r="B316" s="2">
        <v>12011</v>
      </c>
      <c r="C316" s="2">
        <v>414</v>
      </c>
      <c r="D316" s="2">
        <v>251</v>
      </c>
      <c r="E316" s="2">
        <v>7</v>
      </c>
      <c r="F316" s="2">
        <v>97</v>
      </c>
      <c r="G316" s="2">
        <v>252</v>
      </c>
      <c r="H316" s="2">
        <v>7.5</v>
      </c>
      <c r="I316" s="2">
        <v>97</v>
      </c>
      <c r="J316" s="2">
        <v>569</v>
      </c>
      <c r="K316" s="2">
        <v>26</v>
      </c>
      <c r="L316" s="2">
        <v>95</v>
      </c>
      <c r="M316" s="3">
        <v>24.1</v>
      </c>
      <c r="N316" s="3">
        <v>12.52</v>
      </c>
      <c r="O316" s="31">
        <v>7.19</v>
      </c>
      <c r="P316" s="31">
        <v>7.4</v>
      </c>
      <c r="Q316" s="31">
        <v>1.0840000000000001</v>
      </c>
      <c r="R316" s="31">
        <v>0.92200000000000004</v>
      </c>
      <c r="S316" s="31">
        <v>34</v>
      </c>
      <c r="T316" s="31">
        <v>5.7</v>
      </c>
      <c r="U316" s="31"/>
      <c r="V316" s="31">
        <v>6.3</v>
      </c>
      <c r="W316" s="31">
        <v>1.7</v>
      </c>
      <c r="X316" s="31"/>
      <c r="Y316" s="31">
        <v>0.5</v>
      </c>
      <c r="Z316" s="2">
        <v>404</v>
      </c>
      <c r="AA316" s="34">
        <v>540</v>
      </c>
      <c r="AB316" s="2">
        <v>567</v>
      </c>
      <c r="AC316" s="34">
        <v>1865</v>
      </c>
      <c r="AD316" s="2">
        <v>65</v>
      </c>
      <c r="AE316" s="34"/>
      <c r="AF316" s="2">
        <v>619</v>
      </c>
      <c r="AG316" s="34">
        <v>587</v>
      </c>
      <c r="AH316" s="2">
        <v>10501</v>
      </c>
      <c r="AI316" s="3">
        <f t="shared" si="152"/>
        <v>0.87428190825077012</v>
      </c>
      <c r="AJ316" s="3">
        <f>SUM(Z316:AG316)/B316</f>
        <v>0.38689534593289487</v>
      </c>
      <c r="AK316" s="69">
        <f t="shared" ref="AK316:AK326" si="153">C316/$C$2</f>
        <v>0.26386233269598469</v>
      </c>
      <c r="AL316" s="70">
        <f t="shared" ref="AL316:AL326" si="154">(C316*D316)/1000</f>
        <v>103.914</v>
      </c>
      <c r="AM316" s="71">
        <f t="shared" ref="AM316:AM328" si="155">(AL316)/$E$3</f>
        <v>0.17582741116751269</v>
      </c>
      <c r="AN316" s="72">
        <f t="shared" ref="AN316:AN326" si="156">(C316*G316)/1000</f>
        <v>104.328</v>
      </c>
      <c r="AO316" s="71">
        <f t="shared" ref="AO316:AO328" si="157">(AN316)/$G$3</f>
        <v>0.1630125</v>
      </c>
      <c r="AP316" s="95">
        <f t="shared" ref="AP316:AP326" si="158">(0.8*C316*G316)/60</f>
        <v>1391.0400000000002</v>
      </c>
    </row>
    <row r="317" spans="1:42" x14ac:dyDescent="0.25">
      <c r="A317" s="1" t="s">
        <v>44</v>
      </c>
      <c r="B317" s="2">
        <v>16448</v>
      </c>
      <c r="C317" s="2">
        <v>531</v>
      </c>
      <c r="D317" s="2">
        <v>240</v>
      </c>
      <c r="E317" s="2">
        <v>8</v>
      </c>
      <c r="F317" s="2">
        <v>96</v>
      </c>
      <c r="G317" s="2">
        <v>393</v>
      </c>
      <c r="H317" s="2">
        <v>12.5</v>
      </c>
      <c r="I317" s="2">
        <v>96</v>
      </c>
      <c r="J317" s="2">
        <v>601</v>
      </c>
      <c r="K317" s="2">
        <v>30</v>
      </c>
      <c r="L317" s="2">
        <v>94</v>
      </c>
      <c r="M317" s="3">
        <v>25.1</v>
      </c>
      <c r="N317" s="3">
        <v>12.17</v>
      </c>
      <c r="O317" s="31">
        <v>7.21</v>
      </c>
      <c r="P317" s="31">
        <v>7.4</v>
      </c>
      <c r="Q317" s="31">
        <v>1.1559999999999999</v>
      </c>
      <c r="R317" s="31">
        <v>0.81499999999999995</v>
      </c>
      <c r="S317" s="31">
        <v>39</v>
      </c>
      <c r="T317" s="31">
        <v>4.7</v>
      </c>
      <c r="U317" s="31"/>
      <c r="V317" s="31">
        <v>7.1</v>
      </c>
      <c r="W317" s="31">
        <v>2</v>
      </c>
      <c r="X317" s="31"/>
      <c r="Y317" s="31">
        <v>0.54500000000000004</v>
      </c>
      <c r="Z317" s="2">
        <v>548</v>
      </c>
      <c r="AA317" s="34">
        <v>652</v>
      </c>
      <c r="AB317" s="2">
        <v>796</v>
      </c>
      <c r="AC317" s="34">
        <v>2610</v>
      </c>
      <c r="AD317" s="2">
        <v>127</v>
      </c>
      <c r="AE317" s="34"/>
      <c r="AF317" s="2">
        <v>967</v>
      </c>
      <c r="AG317" s="34">
        <v>833</v>
      </c>
      <c r="AH317" s="2">
        <v>11880</v>
      </c>
      <c r="AI317" s="3">
        <f t="shared" si="152"/>
        <v>0.72227626459143968</v>
      </c>
      <c r="AJ317" s="3">
        <f t="shared" ref="AJ317:AJ326" si="159">SUM(Z317:AG317)/B317</f>
        <v>0.39719114785992216</v>
      </c>
      <c r="AK317" s="69">
        <f t="shared" si="153"/>
        <v>0.33843212237093689</v>
      </c>
      <c r="AL317" s="70">
        <f t="shared" si="154"/>
        <v>127.44</v>
      </c>
      <c r="AM317" s="71">
        <f t="shared" si="155"/>
        <v>0.21563451776649745</v>
      </c>
      <c r="AN317" s="72">
        <f t="shared" si="156"/>
        <v>208.68299999999999</v>
      </c>
      <c r="AO317" s="71">
        <f t="shared" si="157"/>
        <v>0.32606718749999997</v>
      </c>
      <c r="AP317" s="95">
        <f t="shared" si="158"/>
        <v>2782.44</v>
      </c>
    </row>
    <row r="318" spans="1:42" x14ac:dyDescent="0.25">
      <c r="A318" s="1" t="s">
        <v>45</v>
      </c>
      <c r="B318" s="2">
        <v>13945</v>
      </c>
      <c r="C318" s="2">
        <v>465</v>
      </c>
      <c r="D318" s="2">
        <v>260</v>
      </c>
      <c r="E318" s="2">
        <v>9</v>
      </c>
      <c r="F318" s="2">
        <v>96</v>
      </c>
      <c r="G318" s="2">
        <v>312</v>
      </c>
      <c r="H318" s="2">
        <v>14.1</v>
      </c>
      <c r="I318" s="2">
        <v>95</v>
      </c>
      <c r="J318" s="2">
        <v>562</v>
      </c>
      <c r="K318" s="2">
        <v>27</v>
      </c>
      <c r="L318" s="2">
        <v>95</v>
      </c>
      <c r="M318" s="3">
        <v>28.1</v>
      </c>
      <c r="N318" s="3">
        <v>12.75</v>
      </c>
      <c r="O318" s="31">
        <v>7.21</v>
      </c>
      <c r="P318" s="31">
        <v>7.47</v>
      </c>
      <c r="Q318" s="31">
        <v>1.0089999999999999</v>
      </c>
      <c r="R318" s="31">
        <v>0.95099999999999996</v>
      </c>
      <c r="S318" s="31">
        <v>34</v>
      </c>
      <c r="T318" s="31">
        <v>5.3</v>
      </c>
      <c r="U318" s="31"/>
      <c r="V318" s="31">
        <v>5.6</v>
      </c>
      <c r="W318" s="31">
        <v>1.9</v>
      </c>
      <c r="X318" s="31"/>
      <c r="Y318" s="31">
        <v>0.57999999999999996</v>
      </c>
      <c r="Z318" s="2">
        <v>397</v>
      </c>
      <c r="AA318" s="34">
        <v>457</v>
      </c>
      <c r="AB318" s="2">
        <v>584</v>
      </c>
      <c r="AC318" s="34">
        <v>1860</v>
      </c>
      <c r="AD318" s="2">
        <v>80</v>
      </c>
      <c r="AE318" s="34"/>
      <c r="AF318" s="2">
        <v>729</v>
      </c>
      <c r="AG318" s="34">
        <v>541</v>
      </c>
      <c r="AH318" s="2">
        <v>12666</v>
      </c>
      <c r="AI318" s="3">
        <f t="shared" si="152"/>
        <v>0.90828253854428109</v>
      </c>
      <c r="AJ318" s="3">
        <f t="shared" si="159"/>
        <v>0.33330942990319112</v>
      </c>
      <c r="AK318" s="69">
        <f t="shared" si="153"/>
        <v>0.29636711281070743</v>
      </c>
      <c r="AL318" s="70">
        <f t="shared" si="154"/>
        <v>120.9</v>
      </c>
      <c r="AM318" s="71">
        <f t="shared" si="155"/>
        <v>0.20456852791878175</v>
      </c>
      <c r="AN318" s="72">
        <f t="shared" si="156"/>
        <v>145.08000000000001</v>
      </c>
      <c r="AO318" s="71">
        <f t="shared" si="157"/>
        <v>0.22668750000000001</v>
      </c>
      <c r="AP318" s="95">
        <f t="shared" si="158"/>
        <v>1934.4</v>
      </c>
    </row>
    <row r="319" spans="1:42" x14ac:dyDescent="0.25">
      <c r="A319" s="1" t="s">
        <v>46</v>
      </c>
      <c r="B319" s="2">
        <v>15861</v>
      </c>
      <c r="C319" s="2">
        <v>512</v>
      </c>
      <c r="D319" s="2">
        <v>208</v>
      </c>
      <c r="E319" s="2">
        <v>9</v>
      </c>
      <c r="F319" s="2">
        <v>95</v>
      </c>
      <c r="G319" s="2">
        <v>237</v>
      </c>
      <c r="H319" s="2">
        <v>13.8</v>
      </c>
      <c r="I319" s="2">
        <v>92</v>
      </c>
      <c r="J319" s="2">
        <v>460</v>
      </c>
      <c r="K319" s="2">
        <v>29</v>
      </c>
      <c r="L319" s="2">
        <v>92</v>
      </c>
      <c r="M319" s="3">
        <v>27.1</v>
      </c>
      <c r="N319" s="3">
        <v>11.81</v>
      </c>
      <c r="O319" s="31">
        <v>7.24</v>
      </c>
      <c r="P319" s="31">
        <v>7.28</v>
      </c>
      <c r="Q319" s="31">
        <v>1.0900000000000001</v>
      </c>
      <c r="R319" s="31">
        <v>0.86</v>
      </c>
      <c r="S319" s="31">
        <v>30.6</v>
      </c>
      <c r="T319" s="31">
        <v>6.5</v>
      </c>
      <c r="U319" s="31"/>
      <c r="V319" s="31">
        <v>6.7</v>
      </c>
      <c r="W319" s="31">
        <v>3.8</v>
      </c>
      <c r="X319" s="31"/>
      <c r="Y319" s="31">
        <v>0.61499999999999999</v>
      </c>
      <c r="Z319" s="2">
        <v>565</v>
      </c>
      <c r="AA319" s="34">
        <v>631</v>
      </c>
      <c r="AB319" s="2">
        <v>817</v>
      </c>
      <c r="AC319" s="34">
        <v>2585</v>
      </c>
      <c r="AD319" s="2">
        <v>104</v>
      </c>
      <c r="AE319" s="34"/>
      <c r="AF319" s="2">
        <v>932</v>
      </c>
      <c r="AG319" s="34">
        <v>942</v>
      </c>
      <c r="AH319" s="2">
        <v>13474</v>
      </c>
      <c r="AI319" s="3">
        <f t="shared" si="152"/>
        <v>0.8495050753420339</v>
      </c>
      <c r="AJ319" s="3">
        <f t="shared" si="159"/>
        <v>0.41460185360317758</v>
      </c>
      <c r="AK319" s="69">
        <f t="shared" si="153"/>
        <v>0.32632249840662841</v>
      </c>
      <c r="AL319" s="70">
        <f t="shared" si="154"/>
        <v>106.496</v>
      </c>
      <c r="AM319" s="71">
        <f t="shared" si="155"/>
        <v>0.18019627749576989</v>
      </c>
      <c r="AN319" s="72">
        <f t="shared" si="156"/>
        <v>121.34399999999999</v>
      </c>
      <c r="AO319" s="71">
        <f t="shared" si="157"/>
        <v>0.18959999999999999</v>
      </c>
      <c r="AP319" s="95">
        <f t="shared" si="158"/>
        <v>1617.9200000000003</v>
      </c>
    </row>
    <row r="320" spans="1:42" x14ac:dyDescent="0.25">
      <c r="A320" s="1" t="s">
        <v>47</v>
      </c>
      <c r="B320" s="2">
        <v>18575</v>
      </c>
      <c r="C320" s="2">
        <v>619</v>
      </c>
      <c r="D320" s="2">
        <v>209</v>
      </c>
      <c r="E320" s="2">
        <v>7</v>
      </c>
      <c r="F320" s="2">
        <v>96</v>
      </c>
      <c r="G320" s="2">
        <v>265</v>
      </c>
      <c r="H320" s="2">
        <v>11.1</v>
      </c>
      <c r="I320" s="2">
        <v>95</v>
      </c>
      <c r="J320" s="2">
        <v>511</v>
      </c>
      <c r="K320" s="2">
        <v>28</v>
      </c>
      <c r="L320" s="2">
        <v>94</v>
      </c>
      <c r="M320" s="3">
        <v>24.8</v>
      </c>
      <c r="N320" s="3">
        <v>12.53</v>
      </c>
      <c r="O320" s="31">
        <v>7.11</v>
      </c>
      <c r="P320" s="31">
        <v>7.32</v>
      </c>
      <c r="Q320" s="31">
        <v>1.083</v>
      </c>
      <c r="R320" s="31">
        <v>0.89300000000000002</v>
      </c>
      <c r="S320" s="31">
        <v>39.11</v>
      </c>
      <c r="T320" s="31">
        <v>7.41</v>
      </c>
      <c r="U320" s="31"/>
      <c r="V320" s="31">
        <v>7.16</v>
      </c>
      <c r="W320" s="31">
        <v>5.01</v>
      </c>
      <c r="X320" s="31"/>
      <c r="Y320" s="31">
        <v>0.64500000000000002</v>
      </c>
      <c r="Z320" s="2">
        <v>454</v>
      </c>
      <c r="AA320" s="34">
        <v>420</v>
      </c>
      <c r="AB320" s="2">
        <v>683</v>
      </c>
      <c r="AC320" s="34">
        <v>2145</v>
      </c>
      <c r="AD320" s="2">
        <v>113</v>
      </c>
      <c r="AE320" s="34"/>
      <c r="AF320" s="2">
        <v>1103</v>
      </c>
      <c r="AG320" s="34">
        <v>1168</v>
      </c>
      <c r="AH320" s="2">
        <v>14447</v>
      </c>
      <c r="AI320" s="3">
        <f t="shared" si="152"/>
        <v>0.77776581426648717</v>
      </c>
      <c r="AJ320" s="3">
        <f t="shared" si="159"/>
        <v>0.32764468371467026</v>
      </c>
      <c r="AK320" s="69">
        <f t="shared" si="153"/>
        <v>0.39451880178457616</v>
      </c>
      <c r="AL320" s="70">
        <f t="shared" si="154"/>
        <v>129.37100000000001</v>
      </c>
      <c r="AM320" s="71">
        <f t="shared" si="155"/>
        <v>0.21890186125211508</v>
      </c>
      <c r="AN320" s="72">
        <f t="shared" si="156"/>
        <v>164.035</v>
      </c>
      <c r="AO320" s="71">
        <f t="shared" si="157"/>
        <v>0.25630468750000002</v>
      </c>
      <c r="AP320" s="95">
        <f t="shared" si="158"/>
        <v>2187.1333333333332</v>
      </c>
    </row>
    <row r="321" spans="1:42" x14ac:dyDescent="0.25">
      <c r="A321" s="1" t="s">
        <v>48</v>
      </c>
      <c r="B321" s="2">
        <v>26595</v>
      </c>
      <c r="C321" s="2">
        <v>858</v>
      </c>
      <c r="D321" s="2">
        <v>288</v>
      </c>
      <c r="E321" s="2">
        <v>15</v>
      </c>
      <c r="F321" s="2">
        <v>95</v>
      </c>
      <c r="G321" s="2">
        <v>342</v>
      </c>
      <c r="H321" s="2">
        <v>13</v>
      </c>
      <c r="I321" s="2">
        <v>96</v>
      </c>
      <c r="J321" s="2">
        <v>643</v>
      </c>
      <c r="K321" s="2">
        <v>37</v>
      </c>
      <c r="L321" s="2">
        <v>94</v>
      </c>
      <c r="M321" s="3">
        <v>16.2</v>
      </c>
      <c r="N321" s="3">
        <v>13.2</v>
      </c>
      <c r="O321" s="31">
        <v>7.14</v>
      </c>
      <c r="P321" s="31">
        <v>7.33</v>
      </c>
      <c r="Q321" s="31">
        <v>1.02</v>
      </c>
      <c r="R321" s="31">
        <v>0.98</v>
      </c>
      <c r="S321" s="31">
        <v>60.7</v>
      </c>
      <c r="T321" s="31">
        <v>10</v>
      </c>
      <c r="U321" s="31"/>
      <c r="V321" s="31">
        <v>8.4</v>
      </c>
      <c r="W321" s="31">
        <v>3</v>
      </c>
      <c r="X321" s="31"/>
      <c r="Y321" s="31">
        <v>0.71499999999999997</v>
      </c>
      <c r="Z321" s="2">
        <v>467</v>
      </c>
      <c r="AA321" s="34">
        <v>632</v>
      </c>
      <c r="AB321" s="2">
        <v>1073</v>
      </c>
      <c r="AC321" s="34">
        <v>3422</v>
      </c>
      <c r="AD321" s="2">
        <v>225</v>
      </c>
      <c r="AE321" s="34"/>
      <c r="AF321" s="2">
        <v>1422</v>
      </c>
      <c r="AG321" s="34">
        <v>1679</v>
      </c>
      <c r="AH321" s="2">
        <v>18857</v>
      </c>
      <c r="AI321" s="3">
        <f t="shared" si="152"/>
        <v>0.70904305320548977</v>
      </c>
      <c r="AJ321" s="3">
        <f t="shared" si="159"/>
        <v>0.33540139123895468</v>
      </c>
      <c r="AK321" s="69">
        <f t="shared" si="153"/>
        <v>0.54684512428298282</v>
      </c>
      <c r="AL321" s="70">
        <f t="shared" si="154"/>
        <v>247.10400000000001</v>
      </c>
      <c r="AM321" s="71">
        <f t="shared" si="155"/>
        <v>0.41811167512690356</v>
      </c>
      <c r="AN321" s="72">
        <f t="shared" si="156"/>
        <v>293.43599999999998</v>
      </c>
      <c r="AO321" s="71">
        <f t="shared" si="157"/>
        <v>0.45849374999999998</v>
      </c>
      <c r="AP321" s="95">
        <f t="shared" si="158"/>
        <v>3912.4800000000005</v>
      </c>
    </row>
    <row r="322" spans="1:42" x14ac:dyDescent="0.25">
      <c r="A322" s="1" t="s">
        <v>49</v>
      </c>
      <c r="B322" s="2">
        <v>34276</v>
      </c>
      <c r="C322" s="2">
        <v>1106</v>
      </c>
      <c r="D322" s="2">
        <v>280</v>
      </c>
      <c r="E322" s="2">
        <v>15</v>
      </c>
      <c r="F322" s="2">
        <v>95</v>
      </c>
      <c r="G322" s="2">
        <v>415</v>
      </c>
      <c r="H322" s="2">
        <v>19</v>
      </c>
      <c r="I322" s="2">
        <v>95</v>
      </c>
      <c r="J322" s="2">
        <v>730</v>
      </c>
      <c r="K322" s="2">
        <v>50</v>
      </c>
      <c r="L322" s="2">
        <v>93</v>
      </c>
      <c r="M322" s="3"/>
      <c r="N322" s="3"/>
      <c r="O322" s="31">
        <v>7.2</v>
      </c>
      <c r="P322" s="31">
        <v>7.41</v>
      </c>
      <c r="Q322" s="31">
        <v>0.98</v>
      </c>
      <c r="R322" s="31">
        <v>1.01</v>
      </c>
      <c r="S322" s="31">
        <v>61.8</v>
      </c>
      <c r="T322" s="31">
        <v>33</v>
      </c>
      <c r="U322" s="31"/>
      <c r="V322" s="31">
        <v>7.9</v>
      </c>
      <c r="W322" s="31">
        <v>2.8</v>
      </c>
      <c r="X322" s="31"/>
      <c r="Y322" s="31">
        <v>0.67700000000000005</v>
      </c>
      <c r="Z322" s="2">
        <v>1232</v>
      </c>
      <c r="AA322" s="34">
        <v>855</v>
      </c>
      <c r="AB322" s="2">
        <v>1565</v>
      </c>
      <c r="AC322" s="34">
        <v>4867</v>
      </c>
      <c r="AD322" s="2">
        <v>367</v>
      </c>
      <c r="AE322" s="34"/>
      <c r="AF322" s="2">
        <v>1819</v>
      </c>
      <c r="AG322" s="34">
        <v>2405</v>
      </c>
      <c r="AH322" s="2">
        <v>21262</v>
      </c>
      <c r="AI322" s="3">
        <f t="shared" si="152"/>
        <v>0.62031742326992645</v>
      </c>
      <c r="AJ322" s="3">
        <f t="shared" si="159"/>
        <v>0.38248337028824836</v>
      </c>
      <c r="AK322" s="69">
        <f t="shared" si="153"/>
        <v>0.70490758444869339</v>
      </c>
      <c r="AL322" s="70">
        <f t="shared" si="154"/>
        <v>309.68</v>
      </c>
      <c r="AM322" s="71">
        <f t="shared" si="155"/>
        <v>0.52399323181049073</v>
      </c>
      <c r="AN322" s="72">
        <f t="shared" si="156"/>
        <v>458.99</v>
      </c>
      <c r="AO322" s="71">
        <f t="shared" si="157"/>
        <v>0.71717187500000001</v>
      </c>
      <c r="AP322" s="95">
        <f t="shared" si="158"/>
        <v>6119.8666666666668</v>
      </c>
    </row>
    <row r="323" spans="1:42" x14ac:dyDescent="0.25">
      <c r="A323" s="1" t="s">
        <v>50</v>
      </c>
      <c r="B323" s="2">
        <v>18214</v>
      </c>
      <c r="C323" s="2">
        <v>604</v>
      </c>
      <c r="D323" s="2">
        <v>166</v>
      </c>
      <c r="E323" s="2">
        <v>8</v>
      </c>
      <c r="F323" s="2">
        <v>94</v>
      </c>
      <c r="G323" s="2">
        <v>246</v>
      </c>
      <c r="H323" s="2">
        <v>14</v>
      </c>
      <c r="I323" s="2">
        <v>93</v>
      </c>
      <c r="J323" s="2">
        <v>419</v>
      </c>
      <c r="K323" s="2">
        <v>26</v>
      </c>
      <c r="L323" s="2">
        <v>93</v>
      </c>
      <c r="M323" s="3">
        <v>22.9</v>
      </c>
      <c r="N323" s="3">
        <v>12.31</v>
      </c>
      <c r="O323" s="31">
        <v>7.28</v>
      </c>
      <c r="P323" s="31">
        <v>7.57</v>
      </c>
      <c r="Q323" s="31">
        <v>1.01</v>
      </c>
      <c r="R323" s="31">
        <v>0.79</v>
      </c>
      <c r="S323" s="31">
        <v>39</v>
      </c>
      <c r="T323" s="31">
        <v>4</v>
      </c>
      <c r="U323" s="31"/>
      <c r="V323" s="31">
        <v>6.3</v>
      </c>
      <c r="W323" s="31">
        <v>2.2999999999999998</v>
      </c>
      <c r="X323" s="31"/>
      <c r="Y323" s="31">
        <v>0.80800000000000005</v>
      </c>
      <c r="Z323" s="2">
        <v>461</v>
      </c>
      <c r="AA323" s="34">
        <v>498</v>
      </c>
      <c r="AB323" s="2">
        <v>811</v>
      </c>
      <c r="AC323" s="34">
        <v>2488</v>
      </c>
      <c r="AD323" s="2">
        <v>116</v>
      </c>
      <c r="AE323" s="34"/>
      <c r="AF323" s="2">
        <v>971</v>
      </c>
      <c r="AG323" s="34">
        <v>630</v>
      </c>
      <c r="AH323" s="2">
        <v>17881</v>
      </c>
      <c r="AI323" s="3">
        <f t="shared" si="152"/>
        <v>0.98171736027231804</v>
      </c>
      <c r="AJ323" s="3">
        <f t="shared" si="159"/>
        <v>0.32804436148018007</v>
      </c>
      <c r="AK323" s="69">
        <f t="shared" si="153"/>
        <v>0.38495857233906949</v>
      </c>
      <c r="AL323" s="70">
        <f t="shared" si="154"/>
        <v>100.264</v>
      </c>
      <c r="AM323" s="71">
        <f t="shared" si="155"/>
        <v>0.16965143824027071</v>
      </c>
      <c r="AN323" s="72">
        <f t="shared" si="156"/>
        <v>148.584</v>
      </c>
      <c r="AO323" s="71">
        <f t="shared" si="157"/>
        <v>0.23216249999999999</v>
      </c>
      <c r="AP323" s="95">
        <f t="shared" si="158"/>
        <v>1981.1200000000001</v>
      </c>
    </row>
    <row r="324" spans="1:42" x14ac:dyDescent="0.25">
      <c r="A324" s="1" t="s">
        <v>51</v>
      </c>
      <c r="B324" s="2">
        <v>14205</v>
      </c>
      <c r="C324" s="2">
        <v>458.22580645161293</v>
      </c>
      <c r="D324" s="2">
        <v>208</v>
      </c>
      <c r="E324" s="2">
        <v>10</v>
      </c>
      <c r="F324" s="2">
        <v>94</v>
      </c>
      <c r="G324" s="2">
        <v>282</v>
      </c>
      <c r="H324" s="2">
        <v>6.6</v>
      </c>
      <c r="I324" s="2">
        <v>97</v>
      </c>
      <c r="J324" s="2">
        <v>493</v>
      </c>
      <c r="K324" s="2">
        <v>28</v>
      </c>
      <c r="L324" s="2">
        <v>94</v>
      </c>
      <c r="M324" s="3">
        <v>50.84</v>
      </c>
      <c r="N324" s="3">
        <v>12.38</v>
      </c>
      <c r="O324" s="31">
        <v>7.21</v>
      </c>
      <c r="P324" s="31">
        <v>7.49</v>
      </c>
      <c r="Q324" s="31">
        <v>1.18</v>
      </c>
      <c r="R324" s="31">
        <v>1.06</v>
      </c>
      <c r="S324" s="31">
        <v>50</v>
      </c>
      <c r="T324" s="31">
        <v>7</v>
      </c>
      <c r="U324" s="31"/>
      <c r="V324" s="31">
        <v>7.3</v>
      </c>
      <c r="W324" s="31">
        <v>4.3</v>
      </c>
      <c r="X324" s="31"/>
      <c r="Y324" s="31">
        <v>0.79</v>
      </c>
      <c r="Z324" s="2">
        <v>477</v>
      </c>
      <c r="AA324" s="34">
        <v>496</v>
      </c>
      <c r="AB324" s="2">
        <v>675</v>
      </c>
      <c r="AC324" s="34">
        <v>2121</v>
      </c>
      <c r="AD324" s="2">
        <v>114</v>
      </c>
      <c r="AE324" s="34"/>
      <c r="AF324" s="2">
        <v>792</v>
      </c>
      <c r="AG324" s="34">
        <v>729</v>
      </c>
      <c r="AH324" s="2">
        <v>13181</v>
      </c>
      <c r="AI324" s="3">
        <f t="shared" si="152"/>
        <v>0.92791270679338256</v>
      </c>
      <c r="AJ324" s="3">
        <f t="shared" si="159"/>
        <v>0.38042942625835974</v>
      </c>
      <c r="AK324" s="69">
        <f t="shared" si="153"/>
        <v>0.29204958983531737</v>
      </c>
      <c r="AL324" s="70">
        <f t="shared" si="154"/>
        <v>95.310967741935485</v>
      </c>
      <c r="AM324" s="71">
        <f t="shared" si="155"/>
        <v>0.16127067299819878</v>
      </c>
      <c r="AN324" s="72">
        <f t="shared" si="156"/>
        <v>129.21967741935484</v>
      </c>
      <c r="AO324" s="71">
        <f t="shared" si="157"/>
        <v>0.20190574596774194</v>
      </c>
      <c r="AP324" s="95">
        <f t="shared" si="158"/>
        <v>1722.9290322580646</v>
      </c>
    </row>
    <row r="325" spans="1:42" x14ac:dyDescent="0.25">
      <c r="A325" s="23" t="s">
        <v>52</v>
      </c>
      <c r="B325" s="2">
        <v>14213</v>
      </c>
      <c r="C325" s="2">
        <v>473.76666666666665</v>
      </c>
      <c r="D325" s="2">
        <v>185</v>
      </c>
      <c r="E325" s="2">
        <v>12</v>
      </c>
      <c r="F325" s="2">
        <v>93</v>
      </c>
      <c r="G325" s="2">
        <v>280</v>
      </c>
      <c r="H325" s="2">
        <v>6.9</v>
      </c>
      <c r="I325" s="2">
        <v>97</v>
      </c>
      <c r="J325" s="2">
        <v>515</v>
      </c>
      <c r="K325" s="2">
        <v>24</v>
      </c>
      <c r="L325" s="2">
        <v>95</v>
      </c>
      <c r="M325" s="3"/>
      <c r="N325" s="3"/>
      <c r="O325" s="31">
        <v>7.38</v>
      </c>
      <c r="P325" s="31">
        <v>7.65</v>
      </c>
      <c r="Q325" s="31">
        <v>1.89</v>
      </c>
      <c r="R325" s="31">
        <v>1.61</v>
      </c>
      <c r="S325" s="31">
        <v>53.2</v>
      </c>
      <c r="T325" s="31">
        <v>5</v>
      </c>
      <c r="U325" s="31"/>
      <c r="V325" s="31">
        <v>7.2</v>
      </c>
      <c r="W325" s="31">
        <v>3</v>
      </c>
      <c r="X325" s="31"/>
      <c r="Y325" s="31">
        <v>0.75</v>
      </c>
      <c r="Z325" s="2">
        <v>416</v>
      </c>
      <c r="AA325" s="34">
        <v>543</v>
      </c>
      <c r="AB325" s="2">
        <v>590</v>
      </c>
      <c r="AC325" s="34">
        <v>1600</v>
      </c>
      <c r="AD325" s="2">
        <v>89</v>
      </c>
      <c r="AE325" s="34"/>
      <c r="AF325" s="2">
        <v>639</v>
      </c>
      <c r="AG325" s="34">
        <v>432</v>
      </c>
      <c r="AH325" s="2">
        <v>11140</v>
      </c>
      <c r="AI325" s="3">
        <f t="shared" si="152"/>
        <v>0.78378948849644692</v>
      </c>
      <c r="AJ325" s="3">
        <f t="shared" si="159"/>
        <v>0.30317315134032224</v>
      </c>
      <c r="AK325" s="69">
        <f t="shared" si="153"/>
        <v>0.301954535797748</v>
      </c>
      <c r="AL325" s="70">
        <f t="shared" si="154"/>
        <v>87.646833333333333</v>
      </c>
      <c r="AM325" s="71">
        <f t="shared" si="155"/>
        <v>0.14830259447264524</v>
      </c>
      <c r="AN325" s="72">
        <f t="shared" si="156"/>
        <v>132.65466666666666</v>
      </c>
      <c r="AO325" s="71">
        <f t="shared" si="157"/>
        <v>0.20727291666666664</v>
      </c>
      <c r="AP325" s="95">
        <f t="shared" si="158"/>
        <v>1768.7288888888891</v>
      </c>
    </row>
    <row r="326" spans="1:42" ht="13" thickBot="1" x14ac:dyDescent="0.3">
      <c r="A326" s="25" t="s">
        <v>53</v>
      </c>
      <c r="B326" s="2">
        <v>14876</v>
      </c>
      <c r="C326" s="2">
        <v>479.87096774193549</v>
      </c>
      <c r="D326" s="2">
        <v>199</v>
      </c>
      <c r="E326" s="2">
        <v>12</v>
      </c>
      <c r="F326" s="2">
        <v>94</v>
      </c>
      <c r="G326" s="2">
        <v>283</v>
      </c>
      <c r="H326" s="2">
        <v>12</v>
      </c>
      <c r="I326" s="2">
        <v>96</v>
      </c>
      <c r="J326" s="2">
        <v>540</v>
      </c>
      <c r="K326" s="2">
        <v>33</v>
      </c>
      <c r="L326" s="2">
        <v>94</v>
      </c>
      <c r="M326" s="3">
        <v>24.48</v>
      </c>
      <c r="N326" s="3">
        <v>11.88</v>
      </c>
      <c r="O326" s="31">
        <v>7.45</v>
      </c>
      <c r="P326" s="31">
        <v>7.53</v>
      </c>
      <c r="Q326" s="31">
        <v>3.21</v>
      </c>
      <c r="R326" s="31">
        <v>2.25</v>
      </c>
      <c r="S326" s="31">
        <v>44.7</v>
      </c>
      <c r="T326" s="31">
        <v>11</v>
      </c>
      <c r="U326" s="31"/>
      <c r="V326" s="31">
        <v>7</v>
      </c>
      <c r="W326" s="31">
        <v>2.8</v>
      </c>
      <c r="X326" s="31"/>
      <c r="Y326" s="31">
        <v>0.72</v>
      </c>
      <c r="Z326" s="2">
        <v>552</v>
      </c>
      <c r="AA326" s="34">
        <v>692</v>
      </c>
      <c r="AB326" s="2">
        <v>814</v>
      </c>
      <c r="AC326" s="34">
        <v>2840</v>
      </c>
      <c r="AD326" s="2">
        <v>160</v>
      </c>
      <c r="AE326" s="34"/>
      <c r="AF326" s="2">
        <v>846</v>
      </c>
      <c r="AG326" s="34">
        <v>720</v>
      </c>
      <c r="AH326" s="2">
        <v>12211</v>
      </c>
      <c r="AI326" s="3">
        <f t="shared" si="152"/>
        <v>0.82085237967195479</v>
      </c>
      <c r="AJ326" s="3">
        <f t="shared" si="159"/>
        <v>0.44528098951331002</v>
      </c>
      <c r="AK326" s="69">
        <f t="shared" si="153"/>
        <v>0.30584510372334955</v>
      </c>
      <c r="AL326" s="70">
        <f t="shared" si="154"/>
        <v>95.494322580645161</v>
      </c>
      <c r="AM326" s="71">
        <f t="shared" si="155"/>
        <v>0.16158091807215763</v>
      </c>
      <c r="AN326" s="72">
        <f t="shared" si="156"/>
        <v>135.80348387096777</v>
      </c>
      <c r="AO326" s="71">
        <f t="shared" si="157"/>
        <v>0.21219294354838714</v>
      </c>
      <c r="AP326" s="95">
        <f t="shared" si="158"/>
        <v>1810.7131182795702</v>
      </c>
    </row>
    <row r="327" spans="1:42" ht="13" thickTop="1" x14ac:dyDescent="0.25">
      <c r="A327" s="24" t="s">
        <v>129</v>
      </c>
      <c r="B327" s="40">
        <f>SUM(B315:B326)</f>
        <v>212393</v>
      </c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>
        <f>SUM(M315:M326)</f>
        <v>263.22000000000003</v>
      </c>
      <c r="N327" s="6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6">
        <f t="shared" ref="Z327:AH327" si="160">SUM(Z315:Z326)</f>
        <v>6377</v>
      </c>
      <c r="AA327" s="35">
        <f t="shared" si="160"/>
        <v>6969</v>
      </c>
      <c r="AB327" s="6">
        <f t="shared" si="160"/>
        <v>9545</v>
      </c>
      <c r="AC327" s="35">
        <f t="shared" si="160"/>
        <v>30235</v>
      </c>
      <c r="AD327" s="6">
        <f t="shared" si="160"/>
        <v>1628</v>
      </c>
      <c r="AE327" s="35">
        <f t="shared" si="160"/>
        <v>0</v>
      </c>
      <c r="AF327" s="6">
        <f t="shared" si="160"/>
        <v>11460</v>
      </c>
      <c r="AG327" s="35">
        <f t="shared" si="160"/>
        <v>11282</v>
      </c>
      <c r="AH327" s="6">
        <f t="shared" si="160"/>
        <v>167651</v>
      </c>
      <c r="AI327" s="28"/>
      <c r="AJ327" s="28"/>
      <c r="AK327" s="73"/>
      <c r="AL327" s="74"/>
      <c r="AM327" s="75"/>
      <c r="AN327" s="76"/>
      <c r="AO327" s="75"/>
      <c r="AP327" s="93"/>
    </row>
    <row r="328" spans="1:42" ht="13" thickBot="1" x14ac:dyDescent="0.3">
      <c r="A328" s="7" t="s">
        <v>130</v>
      </c>
      <c r="B328" s="8">
        <f>AVERAGE(B315:B326)</f>
        <v>17699.416666666668</v>
      </c>
      <c r="C328" s="8">
        <f t="shared" ref="C328:R328" si="161">AVERAGE(C315:C326)</f>
        <v>578.82195340501789</v>
      </c>
      <c r="D328" s="8">
        <f t="shared" si="161"/>
        <v>228.41666666666666</v>
      </c>
      <c r="E328" s="8">
        <f>AVERAGE(E315:E326)</f>
        <v>10.083333333333334</v>
      </c>
      <c r="F328" s="8">
        <f>AVERAGE(F315:F326)</f>
        <v>95</v>
      </c>
      <c r="G328" s="8">
        <f>AVERAGE(G315:G326)</f>
        <v>296.41666666666669</v>
      </c>
      <c r="H328" s="8">
        <f>AVERAGE(H315:H326)</f>
        <v>11.816666666666665</v>
      </c>
      <c r="I328" s="8">
        <f>AVERAGE(I315:I326)</f>
        <v>95.333333333333329</v>
      </c>
      <c r="J328" s="8">
        <f t="shared" si="161"/>
        <v>551.08333333333337</v>
      </c>
      <c r="K328" s="8">
        <f>AVERAGE(K315:K326)</f>
        <v>31.5</v>
      </c>
      <c r="L328" s="8">
        <f>AVERAGE(L315:L326)</f>
        <v>93.833333333333329</v>
      </c>
      <c r="M328" s="8">
        <f t="shared" si="161"/>
        <v>26.322000000000003</v>
      </c>
      <c r="N328" s="26">
        <f t="shared" si="161"/>
        <v>12.379999999999999</v>
      </c>
      <c r="O328" s="26">
        <f t="shared" si="161"/>
        <v>7.2333333333333334</v>
      </c>
      <c r="P328" s="26">
        <f t="shared" si="161"/>
        <v>7.4375000000000009</v>
      </c>
      <c r="Q328" s="26">
        <f t="shared" si="161"/>
        <v>1.3235000000000001</v>
      </c>
      <c r="R328" s="26">
        <f t="shared" si="161"/>
        <v>1.0892500000000001</v>
      </c>
      <c r="S328" s="26">
        <f t="shared" ref="S328:AJ328" si="162">AVERAGE(S315:S326)</f>
        <v>44.342500000000001</v>
      </c>
      <c r="T328" s="26">
        <f t="shared" si="162"/>
        <v>8.7174999999999994</v>
      </c>
      <c r="U328" s="26"/>
      <c r="V328" s="26">
        <f t="shared" si="162"/>
        <v>7.0383333333333331</v>
      </c>
      <c r="W328" s="26">
        <f t="shared" si="162"/>
        <v>3.0508333333333333</v>
      </c>
      <c r="X328" s="26"/>
      <c r="Y328" s="26">
        <f t="shared" si="162"/>
        <v>0.68333333333333324</v>
      </c>
      <c r="Z328" s="8">
        <f t="shared" si="162"/>
        <v>531.41666666666663</v>
      </c>
      <c r="AA328" s="36">
        <f t="shared" si="162"/>
        <v>580.75</v>
      </c>
      <c r="AB328" s="8">
        <f t="shared" si="162"/>
        <v>795.41666666666663</v>
      </c>
      <c r="AC328" s="36">
        <f t="shared" si="162"/>
        <v>2519.5833333333335</v>
      </c>
      <c r="AD328" s="8">
        <f t="shared" si="162"/>
        <v>135.66666666666666</v>
      </c>
      <c r="AE328" s="36" t="e">
        <f t="shared" si="162"/>
        <v>#DIV/0!</v>
      </c>
      <c r="AF328" s="8">
        <f t="shared" si="162"/>
        <v>955</v>
      </c>
      <c r="AG328" s="36">
        <f t="shared" si="162"/>
        <v>940.16666666666663</v>
      </c>
      <c r="AH328" s="8">
        <f t="shared" si="162"/>
        <v>13970.916666666666</v>
      </c>
      <c r="AI328" s="26">
        <f t="shared" si="162"/>
        <v>0.81218974003953182</v>
      </c>
      <c r="AJ328" s="26">
        <f t="shared" si="162"/>
        <v>0.36570715146645655</v>
      </c>
      <c r="AK328" s="77">
        <f t="shared" ref="AK328" si="163">C328/$C$2</f>
        <v>0.36891137884322361</v>
      </c>
      <c r="AL328" s="78">
        <f t="shared" ref="AL328" si="164">(C328*D328)/1000</f>
        <v>132.21258119026282</v>
      </c>
      <c r="AM328" s="79">
        <f t="shared" si="155"/>
        <v>0.22370995125255977</v>
      </c>
      <c r="AN328" s="80">
        <f t="shared" ref="AN328" si="165">(C328*G328)/1000</f>
        <v>171.57247402180406</v>
      </c>
      <c r="AO328" s="79">
        <f t="shared" si="157"/>
        <v>0.26808199065906885</v>
      </c>
      <c r="AP328" s="94">
        <f>AVERAGE(AP315:AP326)</f>
        <v>2387.1198088410997</v>
      </c>
    </row>
    <row r="329" spans="1:42" ht="13" thickTop="1" x14ac:dyDescent="0.25"/>
    <row r="330" spans="1:42" ht="13" thickBot="1" x14ac:dyDescent="0.3"/>
    <row r="331" spans="1:42" ht="13" thickTop="1" x14ac:dyDescent="0.25">
      <c r="A331" s="20" t="s">
        <v>5</v>
      </c>
      <c r="B331" s="21" t="s">
        <v>6</v>
      </c>
      <c r="C331" s="21" t="s">
        <v>6</v>
      </c>
      <c r="D331" s="21" t="s">
        <v>7</v>
      </c>
      <c r="E331" s="21" t="s">
        <v>8</v>
      </c>
      <c r="F331" s="32" t="s">
        <v>2</v>
      </c>
      <c r="G331" s="21" t="s">
        <v>9</v>
      </c>
      <c r="H331" s="21" t="s">
        <v>10</v>
      </c>
      <c r="I331" s="32" t="s">
        <v>3</v>
      </c>
      <c r="J331" s="21" t="s">
        <v>11</v>
      </c>
      <c r="K331" s="21" t="s">
        <v>12</v>
      </c>
      <c r="L331" s="32" t="s">
        <v>13</v>
      </c>
      <c r="M331" s="21" t="s">
        <v>14</v>
      </c>
      <c r="N331" s="22" t="s">
        <v>15</v>
      </c>
      <c r="O331" s="21" t="s">
        <v>68</v>
      </c>
      <c r="P331" s="21" t="s">
        <v>69</v>
      </c>
      <c r="Q331" s="21" t="s">
        <v>70</v>
      </c>
      <c r="R331" s="21" t="s">
        <v>62</v>
      </c>
      <c r="S331" s="21" t="s">
        <v>94</v>
      </c>
      <c r="T331" s="21" t="s">
        <v>95</v>
      </c>
      <c r="U331" s="82" t="s">
        <v>154</v>
      </c>
      <c r="V331" s="21" t="s">
        <v>96</v>
      </c>
      <c r="W331" s="21" t="s">
        <v>97</v>
      </c>
      <c r="X331" s="82" t="s">
        <v>155</v>
      </c>
      <c r="Y331" s="21" t="s">
        <v>124</v>
      </c>
      <c r="Z331" s="22" t="s">
        <v>63</v>
      </c>
      <c r="AA331" s="22" t="s">
        <v>64</v>
      </c>
      <c r="AB331" s="22" t="s">
        <v>65</v>
      </c>
      <c r="AC331" s="22" t="s">
        <v>66</v>
      </c>
      <c r="AD331" s="38" t="s">
        <v>63</v>
      </c>
      <c r="AE331" s="38" t="s">
        <v>64</v>
      </c>
      <c r="AF331" s="38" t="s">
        <v>65</v>
      </c>
      <c r="AG331" s="38" t="s">
        <v>66</v>
      </c>
      <c r="AH331" s="22" t="s">
        <v>67</v>
      </c>
      <c r="AI331" s="22" t="s">
        <v>17</v>
      </c>
      <c r="AJ331" s="22" t="s">
        <v>98</v>
      </c>
      <c r="AK331" s="61" t="s">
        <v>99</v>
      </c>
      <c r="AL331" s="62" t="s">
        <v>100</v>
      </c>
      <c r="AM331" s="63" t="s">
        <v>101</v>
      </c>
      <c r="AN331" s="64" t="s">
        <v>99</v>
      </c>
      <c r="AO331" s="63" t="s">
        <v>99</v>
      </c>
      <c r="AP331" s="61" t="s">
        <v>164</v>
      </c>
    </row>
    <row r="332" spans="1:42" ht="13" thickBot="1" x14ac:dyDescent="0.3">
      <c r="A332" s="16" t="s">
        <v>131</v>
      </c>
      <c r="B332" s="17" t="s">
        <v>19</v>
      </c>
      <c r="C332" s="18" t="s">
        <v>20</v>
      </c>
      <c r="D332" s="17" t="s">
        <v>21</v>
      </c>
      <c r="E332" s="17" t="s">
        <v>21</v>
      </c>
      <c r="F332" s="33" t="s">
        <v>72</v>
      </c>
      <c r="G332" s="17" t="s">
        <v>21</v>
      </c>
      <c r="H332" s="17" t="s">
        <v>21</v>
      </c>
      <c r="I332" s="33" t="s">
        <v>72</v>
      </c>
      <c r="J332" s="17" t="s">
        <v>21</v>
      </c>
      <c r="K332" s="17" t="s">
        <v>21</v>
      </c>
      <c r="L332" s="33" t="s">
        <v>72</v>
      </c>
      <c r="M332" s="17" t="s">
        <v>23</v>
      </c>
      <c r="N332" s="19" t="s">
        <v>24</v>
      </c>
      <c r="O332" s="17"/>
      <c r="P332" s="17"/>
      <c r="Q332" s="17"/>
      <c r="R332" s="17"/>
      <c r="S332" s="17"/>
      <c r="T332" s="17"/>
      <c r="U332" s="83" t="s">
        <v>72</v>
      </c>
      <c r="V332" s="17"/>
      <c r="W332" s="17"/>
      <c r="X332" s="83" t="s">
        <v>72</v>
      </c>
      <c r="Y332" s="17"/>
      <c r="Z332" s="18" t="s">
        <v>25</v>
      </c>
      <c r="AA332" s="18" t="s">
        <v>25</v>
      </c>
      <c r="AB332" s="18" t="s">
        <v>25</v>
      </c>
      <c r="AC332" s="18" t="s">
        <v>25</v>
      </c>
      <c r="AD332" s="39" t="s">
        <v>25</v>
      </c>
      <c r="AE332" s="39" t="s">
        <v>25</v>
      </c>
      <c r="AF332" s="39" t="s">
        <v>25</v>
      </c>
      <c r="AG332" s="39" t="s">
        <v>25</v>
      </c>
      <c r="AH332" s="18" t="s">
        <v>25</v>
      </c>
      <c r="AI332" s="18" t="s">
        <v>26</v>
      </c>
      <c r="AJ332" s="18" t="s">
        <v>26</v>
      </c>
      <c r="AK332" s="65" t="s">
        <v>6</v>
      </c>
      <c r="AL332" s="66" t="s">
        <v>103</v>
      </c>
      <c r="AM332" s="67" t="s">
        <v>104</v>
      </c>
      <c r="AN332" s="68" t="s">
        <v>105</v>
      </c>
      <c r="AO332" s="67" t="s">
        <v>106</v>
      </c>
      <c r="AP332" s="65" t="s">
        <v>165</v>
      </c>
    </row>
    <row r="333" spans="1:42" ht="13" thickTop="1" x14ac:dyDescent="0.25">
      <c r="A333" s="1" t="s">
        <v>42</v>
      </c>
      <c r="B333" s="2">
        <v>17060</v>
      </c>
      <c r="C333" s="2">
        <v>550</v>
      </c>
      <c r="D333" s="2">
        <v>204</v>
      </c>
      <c r="E333" s="2">
        <v>11</v>
      </c>
      <c r="F333" s="42">
        <v>0.94</v>
      </c>
      <c r="G333" s="2">
        <v>335</v>
      </c>
      <c r="H333" s="2">
        <v>11.5</v>
      </c>
      <c r="I333" s="42">
        <v>0.96</v>
      </c>
      <c r="J333" s="2">
        <v>598</v>
      </c>
      <c r="K333" s="2">
        <v>30</v>
      </c>
      <c r="L333" s="41">
        <f t="shared" ref="L333:L344" si="166">+(J333-K333)/J333</f>
        <v>0.94983277591973247</v>
      </c>
      <c r="M333" s="4">
        <v>23.64</v>
      </c>
      <c r="N333" s="3">
        <v>11.85</v>
      </c>
      <c r="O333" s="31">
        <v>7.42</v>
      </c>
      <c r="P333" s="31">
        <v>7.47</v>
      </c>
      <c r="Q333" s="31">
        <v>2.85</v>
      </c>
      <c r="R333" s="31">
        <v>3.97</v>
      </c>
      <c r="S333" s="31">
        <v>46</v>
      </c>
      <c r="T333" s="31">
        <v>4.8</v>
      </c>
      <c r="U333" s="41">
        <f>1-T333/S333</f>
        <v>0.89565217391304353</v>
      </c>
      <c r="V333" s="31">
        <v>6.3</v>
      </c>
      <c r="W333" s="31">
        <v>3.8</v>
      </c>
      <c r="X333" s="41">
        <f>1-W333/V333</f>
        <v>0.39682539682539686</v>
      </c>
      <c r="Y333" s="31">
        <v>0.98499999999999999</v>
      </c>
      <c r="Z333" s="2">
        <v>529</v>
      </c>
      <c r="AA333" s="34">
        <v>743</v>
      </c>
      <c r="AB333" s="2">
        <v>805</v>
      </c>
      <c r="AC333" s="2">
        <v>2455</v>
      </c>
      <c r="AD333" s="2">
        <v>57</v>
      </c>
      <c r="AE333" s="34">
        <v>0</v>
      </c>
      <c r="AF333" s="2">
        <v>826</v>
      </c>
      <c r="AG333" s="34">
        <v>850</v>
      </c>
      <c r="AH333" s="2">
        <v>11742</v>
      </c>
      <c r="AI333" s="3">
        <f t="shared" ref="AI333:AI344" si="167">AH333/B333</f>
        <v>0.68827667057444319</v>
      </c>
      <c r="AJ333" s="3">
        <f>SUM(Z333:AG333)/B333</f>
        <v>0.36723329425556855</v>
      </c>
      <c r="AK333" s="69">
        <f>C333/$C$2</f>
        <v>0.35054174633524537</v>
      </c>
      <c r="AL333" s="70">
        <f>(C333*D333)/1000</f>
        <v>112.2</v>
      </c>
      <c r="AM333" s="71">
        <f>(AL333)/$E$3</f>
        <v>0.18984771573604062</v>
      </c>
      <c r="AN333" s="72">
        <f>(C333*G333)/1000</f>
        <v>184.25</v>
      </c>
      <c r="AO333" s="71">
        <f>(AN333)/$G$3</f>
        <v>0.28789062500000001</v>
      </c>
      <c r="AP333" s="95">
        <f>(0.8*C333*G333)/60</f>
        <v>2456.6666666666665</v>
      </c>
    </row>
    <row r="334" spans="1:42" x14ac:dyDescent="0.25">
      <c r="A334" s="1" t="s">
        <v>43</v>
      </c>
      <c r="B334" s="2">
        <v>9778</v>
      </c>
      <c r="C334" s="2">
        <v>349</v>
      </c>
      <c r="D334" s="2">
        <v>273</v>
      </c>
      <c r="E334" s="2">
        <v>15</v>
      </c>
      <c r="F334" s="42">
        <v>0.95</v>
      </c>
      <c r="G334" s="2">
        <v>398</v>
      </c>
      <c r="H334" s="2">
        <v>14</v>
      </c>
      <c r="I334" s="42">
        <v>0.96</v>
      </c>
      <c r="J334" s="2">
        <v>741</v>
      </c>
      <c r="K334" s="2">
        <v>43</v>
      </c>
      <c r="L334" s="41">
        <f t="shared" si="166"/>
        <v>0.94197031039136303</v>
      </c>
      <c r="M334" s="3">
        <v>2.8</v>
      </c>
      <c r="N334" s="3">
        <v>11.85</v>
      </c>
      <c r="O334" s="31">
        <v>7.51</v>
      </c>
      <c r="P334" s="31">
        <v>7.51</v>
      </c>
      <c r="Q334" s="31">
        <v>2.81</v>
      </c>
      <c r="R334" s="31">
        <v>2.92</v>
      </c>
      <c r="S334" s="31">
        <v>60.4</v>
      </c>
      <c r="T334" s="31">
        <v>12</v>
      </c>
      <c r="U334" s="41">
        <f t="shared" ref="U334:U344" si="168">1-T334/S334</f>
        <v>0.80132450331125826</v>
      </c>
      <c r="V334" s="31">
        <v>7.2</v>
      </c>
      <c r="W334" s="31">
        <v>5.3</v>
      </c>
      <c r="X334" s="41">
        <f t="shared" ref="X334:X344" si="169">1-W334/V334</f>
        <v>0.26388888888888895</v>
      </c>
      <c r="Y334" s="31">
        <v>0.97499999999999998</v>
      </c>
      <c r="Z334" s="2">
        <v>262</v>
      </c>
      <c r="AA334" s="34">
        <v>423</v>
      </c>
      <c r="AB334" s="2">
        <v>408</v>
      </c>
      <c r="AC334" s="2">
        <v>1180</v>
      </c>
      <c r="AD334" s="2">
        <v>33</v>
      </c>
      <c r="AE334" s="34">
        <v>0</v>
      </c>
      <c r="AF334" s="2">
        <v>595</v>
      </c>
      <c r="AG334" s="34">
        <v>487</v>
      </c>
      <c r="AH334" s="2">
        <v>9252</v>
      </c>
      <c r="AI334" s="3">
        <f t="shared" si="167"/>
        <v>0.94620576805072609</v>
      </c>
      <c r="AJ334" s="3">
        <f>SUM(Z334:AG334)/B334</f>
        <v>0.34649212517897321</v>
      </c>
      <c r="AK334" s="69">
        <f t="shared" ref="AK334:AK344" si="170">C334/$C$2</f>
        <v>0.2224346717654557</v>
      </c>
      <c r="AL334" s="70">
        <f t="shared" ref="AL334:AL344" si="171">(C334*D334)/1000</f>
        <v>95.277000000000001</v>
      </c>
      <c r="AM334" s="71">
        <f t="shared" ref="AM334:AM346" si="172">(AL334)/$E$3</f>
        <v>0.16121319796954314</v>
      </c>
      <c r="AN334" s="72">
        <f t="shared" ref="AN334:AN344" si="173">(C334*G334)/1000</f>
        <v>138.90199999999999</v>
      </c>
      <c r="AO334" s="71">
        <f t="shared" ref="AO334:AO346" si="174">(AN334)/$G$3</f>
        <v>0.21703437499999997</v>
      </c>
      <c r="AP334" s="95">
        <f t="shared" ref="AP334:AP344" si="175">(0.8*C334*G334)/60</f>
        <v>1852.0266666666664</v>
      </c>
    </row>
    <row r="335" spans="1:42" x14ac:dyDescent="0.25">
      <c r="A335" s="1" t="s">
        <v>44</v>
      </c>
      <c r="B335" s="2">
        <v>12102</v>
      </c>
      <c r="C335" s="2">
        <v>390</v>
      </c>
      <c r="D335" s="2">
        <v>244</v>
      </c>
      <c r="E335" s="2">
        <v>13</v>
      </c>
      <c r="F335" s="42">
        <v>0.95</v>
      </c>
      <c r="G335" s="2">
        <v>347</v>
      </c>
      <c r="H335" s="2">
        <v>12</v>
      </c>
      <c r="I335" s="42">
        <v>0.96</v>
      </c>
      <c r="J335" s="2">
        <v>653</v>
      </c>
      <c r="K335" s="2">
        <v>39</v>
      </c>
      <c r="L335" s="41">
        <f t="shared" si="166"/>
        <v>0.9402756508422665</v>
      </c>
      <c r="M335" s="3"/>
      <c r="N335" s="3">
        <v>12.63</v>
      </c>
      <c r="O335" s="31">
        <v>7.43</v>
      </c>
      <c r="P335" s="31">
        <v>7.25</v>
      </c>
      <c r="Q335" s="31">
        <v>2.92</v>
      </c>
      <c r="R335" s="31">
        <v>2.38</v>
      </c>
      <c r="S335" s="31">
        <v>57.3</v>
      </c>
      <c r="T335" s="31">
        <v>7</v>
      </c>
      <c r="U335" s="41">
        <f t="shared" si="168"/>
        <v>0.87783595113438051</v>
      </c>
      <c r="V335" s="31">
        <v>7.8</v>
      </c>
      <c r="W335" s="31">
        <v>2.9</v>
      </c>
      <c r="X335" s="41">
        <f t="shared" si="169"/>
        <v>0.62820512820512819</v>
      </c>
      <c r="Y335" s="31">
        <v>1.395</v>
      </c>
      <c r="Z335" s="2">
        <v>316</v>
      </c>
      <c r="AA335" s="34">
        <v>234</v>
      </c>
      <c r="AB335" s="2">
        <v>520</v>
      </c>
      <c r="AC335" s="2">
        <v>1525</v>
      </c>
      <c r="AD335" s="2">
        <v>92</v>
      </c>
      <c r="AE335" s="34">
        <v>170</v>
      </c>
      <c r="AF335" s="2">
        <v>801</v>
      </c>
      <c r="AG335" s="34">
        <v>779</v>
      </c>
      <c r="AH335" s="2">
        <v>12093</v>
      </c>
      <c r="AI335" s="3">
        <f t="shared" si="167"/>
        <v>0.99925632126921171</v>
      </c>
      <c r="AJ335" s="3">
        <f t="shared" ref="AJ335:AJ344" si="176">SUM(Z335:AG335)/B335</f>
        <v>0.36663361427863161</v>
      </c>
      <c r="AK335" s="69">
        <f t="shared" si="170"/>
        <v>0.24856596558317401</v>
      </c>
      <c r="AL335" s="70">
        <f t="shared" si="171"/>
        <v>95.16</v>
      </c>
      <c r="AM335" s="71">
        <f t="shared" si="172"/>
        <v>0.16101522842639593</v>
      </c>
      <c r="AN335" s="72">
        <f t="shared" si="173"/>
        <v>135.33000000000001</v>
      </c>
      <c r="AO335" s="71">
        <f t="shared" si="174"/>
        <v>0.21145312500000002</v>
      </c>
      <c r="AP335" s="95">
        <f t="shared" si="175"/>
        <v>1804.4</v>
      </c>
    </row>
    <row r="336" spans="1:42" x14ac:dyDescent="0.25">
      <c r="A336" s="1" t="s">
        <v>45</v>
      </c>
      <c r="B336" s="2">
        <v>14563</v>
      </c>
      <c r="C336" s="2">
        <f>+B336/30</f>
        <v>485.43333333333334</v>
      </c>
      <c r="D336" s="2">
        <v>310</v>
      </c>
      <c r="E336" s="2">
        <v>18</v>
      </c>
      <c r="F336" s="41">
        <f t="shared" ref="F336:F344" si="177">+(D336-E336)/D336</f>
        <v>0.9419354838709677</v>
      </c>
      <c r="G336" s="2">
        <v>369</v>
      </c>
      <c r="H336" s="2">
        <v>16</v>
      </c>
      <c r="I336" s="41">
        <f t="shared" ref="I336:I344" si="178">+(G336-H336)/G336</f>
        <v>0.95663956639566394</v>
      </c>
      <c r="J336" s="2">
        <v>766</v>
      </c>
      <c r="K336" s="2">
        <v>46</v>
      </c>
      <c r="L336" s="41">
        <f t="shared" si="166"/>
        <v>0.93994778067885121</v>
      </c>
      <c r="M336" s="3">
        <v>19.579999999999998</v>
      </c>
      <c r="N336" s="3">
        <v>12.04</v>
      </c>
      <c r="O336" s="31">
        <v>6.9</v>
      </c>
      <c r="P336" s="31">
        <v>7.04</v>
      </c>
      <c r="Q336" s="31">
        <v>2.585</v>
      </c>
      <c r="R336" s="31">
        <v>2.2069999999999999</v>
      </c>
      <c r="S336" s="31">
        <v>66.47</v>
      </c>
      <c r="T336" s="31">
        <v>14.58</v>
      </c>
      <c r="U336" s="41">
        <f t="shared" si="168"/>
        <v>0.7806529261320897</v>
      </c>
      <c r="V336" s="31">
        <v>11.03</v>
      </c>
      <c r="W336" s="31">
        <v>2.02</v>
      </c>
      <c r="X336" s="41">
        <f t="shared" si="169"/>
        <v>0.81686310063463274</v>
      </c>
      <c r="Y336" s="31">
        <v>1.165</v>
      </c>
      <c r="Z336" s="2">
        <v>354</v>
      </c>
      <c r="AA336" s="34">
        <v>486</v>
      </c>
      <c r="AB336" s="2">
        <v>538</v>
      </c>
      <c r="AC336" s="2">
        <v>1633</v>
      </c>
      <c r="AD336" s="2">
        <v>106</v>
      </c>
      <c r="AE336" s="34">
        <v>181</v>
      </c>
      <c r="AF336" s="2">
        <v>764</v>
      </c>
      <c r="AG336" s="34">
        <v>991</v>
      </c>
      <c r="AH336" s="2">
        <v>14371</v>
      </c>
      <c r="AI336" s="3">
        <f t="shared" si="167"/>
        <v>0.98681590331662428</v>
      </c>
      <c r="AJ336" s="3">
        <f t="shared" si="176"/>
        <v>0.34697521115154845</v>
      </c>
      <c r="AK336" s="69">
        <f t="shared" si="170"/>
        <v>0.30939026981091988</v>
      </c>
      <c r="AL336" s="70">
        <f t="shared" si="171"/>
        <v>150.48433333333335</v>
      </c>
      <c r="AM336" s="71">
        <f t="shared" si="172"/>
        <v>0.25462662154540333</v>
      </c>
      <c r="AN336" s="72">
        <f t="shared" si="173"/>
        <v>179.1249</v>
      </c>
      <c r="AO336" s="71">
        <f t="shared" si="174"/>
        <v>0.27988265624999997</v>
      </c>
      <c r="AP336" s="95">
        <f t="shared" si="175"/>
        <v>2388.3320000000003</v>
      </c>
    </row>
    <row r="337" spans="1:42" x14ac:dyDescent="0.25">
      <c r="A337" s="1" t="s">
        <v>46</v>
      </c>
      <c r="B337" s="2">
        <v>14129</v>
      </c>
      <c r="C337" s="2">
        <f>+B337/31</f>
        <v>455.77419354838707</v>
      </c>
      <c r="D337" s="2">
        <v>270</v>
      </c>
      <c r="E337" s="2">
        <v>18</v>
      </c>
      <c r="F337" s="41">
        <f t="shared" si="177"/>
        <v>0.93333333333333335</v>
      </c>
      <c r="G337" s="2">
        <v>316</v>
      </c>
      <c r="H337" s="2">
        <v>16</v>
      </c>
      <c r="I337" s="41">
        <f t="shared" si="178"/>
        <v>0.94936708860759489</v>
      </c>
      <c r="J337" s="2">
        <v>669</v>
      </c>
      <c r="K337" s="2">
        <v>39</v>
      </c>
      <c r="L337" s="41">
        <f t="shared" si="166"/>
        <v>0.94170403587443952</v>
      </c>
      <c r="M337" s="3">
        <v>19.579999999999998</v>
      </c>
      <c r="N337" s="3">
        <v>12.31</v>
      </c>
      <c r="O337" s="31">
        <v>6.77</v>
      </c>
      <c r="P337" s="31">
        <v>6.98</v>
      </c>
      <c r="Q337" s="31">
        <v>2.3199999999999998</v>
      </c>
      <c r="R337" s="31">
        <v>1.867</v>
      </c>
      <c r="S337" s="31">
        <v>58.94</v>
      </c>
      <c r="T337" s="31">
        <v>12.63</v>
      </c>
      <c r="U337" s="41">
        <f t="shared" si="168"/>
        <v>0.7857142857142857</v>
      </c>
      <c r="V337" s="31">
        <v>7.82</v>
      </c>
      <c r="W337" s="31">
        <v>4.78</v>
      </c>
      <c r="X337" s="41">
        <f t="shared" si="169"/>
        <v>0.38874680306905374</v>
      </c>
      <c r="Y337" s="31">
        <v>1.2250000000000001</v>
      </c>
      <c r="Z337" s="2">
        <v>384</v>
      </c>
      <c r="AA337" s="34">
        <v>415</v>
      </c>
      <c r="AB337" s="2">
        <v>544</v>
      </c>
      <c r="AC337" s="2">
        <v>1667</v>
      </c>
      <c r="AD337" s="2">
        <v>79</v>
      </c>
      <c r="AE337" s="34">
        <v>155</v>
      </c>
      <c r="AF337" s="2">
        <v>813</v>
      </c>
      <c r="AG337" s="34">
        <v>856</v>
      </c>
      <c r="AH337" s="2">
        <v>12187</v>
      </c>
      <c r="AI337" s="3">
        <f t="shared" si="167"/>
        <v>0.86255219760775714</v>
      </c>
      <c r="AJ337" s="3">
        <f t="shared" si="176"/>
        <v>0.34772453818387711</v>
      </c>
      <c r="AK337" s="69">
        <f t="shared" si="170"/>
        <v>0.29048705771089045</v>
      </c>
      <c r="AL337" s="70">
        <f t="shared" si="171"/>
        <v>123.05903225806452</v>
      </c>
      <c r="AM337" s="71">
        <f t="shared" si="172"/>
        <v>0.20822171278860324</v>
      </c>
      <c r="AN337" s="72">
        <f t="shared" si="173"/>
        <v>144.02464516129029</v>
      </c>
      <c r="AO337" s="71">
        <f t="shared" si="174"/>
        <v>0.22503850806451609</v>
      </c>
      <c r="AP337" s="95">
        <f t="shared" si="175"/>
        <v>1920.3286021505376</v>
      </c>
    </row>
    <row r="338" spans="1:42" x14ac:dyDescent="0.25">
      <c r="A338" s="1" t="s">
        <v>47</v>
      </c>
      <c r="B338" s="2">
        <v>16188</v>
      </c>
      <c r="C338" s="2">
        <f>+B338/30</f>
        <v>539.6</v>
      </c>
      <c r="D338" s="2">
        <v>277</v>
      </c>
      <c r="E338" s="2">
        <v>15</v>
      </c>
      <c r="F338" s="41">
        <f t="shared" si="177"/>
        <v>0.94584837545126355</v>
      </c>
      <c r="G338" s="2">
        <v>344</v>
      </c>
      <c r="H338" s="2">
        <v>17</v>
      </c>
      <c r="I338" s="41">
        <f t="shared" si="178"/>
        <v>0.95058139534883723</v>
      </c>
      <c r="J338" s="2">
        <v>662</v>
      </c>
      <c r="K338" s="2">
        <v>39</v>
      </c>
      <c r="L338" s="41">
        <f t="shared" si="166"/>
        <v>0.94108761329305135</v>
      </c>
      <c r="M338" s="3">
        <v>21.3</v>
      </c>
      <c r="N338" s="3"/>
      <c r="O338" s="31">
        <v>6.85</v>
      </c>
      <c r="P338" s="31">
        <v>7.05</v>
      </c>
      <c r="Q338" s="31">
        <v>2.004</v>
      </c>
      <c r="R338" s="31">
        <v>1.875</v>
      </c>
      <c r="S338" s="31">
        <v>57.82</v>
      </c>
      <c r="T338" s="31">
        <v>18.16</v>
      </c>
      <c r="U338" s="41">
        <f t="shared" si="168"/>
        <v>0.68592182635766163</v>
      </c>
      <c r="V338" s="31">
        <v>9.0399999999999991</v>
      </c>
      <c r="W338" s="31">
        <v>3.92</v>
      </c>
      <c r="X338" s="41">
        <f t="shared" si="169"/>
        <v>0.5663716814159292</v>
      </c>
      <c r="Y338" s="31">
        <v>1.2749999999999999</v>
      </c>
      <c r="Z338" s="2">
        <v>422</v>
      </c>
      <c r="AA338" s="34">
        <v>352</v>
      </c>
      <c r="AB338" s="2">
        <v>632</v>
      </c>
      <c r="AC338" s="2">
        <v>2007</v>
      </c>
      <c r="AD338" s="2">
        <v>123</v>
      </c>
      <c r="AE338" s="34">
        <v>214</v>
      </c>
      <c r="AF338" s="2">
        <v>1093</v>
      </c>
      <c r="AG338" s="34">
        <v>1243</v>
      </c>
      <c r="AH338" s="2">
        <v>14616</v>
      </c>
      <c r="AI338" s="3">
        <f t="shared" si="167"/>
        <v>0.90289103039288365</v>
      </c>
      <c r="AJ338" s="3">
        <f t="shared" si="176"/>
        <v>0.37595749938225848</v>
      </c>
      <c r="AK338" s="69">
        <f t="shared" si="170"/>
        <v>0.34391332058636076</v>
      </c>
      <c r="AL338" s="70">
        <f t="shared" si="171"/>
        <v>149.4692</v>
      </c>
      <c r="AM338" s="71">
        <f t="shared" si="172"/>
        <v>0.25290896785109984</v>
      </c>
      <c r="AN338" s="72">
        <f t="shared" si="173"/>
        <v>185.6224</v>
      </c>
      <c r="AO338" s="71">
        <f t="shared" si="174"/>
        <v>0.29003499999999999</v>
      </c>
      <c r="AP338" s="95">
        <f t="shared" si="175"/>
        <v>2474.9653333333335</v>
      </c>
    </row>
    <row r="339" spans="1:42" x14ac:dyDescent="0.25">
      <c r="A339" s="1" t="s">
        <v>48</v>
      </c>
      <c r="B339" s="2">
        <f>13218+11003+344</f>
        <v>24565</v>
      </c>
      <c r="C339" s="2">
        <f>+B339/31</f>
        <v>792.41935483870964</v>
      </c>
      <c r="D339" s="2">
        <v>216</v>
      </c>
      <c r="E339" s="2">
        <v>10</v>
      </c>
      <c r="F339" s="41">
        <f t="shared" si="177"/>
        <v>0.95370370370370372</v>
      </c>
      <c r="G339" s="2">
        <v>396</v>
      </c>
      <c r="H339" s="2">
        <v>14</v>
      </c>
      <c r="I339" s="41">
        <f t="shared" si="178"/>
        <v>0.96464646464646464</v>
      </c>
      <c r="J339" s="2">
        <v>683</v>
      </c>
      <c r="K339" s="2">
        <v>40</v>
      </c>
      <c r="L339" s="41">
        <f t="shared" si="166"/>
        <v>0.94143484626647145</v>
      </c>
      <c r="M339" s="3">
        <v>21.44</v>
      </c>
      <c r="N339" s="3">
        <v>12.03</v>
      </c>
      <c r="O339" s="31">
        <v>6.77</v>
      </c>
      <c r="P339" s="31">
        <v>7.09</v>
      </c>
      <c r="Q339" s="31">
        <v>2.0750000000000002</v>
      </c>
      <c r="R339" s="31">
        <v>2.0489999999999999</v>
      </c>
      <c r="S339" s="31">
        <v>69.52</v>
      </c>
      <c r="T339" s="31">
        <v>13.8</v>
      </c>
      <c r="U339" s="41">
        <f t="shared" si="168"/>
        <v>0.80149597238204828</v>
      </c>
      <c r="V339" s="31">
        <v>8.14</v>
      </c>
      <c r="W339" s="31">
        <v>3.31</v>
      </c>
      <c r="X339" s="41">
        <f t="shared" si="169"/>
        <v>0.59336609336609336</v>
      </c>
      <c r="Y339" s="31">
        <v>1.39</v>
      </c>
      <c r="Z339" s="2">
        <v>492</v>
      </c>
      <c r="AA339" s="34">
        <v>409</v>
      </c>
      <c r="AB339" s="2">
        <v>801</v>
      </c>
      <c r="AC339" s="2">
        <v>2543</v>
      </c>
      <c r="AD339" s="2">
        <v>264</v>
      </c>
      <c r="AE339" s="34">
        <v>359</v>
      </c>
      <c r="AF339" s="2">
        <v>1498</v>
      </c>
      <c r="AG339" s="34">
        <v>2057</v>
      </c>
      <c r="AH339" s="2">
        <v>16614</v>
      </c>
      <c r="AI339" s="3">
        <f t="shared" si="167"/>
        <v>0.67632810909831065</v>
      </c>
      <c r="AJ339" s="3">
        <f t="shared" si="176"/>
        <v>0.34288622023203746</v>
      </c>
      <c r="AK339" s="69">
        <f t="shared" si="170"/>
        <v>0.50504738995456322</v>
      </c>
      <c r="AL339" s="70">
        <f t="shared" si="171"/>
        <v>171.16258064516128</v>
      </c>
      <c r="AM339" s="71">
        <f t="shared" si="172"/>
        <v>0.28961519567709187</v>
      </c>
      <c r="AN339" s="72">
        <f t="shared" si="173"/>
        <v>313.79806451612905</v>
      </c>
      <c r="AO339" s="71">
        <f t="shared" si="174"/>
        <v>0.49030947580645162</v>
      </c>
      <c r="AP339" s="95">
        <f t="shared" si="175"/>
        <v>4183.9741935483871</v>
      </c>
    </row>
    <row r="340" spans="1:42" x14ac:dyDescent="0.25">
      <c r="A340" s="1" t="s">
        <v>49</v>
      </c>
      <c r="B340" s="2">
        <v>32129</v>
      </c>
      <c r="C340" s="2">
        <v>1036</v>
      </c>
      <c r="D340" s="2">
        <v>233</v>
      </c>
      <c r="E340" s="2">
        <v>29</v>
      </c>
      <c r="F340" s="41">
        <f t="shared" si="177"/>
        <v>0.87553648068669532</v>
      </c>
      <c r="G340" s="2">
        <v>406</v>
      </c>
      <c r="H340" s="2">
        <v>24</v>
      </c>
      <c r="I340" s="41">
        <f t="shared" si="178"/>
        <v>0.94088669950738912</v>
      </c>
      <c r="J340" s="2">
        <v>679</v>
      </c>
      <c r="K340" s="2">
        <v>73</v>
      </c>
      <c r="L340" s="41">
        <f t="shared" si="166"/>
        <v>0.8924889543446245</v>
      </c>
      <c r="M340" s="3"/>
      <c r="N340" s="3">
        <v>12.47</v>
      </c>
      <c r="O340" s="31">
        <v>6.81</v>
      </c>
      <c r="P340" s="31">
        <v>7.29</v>
      </c>
      <c r="Q340" s="31">
        <v>2.16</v>
      </c>
      <c r="R340" s="31">
        <v>2.25</v>
      </c>
      <c r="S340" s="31">
        <v>70</v>
      </c>
      <c r="T340" s="31">
        <v>14</v>
      </c>
      <c r="U340" s="41">
        <f t="shared" si="168"/>
        <v>0.8</v>
      </c>
      <c r="V340" s="31">
        <v>8.1</v>
      </c>
      <c r="W340" s="31">
        <v>3.3</v>
      </c>
      <c r="X340" s="41">
        <f t="shared" si="169"/>
        <v>0.59259259259259256</v>
      </c>
      <c r="Y340" s="31">
        <v>1.365</v>
      </c>
      <c r="Z340" s="2">
        <v>731</v>
      </c>
      <c r="AA340" s="34">
        <v>378</v>
      </c>
      <c r="AB340" s="2">
        <v>1061</v>
      </c>
      <c r="AC340" s="2">
        <v>2417</v>
      </c>
      <c r="AD340" s="2">
        <v>358</v>
      </c>
      <c r="AE340" s="34">
        <v>378</v>
      </c>
      <c r="AF340" s="2">
        <v>1061</v>
      </c>
      <c r="AG340" s="34">
        <v>2417</v>
      </c>
      <c r="AH340" s="2">
        <v>18869</v>
      </c>
      <c r="AI340" s="3">
        <f t="shared" si="167"/>
        <v>0.58728874225777339</v>
      </c>
      <c r="AJ340" s="3">
        <f t="shared" si="176"/>
        <v>0.27392698185439945</v>
      </c>
      <c r="AK340" s="69">
        <f t="shared" si="170"/>
        <v>0.66029318036966222</v>
      </c>
      <c r="AL340" s="70">
        <f t="shared" si="171"/>
        <v>241.38800000000001</v>
      </c>
      <c r="AM340" s="71">
        <f t="shared" si="172"/>
        <v>0.40843993231810494</v>
      </c>
      <c r="AN340" s="72">
        <f t="shared" si="173"/>
        <v>420.61599999999999</v>
      </c>
      <c r="AO340" s="71">
        <f t="shared" si="174"/>
        <v>0.65721249999999998</v>
      </c>
      <c r="AP340" s="95">
        <f t="shared" si="175"/>
        <v>5608.213333333334</v>
      </c>
    </row>
    <row r="341" spans="1:42" x14ac:dyDescent="0.25">
      <c r="A341" s="1" t="s">
        <v>50</v>
      </c>
      <c r="B341" s="2">
        <v>16171</v>
      </c>
      <c r="C341" s="2">
        <v>539</v>
      </c>
      <c r="D341" s="2">
        <v>214</v>
      </c>
      <c r="E341" s="2">
        <v>16</v>
      </c>
      <c r="F341" s="43">
        <f t="shared" si="177"/>
        <v>0.92523364485981308</v>
      </c>
      <c r="G341" s="2">
        <v>396</v>
      </c>
      <c r="H341" s="2">
        <v>14</v>
      </c>
      <c r="I341" s="43">
        <f t="shared" si="178"/>
        <v>0.96464646464646464</v>
      </c>
      <c r="J341" s="2">
        <v>707</v>
      </c>
      <c r="K341" s="2">
        <v>71</v>
      </c>
      <c r="L341" s="43">
        <f t="shared" si="166"/>
        <v>0.89957567185289955</v>
      </c>
      <c r="M341" s="3"/>
      <c r="N341" s="3">
        <v>12.95</v>
      </c>
      <c r="O341" s="31">
        <v>6.83</v>
      </c>
      <c r="P341" s="31">
        <v>7.16</v>
      </c>
      <c r="Q341" s="31">
        <v>2.0299999999999998</v>
      </c>
      <c r="R341" s="31">
        <v>2.12</v>
      </c>
      <c r="S341" s="31">
        <v>58</v>
      </c>
      <c r="T341" s="31">
        <v>52</v>
      </c>
      <c r="U341" s="41">
        <f t="shared" si="168"/>
        <v>0.10344827586206895</v>
      </c>
      <c r="V341" s="31">
        <v>7.7</v>
      </c>
      <c r="W341" s="31">
        <v>3.5</v>
      </c>
      <c r="X341" s="41">
        <f t="shared" si="169"/>
        <v>0.54545454545454541</v>
      </c>
      <c r="Y341" s="31">
        <v>1.48</v>
      </c>
      <c r="Z341" s="2">
        <v>452</v>
      </c>
      <c r="AA341" s="34">
        <v>458</v>
      </c>
      <c r="AB341" s="2">
        <v>671</v>
      </c>
      <c r="AC341" s="2">
        <v>2200</v>
      </c>
      <c r="AD341" s="2">
        <v>152</v>
      </c>
      <c r="AE341" s="34">
        <v>210</v>
      </c>
      <c r="AF341" s="2">
        <v>567</v>
      </c>
      <c r="AG341" s="34">
        <v>1164</v>
      </c>
      <c r="AH341" s="2">
        <v>15464</v>
      </c>
      <c r="AI341" s="3">
        <f t="shared" si="167"/>
        <v>0.9562797600643127</v>
      </c>
      <c r="AJ341" s="3">
        <f t="shared" si="176"/>
        <v>0.3632428421247913</v>
      </c>
      <c r="AK341" s="69">
        <f t="shared" si="170"/>
        <v>0.34353091140854047</v>
      </c>
      <c r="AL341" s="70">
        <f t="shared" si="171"/>
        <v>115.346</v>
      </c>
      <c r="AM341" s="71">
        <f t="shared" si="172"/>
        <v>0.19517089678510999</v>
      </c>
      <c r="AN341" s="72">
        <f t="shared" si="173"/>
        <v>213.44399999999999</v>
      </c>
      <c r="AO341" s="71">
        <f t="shared" si="174"/>
        <v>0.33350625</v>
      </c>
      <c r="AP341" s="95">
        <f t="shared" si="175"/>
        <v>2845.92</v>
      </c>
    </row>
    <row r="342" spans="1:42" x14ac:dyDescent="0.25">
      <c r="A342" s="1" t="s">
        <v>51</v>
      </c>
      <c r="B342" s="2">
        <v>12207</v>
      </c>
      <c r="C342" s="2">
        <v>394</v>
      </c>
      <c r="D342" s="2">
        <v>229</v>
      </c>
      <c r="E342" s="2">
        <v>15</v>
      </c>
      <c r="F342" s="41">
        <f t="shared" si="177"/>
        <v>0.93449781659388642</v>
      </c>
      <c r="G342" s="2">
        <v>314</v>
      </c>
      <c r="H342" s="2">
        <v>14</v>
      </c>
      <c r="I342" s="41">
        <f t="shared" si="178"/>
        <v>0.95541401273885351</v>
      </c>
      <c r="J342" s="2">
        <v>576</v>
      </c>
      <c r="K342" s="2">
        <v>44</v>
      </c>
      <c r="L342" s="41">
        <f t="shared" si="166"/>
        <v>0.92361111111111116</v>
      </c>
      <c r="M342" s="3">
        <v>19.96</v>
      </c>
      <c r="N342" s="3">
        <v>13</v>
      </c>
      <c r="O342" s="31">
        <v>6.94</v>
      </c>
      <c r="P342" s="31">
        <v>7.17</v>
      </c>
      <c r="Q342" s="31">
        <v>2.2440000000000002</v>
      </c>
      <c r="R342" s="31">
        <v>2.044</v>
      </c>
      <c r="S342" s="31">
        <v>59</v>
      </c>
      <c r="T342" s="31">
        <v>17</v>
      </c>
      <c r="U342" s="41">
        <f t="shared" si="168"/>
        <v>0.71186440677966101</v>
      </c>
      <c r="V342" s="31">
        <v>6.8</v>
      </c>
      <c r="W342" s="31">
        <v>2.9</v>
      </c>
      <c r="X342" s="41">
        <f t="shared" si="169"/>
        <v>0.57352941176470584</v>
      </c>
      <c r="Y342" s="31">
        <v>1.37</v>
      </c>
      <c r="Z342" s="2">
        <v>352</v>
      </c>
      <c r="AA342" s="34">
        <v>394</v>
      </c>
      <c r="AB342" s="2">
        <v>508</v>
      </c>
      <c r="AC342" s="2">
        <v>1679</v>
      </c>
      <c r="AD342" s="2">
        <v>89</v>
      </c>
      <c r="AE342" s="34">
        <v>155</v>
      </c>
      <c r="AF342" s="2">
        <v>367</v>
      </c>
      <c r="AG342" s="34">
        <v>726</v>
      </c>
      <c r="AH342" s="2">
        <v>12792</v>
      </c>
      <c r="AI342" s="3">
        <f t="shared" si="167"/>
        <v>1.0479233226837061</v>
      </c>
      <c r="AJ342" s="3">
        <f t="shared" si="176"/>
        <v>0.34979929548619643</v>
      </c>
      <c r="AK342" s="69">
        <f t="shared" si="170"/>
        <v>0.25111536010197577</v>
      </c>
      <c r="AL342" s="70">
        <f t="shared" si="171"/>
        <v>90.225999999999999</v>
      </c>
      <c r="AM342" s="71">
        <f t="shared" si="172"/>
        <v>0.15266666666666667</v>
      </c>
      <c r="AN342" s="72">
        <f t="shared" si="173"/>
        <v>123.71599999999999</v>
      </c>
      <c r="AO342" s="71">
        <f t="shared" si="174"/>
        <v>0.19330624999999999</v>
      </c>
      <c r="AP342" s="95">
        <f t="shared" si="175"/>
        <v>1649.5466666666669</v>
      </c>
    </row>
    <row r="343" spans="1:42" x14ac:dyDescent="0.25">
      <c r="A343" s="23" t="s">
        <v>52</v>
      </c>
      <c r="B343" s="2">
        <v>11058</v>
      </c>
      <c r="C343" s="2">
        <f>B343/30</f>
        <v>368.6</v>
      </c>
      <c r="D343" s="2">
        <v>196</v>
      </c>
      <c r="E343" s="2">
        <v>9</v>
      </c>
      <c r="F343" s="41">
        <f t="shared" si="177"/>
        <v>0.95408163265306123</v>
      </c>
      <c r="G343" s="2">
        <v>306</v>
      </c>
      <c r="H343" s="2">
        <v>9</v>
      </c>
      <c r="I343" s="41">
        <f t="shared" si="178"/>
        <v>0.97058823529411764</v>
      </c>
      <c r="J343" s="2">
        <v>594</v>
      </c>
      <c r="K343" s="2">
        <v>46</v>
      </c>
      <c r="L343" s="41">
        <f t="shared" si="166"/>
        <v>0.92255892255892258</v>
      </c>
      <c r="M343" s="3"/>
      <c r="N343" s="3">
        <v>12.97</v>
      </c>
      <c r="O343" s="31">
        <v>6.9</v>
      </c>
      <c r="P343" s="31">
        <v>7</v>
      </c>
      <c r="Q343" s="31">
        <v>2.1720000000000002</v>
      </c>
      <c r="R343" s="31">
        <v>1.9259999999999999</v>
      </c>
      <c r="S343" s="31"/>
      <c r="T343" s="31"/>
      <c r="U343" s="41" t="e">
        <f t="shared" si="168"/>
        <v>#DIV/0!</v>
      </c>
      <c r="V343" s="31">
        <v>8.6</v>
      </c>
      <c r="W343" s="31">
        <v>1.3</v>
      </c>
      <c r="X343" s="41">
        <f t="shared" si="169"/>
        <v>0.84883720930232553</v>
      </c>
      <c r="Y343" s="31">
        <v>1.45</v>
      </c>
      <c r="Z343" s="2">
        <v>323</v>
      </c>
      <c r="AA343" s="34">
        <v>476</v>
      </c>
      <c r="AB343" s="2">
        <v>466</v>
      </c>
      <c r="AC343" s="2">
        <v>1666</v>
      </c>
      <c r="AD343" s="2">
        <v>63</v>
      </c>
      <c r="AE343" s="34">
        <v>121</v>
      </c>
      <c r="AF343" s="2">
        <v>198</v>
      </c>
      <c r="AG343" s="34">
        <v>649</v>
      </c>
      <c r="AH343" s="2">
        <v>9599</v>
      </c>
      <c r="AI343" s="3">
        <f t="shared" si="167"/>
        <v>0.86805932356664861</v>
      </c>
      <c r="AJ343" s="3">
        <f t="shared" si="176"/>
        <v>0.35829263881352869</v>
      </c>
      <c r="AK343" s="69">
        <f t="shared" si="170"/>
        <v>0.23492670490758447</v>
      </c>
      <c r="AL343" s="70">
        <f t="shared" si="171"/>
        <v>72.24560000000001</v>
      </c>
      <c r="AM343" s="71">
        <f t="shared" si="172"/>
        <v>0.12224297800338411</v>
      </c>
      <c r="AN343" s="72">
        <f t="shared" si="173"/>
        <v>112.7916</v>
      </c>
      <c r="AO343" s="71">
        <f t="shared" si="174"/>
        <v>0.17623687500000002</v>
      </c>
      <c r="AP343" s="95">
        <f t="shared" si="175"/>
        <v>1503.8880000000001</v>
      </c>
    </row>
    <row r="344" spans="1:42" ht="13" thickBot="1" x14ac:dyDescent="0.3">
      <c r="A344" s="25" t="s">
        <v>53</v>
      </c>
      <c r="B344" s="2">
        <v>11596</v>
      </c>
      <c r="C344" s="2">
        <v>374</v>
      </c>
      <c r="D344" s="2">
        <v>236</v>
      </c>
      <c r="E344" s="2">
        <v>6</v>
      </c>
      <c r="F344" s="41">
        <f t="shared" si="177"/>
        <v>0.97457627118644063</v>
      </c>
      <c r="G344" s="2">
        <v>395</v>
      </c>
      <c r="H344" s="2">
        <v>6</v>
      </c>
      <c r="I344" s="41">
        <f t="shared" si="178"/>
        <v>0.98481012658227851</v>
      </c>
      <c r="J344" s="2">
        <v>643</v>
      </c>
      <c r="K344" s="2">
        <v>28</v>
      </c>
      <c r="L344" s="41">
        <f t="shared" si="166"/>
        <v>0.95645412130637641</v>
      </c>
      <c r="M344" s="3">
        <v>0</v>
      </c>
      <c r="N344" s="3"/>
      <c r="O344" s="31">
        <v>7.13</v>
      </c>
      <c r="P344" s="31">
        <v>7.23</v>
      </c>
      <c r="Q344" s="31">
        <v>3.129</v>
      </c>
      <c r="R344" s="31">
        <v>2.3740000000000001</v>
      </c>
      <c r="S344" s="31">
        <v>62</v>
      </c>
      <c r="T344" s="31">
        <v>6</v>
      </c>
      <c r="U344" s="41">
        <f t="shared" si="168"/>
        <v>0.90322580645161288</v>
      </c>
      <c r="V344" s="31">
        <v>6.6</v>
      </c>
      <c r="W344" s="31">
        <v>2.7</v>
      </c>
      <c r="X344" s="41">
        <f t="shared" si="169"/>
        <v>0.59090909090909083</v>
      </c>
      <c r="Y344" s="31">
        <v>1.425</v>
      </c>
      <c r="Z344" s="2">
        <v>345</v>
      </c>
      <c r="AA344" s="34">
        <v>535</v>
      </c>
      <c r="AB344" s="2">
        <v>476</v>
      </c>
      <c r="AC344" s="2">
        <v>1663</v>
      </c>
      <c r="AD344" s="2">
        <v>74</v>
      </c>
      <c r="AE344" s="34">
        <v>160</v>
      </c>
      <c r="AF344" s="2">
        <v>285</v>
      </c>
      <c r="AG344" s="34">
        <v>582</v>
      </c>
      <c r="AH344" s="2">
        <v>19791</v>
      </c>
      <c r="AI344" s="3">
        <f t="shared" si="167"/>
        <v>1.7067092100724388</v>
      </c>
      <c r="AJ344" s="3">
        <f t="shared" si="176"/>
        <v>0.35529492928596068</v>
      </c>
      <c r="AK344" s="69">
        <f t="shared" si="170"/>
        <v>0.23836838750796685</v>
      </c>
      <c r="AL344" s="70">
        <f t="shared" si="171"/>
        <v>88.263999999999996</v>
      </c>
      <c r="AM344" s="71">
        <f t="shared" si="172"/>
        <v>0.14934686971235195</v>
      </c>
      <c r="AN344" s="72">
        <f t="shared" si="173"/>
        <v>147.72999999999999</v>
      </c>
      <c r="AO344" s="71">
        <f t="shared" si="174"/>
        <v>0.230828125</v>
      </c>
      <c r="AP344" s="95">
        <f t="shared" si="175"/>
        <v>1969.7333333333333</v>
      </c>
    </row>
    <row r="345" spans="1:42" ht="13" thickTop="1" x14ac:dyDescent="0.25">
      <c r="A345" s="88" t="s">
        <v>132</v>
      </c>
      <c r="B345" s="40">
        <f>SUM(B333:B344)</f>
        <v>191546</v>
      </c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40">
        <f>SUM(M333:M344)</f>
        <v>128.29999999999998</v>
      </c>
      <c r="N345" s="6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40">
        <f t="shared" ref="Z345:AH345" si="179">SUM(Z333:Z344)</f>
        <v>4962</v>
      </c>
      <c r="AA345" s="87">
        <f t="shared" si="179"/>
        <v>5303</v>
      </c>
      <c r="AB345" s="40">
        <f t="shared" si="179"/>
        <v>7430</v>
      </c>
      <c r="AC345" s="87">
        <f t="shared" si="179"/>
        <v>22635</v>
      </c>
      <c r="AD345" s="40">
        <f t="shared" si="179"/>
        <v>1490</v>
      </c>
      <c r="AE345" s="87">
        <f t="shared" si="179"/>
        <v>2103</v>
      </c>
      <c r="AF345" s="40">
        <f t="shared" si="179"/>
        <v>8868</v>
      </c>
      <c r="AG345" s="87">
        <f t="shared" si="179"/>
        <v>12801</v>
      </c>
      <c r="AH345" s="40">
        <f t="shared" si="179"/>
        <v>167390</v>
      </c>
      <c r="AI345" s="28"/>
      <c r="AJ345" s="28"/>
      <c r="AK345" s="73"/>
      <c r="AL345" s="74"/>
      <c r="AM345" s="75"/>
      <c r="AN345" s="76"/>
      <c r="AO345" s="75"/>
      <c r="AP345" s="93"/>
    </row>
    <row r="346" spans="1:42" ht="13" thickBot="1" x14ac:dyDescent="0.3">
      <c r="A346" s="89" t="s">
        <v>133</v>
      </c>
      <c r="B346" s="8">
        <f>AVERAGE(B333:B344)</f>
        <v>15962.166666666666</v>
      </c>
      <c r="C346" s="84">
        <f t="shared" ref="C346:R346" si="180">AVERAGE(C333:C344)</f>
        <v>522.81890681003586</v>
      </c>
      <c r="D346" s="84">
        <f t="shared" si="180"/>
        <v>241.83333333333334</v>
      </c>
      <c r="E346" s="84">
        <f>AVERAGE(E333:E344)</f>
        <v>14.583333333333334</v>
      </c>
      <c r="F346" s="92">
        <f>AVERAGE(F333:F344)</f>
        <v>0.93989556186159706</v>
      </c>
      <c r="G346" s="84">
        <f>AVERAGE(G333:G344)</f>
        <v>360.16666666666669</v>
      </c>
      <c r="H346" s="84">
        <f>AVERAGE(H333:H344)</f>
        <v>13.958333333333334</v>
      </c>
      <c r="I346" s="92">
        <f>AVERAGE(I333:I344)</f>
        <v>0.95979833781397195</v>
      </c>
      <c r="J346" s="84">
        <f t="shared" si="180"/>
        <v>664.25</v>
      </c>
      <c r="K346" s="84">
        <f>AVERAGE(K333:K344)</f>
        <v>44.833333333333336</v>
      </c>
      <c r="L346" s="92">
        <f>AVERAGE(L333:L344)</f>
        <v>0.93257848287000888</v>
      </c>
      <c r="M346" s="8">
        <f t="shared" si="180"/>
        <v>16.037499999999998</v>
      </c>
      <c r="N346" s="85">
        <f t="shared" si="180"/>
        <v>12.41</v>
      </c>
      <c r="O346" s="85">
        <f t="shared" si="180"/>
        <v>7.0216666666666674</v>
      </c>
      <c r="P346" s="85">
        <f t="shared" si="180"/>
        <v>7.1866666666666674</v>
      </c>
      <c r="Q346" s="85">
        <f t="shared" si="180"/>
        <v>2.4415833333333334</v>
      </c>
      <c r="R346" s="85">
        <f t="shared" si="180"/>
        <v>2.3318333333333334</v>
      </c>
      <c r="S346" s="85">
        <f t="shared" ref="S346:AJ346" si="181">AVERAGE(S333:S344)</f>
        <v>60.49545454545455</v>
      </c>
      <c r="T346" s="85">
        <f t="shared" si="181"/>
        <v>15.633636363636363</v>
      </c>
      <c r="U346" s="90" t="e">
        <f t="shared" si="181"/>
        <v>#DIV/0!</v>
      </c>
      <c r="V346" s="85">
        <f t="shared" si="181"/>
        <v>7.9274999999999984</v>
      </c>
      <c r="W346" s="85">
        <f t="shared" si="181"/>
        <v>3.3108333333333331</v>
      </c>
      <c r="X346" s="90">
        <f t="shared" si="181"/>
        <v>0.56713249520236519</v>
      </c>
      <c r="Y346" s="85">
        <f t="shared" si="181"/>
        <v>1.2916666666666667</v>
      </c>
      <c r="Z346" s="8">
        <f t="shared" si="181"/>
        <v>413.5</v>
      </c>
      <c r="AA346" s="36">
        <f t="shared" si="181"/>
        <v>441.91666666666669</v>
      </c>
      <c r="AB346" s="8">
        <f t="shared" si="181"/>
        <v>619.16666666666663</v>
      </c>
      <c r="AC346" s="36">
        <f t="shared" si="181"/>
        <v>1886.25</v>
      </c>
      <c r="AD346" s="8">
        <f t="shared" si="181"/>
        <v>124.16666666666667</v>
      </c>
      <c r="AE346" s="36">
        <f t="shared" si="181"/>
        <v>175.25</v>
      </c>
      <c r="AF346" s="8">
        <f t="shared" si="181"/>
        <v>739</v>
      </c>
      <c r="AG346" s="36">
        <f t="shared" si="181"/>
        <v>1066.75</v>
      </c>
      <c r="AH346" s="8">
        <f t="shared" si="181"/>
        <v>13949.166666666666</v>
      </c>
      <c r="AI346" s="85">
        <f t="shared" si="181"/>
        <v>0.93571552991290308</v>
      </c>
      <c r="AJ346" s="85">
        <f t="shared" si="181"/>
        <v>0.34953826585231429</v>
      </c>
      <c r="AK346" s="77">
        <f t="shared" ref="AK346" si="182">C346/$C$2</f>
        <v>0.33321791383686161</v>
      </c>
      <c r="AL346" s="78">
        <f t="shared" ref="AL346" si="183">(C346*D346)/1000</f>
        <v>126.43503896356034</v>
      </c>
      <c r="AM346" s="79">
        <f t="shared" si="172"/>
        <v>0.21393407608047435</v>
      </c>
      <c r="AN346" s="80">
        <f t="shared" ref="AN346" si="184">(C346*G346)/1000</f>
        <v>188.30194293608128</v>
      </c>
      <c r="AO346" s="79">
        <f t="shared" si="174"/>
        <v>0.29422178583762698</v>
      </c>
      <c r="AP346" s="94">
        <f>AVERAGE(AP333:AP344)</f>
        <v>2554.8328996415767</v>
      </c>
    </row>
    <row r="347" spans="1:42" ht="13" thickTop="1" x14ac:dyDescent="0.25"/>
    <row r="348" spans="1:42" ht="13" thickBot="1" x14ac:dyDescent="0.3"/>
    <row r="349" spans="1:42" ht="13" thickTop="1" x14ac:dyDescent="0.25">
      <c r="A349" s="20" t="s">
        <v>5</v>
      </c>
      <c r="B349" s="21" t="s">
        <v>6</v>
      </c>
      <c r="C349" s="21" t="s">
        <v>6</v>
      </c>
      <c r="D349" s="21" t="s">
        <v>7</v>
      </c>
      <c r="E349" s="21" t="s">
        <v>8</v>
      </c>
      <c r="F349" s="32" t="s">
        <v>2</v>
      </c>
      <c r="G349" s="21" t="s">
        <v>9</v>
      </c>
      <c r="H349" s="21" t="s">
        <v>10</v>
      </c>
      <c r="I349" s="32" t="s">
        <v>3</v>
      </c>
      <c r="J349" s="21" t="s">
        <v>11</v>
      </c>
      <c r="K349" s="21" t="s">
        <v>12</v>
      </c>
      <c r="L349" s="32" t="s">
        <v>13</v>
      </c>
      <c r="M349" s="21" t="s">
        <v>14</v>
      </c>
      <c r="N349" s="22" t="s">
        <v>15</v>
      </c>
      <c r="O349" s="21" t="s">
        <v>68</v>
      </c>
      <c r="P349" s="21" t="s">
        <v>69</v>
      </c>
      <c r="Q349" s="21" t="s">
        <v>70</v>
      </c>
      <c r="R349" s="21" t="s">
        <v>62</v>
      </c>
      <c r="S349" s="21" t="s">
        <v>134</v>
      </c>
      <c r="T349" s="21" t="s">
        <v>135</v>
      </c>
      <c r="U349" s="82" t="s">
        <v>154</v>
      </c>
      <c r="V349" s="21" t="s">
        <v>96</v>
      </c>
      <c r="W349" s="21" t="s">
        <v>97</v>
      </c>
      <c r="X349" s="82" t="s">
        <v>155</v>
      </c>
      <c r="Y349" s="21" t="s">
        <v>124</v>
      </c>
      <c r="Z349" s="22" t="s">
        <v>63</v>
      </c>
      <c r="AA349" s="22" t="s">
        <v>64</v>
      </c>
      <c r="AB349" s="22" t="s">
        <v>65</v>
      </c>
      <c r="AC349" s="22" t="s">
        <v>66</v>
      </c>
      <c r="AD349" s="38" t="s">
        <v>63</v>
      </c>
      <c r="AE349" s="38" t="s">
        <v>64</v>
      </c>
      <c r="AF349" s="38" t="s">
        <v>65</v>
      </c>
      <c r="AG349" s="38" t="s">
        <v>66</v>
      </c>
      <c r="AH349" s="22" t="s">
        <v>67</v>
      </c>
      <c r="AI349" s="22" t="s">
        <v>17</v>
      </c>
      <c r="AJ349" s="22" t="s">
        <v>98</v>
      </c>
      <c r="AK349" s="61" t="s">
        <v>99</v>
      </c>
      <c r="AL349" s="62" t="s">
        <v>100</v>
      </c>
      <c r="AM349" s="63" t="s">
        <v>101</v>
      </c>
      <c r="AN349" s="64" t="s">
        <v>99</v>
      </c>
      <c r="AO349" s="63" t="s">
        <v>99</v>
      </c>
      <c r="AP349" s="61" t="s">
        <v>164</v>
      </c>
    </row>
    <row r="350" spans="1:42" ht="13" thickBot="1" x14ac:dyDescent="0.3">
      <c r="A350" s="16" t="s">
        <v>136</v>
      </c>
      <c r="B350" s="17" t="s">
        <v>19</v>
      </c>
      <c r="C350" s="18" t="s">
        <v>20</v>
      </c>
      <c r="D350" s="17" t="s">
        <v>21</v>
      </c>
      <c r="E350" s="17" t="s">
        <v>21</v>
      </c>
      <c r="F350" s="33" t="s">
        <v>72</v>
      </c>
      <c r="G350" s="17" t="s">
        <v>21</v>
      </c>
      <c r="H350" s="17" t="s">
        <v>21</v>
      </c>
      <c r="I350" s="33" t="s">
        <v>72</v>
      </c>
      <c r="J350" s="17" t="s">
        <v>21</v>
      </c>
      <c r="K350" s="17" t="s">
        <v>21</v>
      </c>
      <c r="L350" s="33" t="s">
        <v>72</v>
      </c>
      <c r="M350" s="17" t="s">
        <v>23</v>
      </c>
      <c r="N350" s="19" t="s">
        <v>24</v>
      </c>
      <c r="O350" s="17"/>
      <c r="P350" s="17"/>
      <c r="Q350" s="17"/>
      <c r="R350" s="17"/>
      <c r="S350" s="17"/>
      <c r="T350" s="17"/>
      <c r="U350" s="83" t="s">
        <v>72</v>
      </c>
      <c r="V350" s="17"/>
      <c r="W350" s="17"/>
      <c r="X350" s="83" t="s">
        <v>72</v>
      </c>
      <c r="Y350" s="17"/>
      <c r="Z350" s="18" t="s">
        <v>25</v>
      </c>
      <c r="AA350" s="18" t="s">
        <v>25</v>
      </c>
      <c r="AB350" s="18" t="s">
        <v>25</v>
      </c>
      <c r="AC350" s="18" t="s">
        <v>25</v>
      </c>
      <c r="AD350" s="39" t="s">
        <v>25</v>
      </c>
      <c r="AE350" s="39" t="s">
        <v>25</v>
      </c>
      <c r="AF350" s="39" t="s">
        <v>25</v>
      </c>
      <c r="AG350" s="39" t="s">
        <v>25</v>
      </c>
      <c r="AH350" s="18" t="s">
        <v>25</v>
      </c>
      <c r="AI350" s="18" t="s">
        <v>26</v>
      </c>
      <c r="AJ350" s="18" t="s">
        <v>26</v>
      </c>
      <c r="AK350" s="65" t="s">
        <v>6</v>
      </c>
      <c r="AL350" s="66" t="s">
        <v>103</v>
      </c>
      <c r="AM350" s="67" t="s">
        <v>104</v>
      </c>
      <c r="AN350" s="68" t="s">
        <v>105</v>
      </c>
      <c r="AO350" s="67" t="s">
        <v>106</v>
      </c>
      <c r="AP350" s="65" t="s">
        <v>165</v>
      </c>
    </row>
    <row r="351" spans="1:42" ht="13" thickTop="1" x14ac:dyDescent="0.25">
      <c r="A351" s="1" t="s">
        <v>42</v>
      </c>
      <c r="B351" s="2">
        <v>10722</v>
      </c>
      <c r="C351" s="2">
        <v>346</v>
      </c>
      <c r="D351" s="2">
        <v>247</v>
      </c>
      <c r="E351" s="2">
        <v>17</v>
      </c>
      <c r="F351" s="42">
        <f t="shared" ref="F351:F362" si="185">+(D351-E351)/D351</f>
        <v>0.93117408906882593</v>
      </c>
      <c r="G351" s="2">
        <v>369</v>
      </c>
      <c r="H351" s="2">
        <v>10</v>
      </c>
      <c r="I351" s="42">
        <f>+(G351-H351)/G351</f>
        <v>0.97289972899728994</v>
      </c>
      <c r="J351" s="2">
        <v>696</v>
      </c>
      <c r="K351" s="2">
        <v>38</v>
      </c>
      <c r="L351" s="41">
        <f t="shared" ref="L351:L362" si="186">+(J351-K351)/J351</f>
        <v>0.9454022988505747</v>
      </c>
      <c r="M351" s="4">
        <v>0</v>
      </c>
      <c r="N351" s="3">
        <v>0</v>
      </c>
      <c r="O351" s="31">
        <v>7.07</v>
      </c>
      <c r="P351" s="31">
        <v>7.14</v>
      </c>
      <c r="Q351" s="2">
        <v>3386</v>
      </c>
      <c r="R351" s="2">
        <v>2269</v>
      </c>
      <c r="S351" s="31">
        <v>70</v>
      </c>
      <c r="T351" s="31">
        <v>7</v>
      </c>
      <c r="U351" s="41">
        <f>1-T351/S351</f>
        <v>0.9</v>
      </c>
      <c r="V351" s="31">
        <v>8.3000000000000007</v>
      </c>
      <c r="W351" s="31">
        <v>2.5</v>
      </c>
      <c r="X351" s="41">
        <f>1-W351/V351</f>
        <v>0.6987951807228916</v>
      </c>
      <c r="Y351" s="31">
        <v>1.06</v>
      </c>
      <c r="Z351" s="2">
        <v>338</v>
      </c>
      <c r="AA351" s="34">
        <v>473</v>
      </c>
      <c r="AB351" s="2">
        <v>444</v>
      </c>
      <c r="AC351" s="2">
        <v>1463</v>
      </c>
      <c r="AD351" s="2">
        <v>66</v>
      </c>
      <c r="AE351" s="34">
        <v>122</v>
      </c>
      <c r="AF351" s="2">
        <v>581</v>
      </c>
      <c r="AG351" s="34">
        <v>592</v>
      </c>
      <c r="AH351" s="2">
        <v>10889</v>
      </c>
      <c r="AI351" s="3">
        <v>1.02</v>
      </c>
      <c r="AJ351" s="3">
        <f>SUM(Z351:AG351)/B351</f>
        <v>0.38043275508300689</v>
      </c>
      <c r="AK351" s="69">
        <f>C351/$C$2</f>
        <v>0.22052262587635438</v>
      </c>
      <c r="AL351" s="70">
        <f>(C351*D351)/1000</f>
        <v>85.462000000000003</v>
      </c>
      <c r="AM351" s="71">
        <f>(AL351)/$E$3</f>
        <v>0.14460575296108291</v>
      </c>
      <c r="AN351" s="72">
        <f>(C351*G351)/1000</f>
        <v>127.67400000000001</v>
      </c>
      <c r="AO351" s="71">
        <f>(AN351)/$G$3</f>
        <v>0.199490625</v>
      </c>
      <c r="AP351" s="95">
        <f>(0.8*C351*G351)/60</f>
        <v>1702.32</v>
      </c>
    </row>
    <row r="352" spans="1:42" x14ac:dyDescent="0.25">
      <c r="A352" s="1" t="s">
        <v>43</v>
      </c>
      <c r="B352" s="2">
        <v>11883</v>
      </c>
      <c r="C352" s="2">
        <v>424</v>
      </c>
      <c r="D352" s="2">
        <v>216</v>
      </c>
      <c r="E352" s="2">
        <v>32</v>
      </c>
      <c r="F352" s="42">
        <f t="shared" si="185"/>
        <v>0.85185185185185186</v>
      </c>
      <c r="G352" s="2">
        <v>319</v>
      </c>
      <c r="H352" s="2">
        <v>8</v>
      </c>
      <c r="I352" s="42">
        <f t="shared" ref="I352:I362" si="187">+(G352-H352)/G352</f>
        <v>0.97492163009404387</v>
      </c>
      <c r="J352" s="2">
        <v>625</v>
      </c>
      <c r="K352" s="2">
        <v>47</v>
      </c>
      <c r="L352" s="41">
        <f t="shared" si="186"/>
        <v>0.92479999999999996</v>
      </c>
      <c r="M352" s="3">
        <v>0</v>
      </c>
      <c r="N352" s="3">
        <v>0</v>
      </c>
      <c r="O352" s="31">
        <v>7.03</v>
      </c>
      <c r="P352" s="31">
        <v>7.02</v>
      </c>
      <c r="Q352" s="2">
        <v>2695</v>
      </c>
      <c r="R352" s="2">
        <v>2044</v>
      </c>
      <c r="S352" s="31">
        <v>56</v>
      </c>
      <c r="T352" s="31">
        <v>5</v>
      </c>
      <c r="U352" s="41">
        <f t="shared" ref="U352:U362" si="188">1-T352/S352</f>
        <v>0.9107142857142857</v>
      </c>
      <c r="V352" s="31">
        <v>6.4</v>
      </c>
      <c r="W352" s="31">
        <v>3.2</v>
      </c>
      <c r="X352" s="41">
        <f t="shared" ref="X352:X362" si="189">1-W352/V352</f>
        <v>0.5</v>
      </c>
      <c r="Y352" s="31">
        <v>1.1850000000000001</v>
      </c>
      <c r="Z352" s="2">
        <v>384</v>
      </c>
      <c r="AA352" s="34">
        <v>540</v>
      </c>
      <c r="AB352" s="2">
        <v>516</v>
      </c>
      <c r="AC352" s="2">
        <v>1923</v>
      </c>
      <c r="AD352" s="2">
        <v>67</v>
      </c>
      <c r="AE352" s="34">
        <v>135</v>
      </c>
      <c r="AF352" s="2">
        <v>667</v>
      </c>
      <c r="AG352" s="34">
        <v>678</v>
      </c>
      <c r="AH352" s="2">
        <v>11928</v>
      </c>
      <c r="AI352" s="3">
        <v>1.004</v>
      </c>
      <c r="AJ352" s="3">
        <f>SUM(Z352:AG352)/B352</f>
        <v>0.41319532104687368</v>
      </c>
      <c r="AK352" s="69">
        <f t="shared" ref="AK352:AK362" si="190">C352/$C$2</f>
        <v>0.27023581899298915</v>
      </c>
      <c r="AL352" s="70">
        <f t="shared" ref="AL352:AL362" si="191">(C352*D352)/1000</f>
        <v>91.584000000000003</v>
      </c>
      <c r="AM352" s="71">
        <f t="shared" ref="AM352:AM364" si="192">(AL352)/$E$3</f>
        <v>0.15496446700507616</v>
      </c>
      <c r="AN352" s="72">
        <f t="shared" ref="AN352:AN362" si="193">(C352*G352)/1000</f>
        <v>135.256</v>
      </c>
      <c r="AO352" s="71">
        <f t="shared" ref="AO352:AO364" si="194">(AN352)/$G$3</f>
        <v>0.21133750000000001</v>
      </c>
      <c r="AP352" s="95">
        <f t="shared" ref="AP352:AP362" si="195">(0.8*C352*G352)/60</f>
        <v>1803.4133333333336</v>
      </c>
    </row>
    <row r="353" spans="1:42" x14ac:dyDescent="0.25">
      <c r="A353" s="1" t="s">
        <v>44</v>
      </c>
      <c r="B353" s="2">
        <v>14764</v>
      </c>
      <c r="C353" s="2">
        <v>476</v>
      </c>
      <c r="D353" s="2">
        <v>221</v>
      </c>
      <c r="E353" s="2">
        <v>9</v>
      </c>
      <c r="F353" s="42">
        <f t="shared" si="185"/>
        <v>0.95927601809954754</v>
      </c>
      <c r="G353" s="2">
        <v>366</v>
      </c>
      <c r="H353" s="2">
        <v>5</v>
      </c>
      <c r="I353" s="42">
        <f t="shared" si="187"/>
        <v>0.98633879781420764</v>
      </c>
      <c r="J353" s="2">
        <v>622</v>
      </c>
      <c r="K353" s="2">
        <v>29</v>
      </c>
      <c r="L353" s="41">
        <f t="shared" si="186"/>
        <v>0.95337620578778137</v>
      </c>
      <c r="M353" s="3">
        <v>0</v>
      </c>
      <c r="N353" s="3">
        <v>0</v>
      </c>
      <c r="O353" s="31">
        <v>7.03</v>
      </c>
      <c r="P353" s="31">
        <v>7.11</v>
      </c>
      <c r="Q353" s="2">
        <v>2730</v>
      </c>
      <c r="R353" s="2">
        <v>2714</v>
      </c>
      <c r="S353" s="31">
        <v>66.33</v>
      </c>
      <c r="T353" s="31">
        <v>6.94</v>
      </c>
      <c r="U353" s="41">
        <f t="shared" si="188"/>
        <v>0.89537162671491033</v>
      </c>
      <c r="V353" s="31">
        <v>6.56</v>
      </c>
      <c r="W353" s="31">
        <v>4.22</v>
      </c>
      <c r="X353" s="41">
        <f t="shared" si="189"/>
        <v>0.35670731707317072</v>
      </c>
      <c r="Y353" s="31">
        <v>1.2050000000000001</v>
      </c>
      <c r="Z353" s="2">
        <v>426</v>
      </c>
      <c r="AA353" s="34">
        <v>597</v>
      </c>
      <c r="AB353" s="2">
        <v>571</v>
      </c>
      <c r="AC353" s="2">
        <v>2129</v>
      </c>
      <c r="AD353" s="2">
        <v>72</v>
      </c>
      <c r="AE353" s="34">
        <v>150</v>
      </c>
      <c r="AF353" s="2">
        <v>738</v>
      </c>
      <c r="AG353" s="34">
        <v>751</v>
      </c>
      <c r="AH353" s="2">
        <v>11803</v>
      </c>
      <c r="AI353" s="3">
        <v>0.8</v>
      </c>
      <c r="AJ353" s="3">
        <f t="shared" ref="AJ353:AJ362" si="196">SUM(Z353:AG353)/B353</f>
        <v>0.36805743700894067</v>
      </c>
      <c r="AK353" s="69">
        <f t="shared" si="190"/>
        <v>0.30337794773741239</v>
      </c>
      <c r="AL353" s="70">
        <f t="shared" si="191"/>
        <v>105.196</v>
      </c>
      <c r="AM353" s="71">
        <f t="shared" si="192"/>
        <v>0.17799661590524535</v>
      </c>
      <c r="AN353" s="72">
        <f t="shared" si="193"/>
        <v>174.21600000000001</v>
      </c>
      <c r="AO353" s="71">
        <f t="shared" si="194"/>
        <v>0.27221250000000002</v>
      </c>
      <c r="AP353" s="95">
        <f t="shared" si="195"/>
        <v>2322.88</v>
      </c>
    </row>
    <row r="354" spans="1:42" x14ac:dyDescent="0.25">
      <c r="A354" s="1" t="s">
        <v>45</v>
      </c>
      <c r="B354" s="2">
        <v>13434</v>
      </c>
      <c r="C354" s="2">
        <v>448</v>
      </c>
      <c r="D354" s="2">
        <v>248</v>
      </c>
      <c r="E354" s="2">
        <v>12</v>
      </c>
      <c r="F354" s="42">
        <f t="shared" si="185"/>
        <v>0.95161290322580649</v>
      </c>
      <c r="G354" s="2">
        <v>329</v>
      </c>
      <c r="H354" s="2">
        <v>11</v>
      </c>
      <c r="I354" s="42">
        <f t="shared" si="187"/>
        <v>0.96656534954407292</v>
      </c>
      <c r="J354" s="2">
        <v>647</v>
      </c>
      <c r="K354" s="2">
        <v>43</v>
      </c>
      <c r="L354" s="41">
        <f t="shared" si="186"/>
        <v>0.93353941267387941</v>
      </c>
      <c r="M354" s="3">
        <v>0</v>
      </c>
      <c r="N354" s="3">
        <v>0</v>
      </c>
      <c r="O354" s="31">
        <v>6.98</v>
      </c>
      <c r="P354" s="31">
        <v>7.04</v>
      </c>
      <c r="Q354" s="2">
        <v>2523</v>
      </c>
      <c r="R354" s="2">
        <v>2338</v>
      </c>
      <c r="S354" s="31">
        <v>64</v>
      </c>
      <c r="T354" s="31">
        <v>12</v>
      </c>
      <c r="U354" s="41">
        <f t="shared" si="188"/>
        <v>0.8125</v>
      </c>
      <c r="V354" s="31">
        <v>6.4</v>
      </c>
      <c r="W354" s="31">
        <v>5</v>
      </c>
      <c r="X354" s="41">
        <f t="shared" si="189"/>
        <v>0.21875</v>
      </c>
      <c r="Y354" s="31">
        <v>4.1399999999999997</v>
      </c>
      <c r="Z354" s="2">
        <v>499</v>
      </c>
      <c r="AA354" s="34">
        <v>499</v>
      </c>
      <c r="AB354" s="2">
        <v>770</v>
      </c>
      <c r="AC354" s="2">
        <v>2272</v>
      </c>
      <c r="AD354" s="2">
        <v>163</v>
      </c>
      <c r="AE354" s="34">
        <v>234</v>
      </c>
      <c r="AF354" s="2">
        <v>867</v>
      </c>
      <c r="AG354" s="34">
        <v>1044</v>
      </c>
      <c r="AH354" s="2">
        <v>15241</v>
      </c>
      <c r="AI354" s="3">
        <v>1.1299999999999999</v>
      </c>
      <c r="AJ354" s="3">
        <f t="shared" si="196"/>
        <v>0.47253238052702101</v>
      </c>
      <c r="AK354" s="69">
        <f t="shared" si="190"/>
        <v>0.28553218610579989</v>
      </c>
      <c r="AL354" s="70">
        <f t="shared" si="191"/>
        <v>111.104</v>
      </c>
      <c r="AM354" s="71">
        <f t="shared" si="192"/>
        <v>0.18799323181049069</v>
      </c>
      <c r="AN354" s="72">
        <f t="shared" si="193"/>
        <v>147.392</v>
      </c>
      <c r="AO354" s="71">
        <f t="shared" si="194"/>
        <v>0.2303</v>
      </c>
      <c r="AP354" s="95">
        <f t="shared" si="195"/>
        <v>1965.2266666666667</v>
      </c>
    </row>
    <row r="355" spans="1:42" x14ac:dyDescent="0.25">
      <c r="A355" s="1" t="s">
        <v>46</v>
      </c>
      <c r="B355" s="2">
        <v>13241</v>
      </c>
      <c r="C355" s="2">
        <v>427</v>
      </c>
      <c r="D355" s="2">
        <v>239</v>
      </c>
      <c r="E355" s="2">
        <v>15</v>
      </c>
      <c r="F355" s="42">
        <f t="shared" si="185"/>
        <v>0.93723849372384938</v>
      </c>
      <c r="G355" s="2">
        <v>321</v>
      </c>
      <c r="H355" s="2">
        <v>11</v>
      </c>
      <c r="I355" s="42">
        <f t="shared" si="187"/>
        <v>0.96573208722741433</v>
      </c>
      <c r="J355" s="2">
        <v>606</v>
      </c>
      <c r="K355" s="2">
        <v>38</v>
      </c>
      <c r="L355" s="41">
        <f t="shared" si="186"/>
        <v>0.93729372937293731</v>
      </c>
      <c r="M355" s="3">
        <v>26.06</v>
      </c>
      <c r="N355" s="3">
        <v>12.66</v>
      </c>
      <c r="O355" s="31">
        <v>7</v>
      </c>
      <c r="P355" s="31">
        <v>7.11</v>
      </c>
      <c r="Q355" s="2">
        <v>1948</v>
      </c>
      <c r="R355" s="2">
        <v>1978</v>
      </c>
      <c r="S355" s="31">
        <v>61</v>
      </c>
      <c r="T355" s="31">
        <v>8</v>
      </c>
      <c r="U355" s="41">
        <f t="shared" si="188"/>
        <v>0.86885245901639341</v>
      </c>
      <c r="V355" s="31">
        <v>7.4</v>
      </c>
      <c r="W355" s="31">
        <v>3.6</v>
      </c>
      <c r="X355" s="41">
        <f t="shared" si="189"/>
        <v>0.5135135135135136</v>
      </c>
      <c r="Y355" s="31">
        <v>5.24</v>
      </c>
      <c r="Z355" s="2">
        <v>383</v>
      </c>
      <c r="AA355" s="34">
        <v>431</v>
      </c>
      <c r="AB355" s="2">
        <v>557</v>
      </c>
      <c r="AC355" s="2">
        <v>1464</v>
      </c>
      <c r="AD355" s="2">
        <v>100</v>
      </c>
      <c r="AE355" s="34">
        <v>160</v>
      </c>
      <c r="AF355" s="2">
        <v>750</v>
      </c>
      <c r="AG355" s="34">
        <v>884</v>
      </c>
      <c r="AH355" s="2">
        <v>12840</v>
      </c>
      <c r="AI355" s="3">
        <v>1.79</v>
      </c>
      <c r="AJ355" s="3">
        <f t="shared" si="196"/>
        <v>0.3571482516426252</v>
      </c>
      <c r="AK355" s="69">
        <f t="shared" si="190"/>
        <v>0.27214786488209053</v>
      </c>
      <c r="AL355" s="70">
        <f t="shared" si="191"/>
        <v>102.053</v>
      </c>
      <c r="AM355" s="71">
        <f t="shared" si="192"/>
        <v>0.17267851099830794</v>
      </c>
      <c r="AN355" s="72">
        <f t="shared" si="193"/>
        <v>137.06700000000001</v>
      </c>
      <c r="AO355" s="71">
        <f t="shared" si="194"/>
        <v>0.21416718750000002</v>
      </c>
      <c r="AP355" s="95">
        <f t="shared" si="195"/>
        <v>1827.5600000000002</v>
      </c>
    </row>
    <row r="356" spans="1:42" x14ac:dyDescent="0.25">
      <c r="A356" s="1" t="s">
        <v>47</v>
      </c>
      <c r="B356" s="2">
        <v>18687</v>
      </c>
      <c r="C356" s="2">
        <v>622.9</v>
      </c>
      <c r="D356" s="2">
        <v>270</v>
      </c>
      <c r="E356" s="2">
        <v>9</v>
      </c>
      <c r="F356" s="42">
        <f t="shared" si="185"/>
        <v>0.96666666666666667</v>
      </c>
      <c r="G356" s="2">
        <v>328</v>
      </c>
      <c r="H356" s="2">
        <v>8</v>
      </c>
      <c r="I356" s="42">
        <f t="shared" si="187"/>
        <v>0.97560975609756095</v>
      </c>
      <c r="J356" s="2">
        <v>613</v>
      </c>
      <c r="K356" s="2">
        <v>31</v>
      </c>
      <c r="L356" s="41">
        <f t="shared" si="186"/>
        <v>0.94942903752039154</v>
      </c>
      <c r="M356" s="3">
        <v>46.16</v>
      </c>
      <c r="N356" s="3">
        <v>12.82</v>
      </c>
      <c r="O356" s="31">
        <v>7.04</v>
      </c>
      <c r="P356" s="31">
        <v>7.24</v>
      </c>
      <c r="Q356" s="2">
        <v>2014</v>
      </c>
      <c r="R356" s="2">
        <v>1942</v>
      </c>
      <c r="S356" s="31">
        <v>50</v>
      </c>
      <c r="T356" s="31">
        <v>12</v>
      </c>
      <c r="U356" s="41">
        <f t="shared" si="188"/>
        <v>0.76</v>
      </c>
      <c r="V356" s="31">
        <v>5.8</v>
      </c>
      <c r="W356" s="31">
        <v>4.2</v>
      </c>
      <c r="X356" s="41">
        <f t="shared" si="189"/>
        <v>0.27586206896551724</v>
      </c>
      <c r="Y356" s="31">
        <v>3.8</v>
      </c>
      <c r="Z356" s="2">
        <v>570</v>
      </c>
      <c r="AA356" s="34">
        <v>503</v>
      </c>
      <c r="AB356" s="2">
        <v>810</v>
      </c>
      <c r="AC356" s="2">
        <v>2785</v>
      </c>
      <c r="AD356" s="2">
        <v>134</v>
      </c>
      <c r="AE356" s="34">
        <v>226</v>
      </c>
      <c r="AF356" s="2">
        <v>713</v>
      </c>
      <c r="AG356" s="34">
        <v>1202</v>
      </c>
      <c r="AH356" s="2">
        <v>13661</v>
      </c>
      <c r="AI356" s="3">
        <v>0.73</v>
      </c>
      <c r="AJ356" s="3">
        <f t="shared" si="196"/>
        <v>0.37154171349066195</v>
      </c>
      <c r="AK356" s="69">
        <f t="shared" si="190"/>
        <v>0.39700446144040791</v>
      </c>
      <c r="AL356" s="70">
        <f t="shared" si="191"/>
        <v>168.18299999999999</v>
      </c>
      <c r="AM356" s="71">
        <f t="shared" si="192"/>
        <v>0.2845736040609137</v>
      </c>
      <c r="AN356" s="72">
        <f t="shared" si="193"/>
        <v>204.31119999999999</v>
      </c>
      <c r="AO356" s="71">
        <f t="shared" si="194"/>
        <v>0.31923625</v>
      </c>
      <c r="AP356" s="95">
        <f t="shared" si="195"/>
        <v>2724.1493333333333</v>
      </c>
    </row>
    <row r="357" spans="1:42" x14ac:dyDescent="0.25">
      <c r="A357" s="1" t="s">
        <v>48</v>
      </c>
      <c r="B357" s="2">
        <v>23854</v>
      </c>
      <c r="C357" s="2">
        <v>769</v>
      </c>
      <c r="D357" s="2">
        <v>266</v>
      </c>
      <c r="E357" s="2">
        <v>14</v>
      </c>
      <c r="F357" s="42">
        <f t="shared" si="185"/>
        <v>0.94736842105263153</v>
      </c>
      <c r="G357" s="2">
        <v>386</v>
      </c>
      <c r="H357" s="2">
        <v>15</v>
      </c>
      <c r="I357" s="42">
        <f t="shared" si="187"/>
        <v>0.96113989637305697</v>
      </c>
      <c r="J357" s="2">
        <v>683</v>
      </c>
      <c r="K357" s="2">
        <v>61</v>
      </c>
      <c r="L357" s="41">
        <f t="shared" si="186"/>
        <v>0.91068814055636893</v>
      </c>
      <c r="M357" s="3">
        <v>0</v>
      </c>
      <c r="N357" s="3">
        <v>12.84</v>
      </c>
      <c r="O357" s="31">
        <v>6.9</v>
      </c>
      <c r="P357" s="31">
        <v>7.14</v>
      </c>
      <c r="Q357" s="2">
        <v>2215</v>
      </c>
      <c r="R357" s="2">
        <v>2047</v>
      </c>
      <c r="S357" s="31">
        <v>56</v>
      </c>
      <c r="T357" s="31">
        <v>26</v>
      </c>
      <c r="U357" s="41">
        <f t="shared" si="188"/>
        <v>0.5357142857142857</v>
      </c>
      <c r="V357" s="31">
        <v>6.4</v>
      </c>
      <c r="W357" s="31">
        <v>6.2</v>
      </c>
      <c r="X357" s="41">
        <f t="shared" si="189"/>
        <v>3.125E-2</v>
      </c>
      <c r="Y357" s="31">
        <v>4.0599999999999996</v>
      </c>
      <c r="Z357" s="2">
        <v>480</v>
      </c>
      <c r="AA357" s="34">
        <v>444</v>
      </c>
      <c r="AB357" s="2">
        <v>773</v>
      </c>
      <c r="AC357" s="2">
        <v>2575</v>
      </c>
      <c r="AD357" s="44">
        <v>346</v>
      </c>
      <c r="AE357" s="45">
        <v>735</v>
      </c>
      <c r="AF357" s="44">
        <v>627</v>
      </c>
      <c r="AG357" s="45">
        <v>1840</v>
      </c>
      <c r="AH357" s="2">
        <v>17348</v>
      </c>
      <c r="AI357" s="3">
        <v>0.73</v>
      </c>
      <c r="AJ357" s="3">
        <f t="shared" si="196"/>
        <v>0.32782761800955812</v>
      </c>
      <c r="AK357" s="69">
        <f t="shared" si="190"/>
        <v>0.49012109623964306</v>
      </c>
      <c r="AL357" s="70">
        <f t="shared" si="191"/>
        <v>204.554</v>
      </c>
      <c r="AM357" s="71">
        <f t="shared" si="192"/>
        <v>0.34611505922165819</v>
      </c>
      <c r="AN357" s="72">
        <f t="shared" si="193"/>
        <v>296.834</v>
      </c>
      <c r="AO357" s="71">
        <f t="shared" si="194"/>
        <v>0.46380312499999998</v>
      </c>
      <c r="AP357" s="95">
        <f t="shared" si="195"/>
        <v>3957.7866666666669</v>
      </c>
    </row>
    <row r="358" spans="1:42" x14ac:dyDescent="0.25">
      <c r="A358" s="1" t="s">
        <v>49</v>
      </c>
      <c r="B358" s="2">
        <v>35600</v>
      </c>
      <c r="C358" s="2">
        <v>1017</v>
      </c>
      <c r="D358" s="2">
        <v>264</v>
      </c>
      <c r="E358" s="2">
        <v>22</v>
      </c>
      <c r="F358" s="42">
        <f t="shared" si="185"/>
        <v>0.91666666666666663</v>
      </c>
      <c r="G358" s="2">
        <v>372</v>
      </c>
      <c r="H358" s="2">
        <v>18</v>
      </c>
      <c r="I358" s="42">
        <f t="shared" si="187"/>
        <v>0.95161290322580649</v>
      </c>
      <c r="J358" s="2">
        <v>681</v>
      </c>
      <c r="K358" s="2">
        <v>84</v>
      </c>
      <c r="L358" s="41">
        <f t="shared" si="186"/>
        <v>0.87665198237885467</v>
      </c>
      <c r="M358" s="3">
        <v>27.2</v>
      </c>
      <c r="N358" s="3">
        <v>15.58</v>
      </c>
      <c r="O358" s="31">
        <v>6.91</v>
      </c>
      <c r="P358" s="31">
        <v>7.34</v>
      </c>
      <c r="Q358" s="2">
        <v>2027</v>
      </c>
      <c r="R358" s="2">
        <v>2175</v>
      </c>
      <c r="S358" s="31">
        <v>66</v>
      </c>
      <c r="T358" s="31">
        <v>52</v>
      </c>
      <c r="U358" s="41">
        <f t="shared" si="188"/>
        <v>0.21212121212121215</v>
      </c>
      <c r="V358" s="31">
        <v>8.1</v>
      </c>
      <c r="W358" s="31">
        <v>6</v>
      </c>
      <c r="X358" s="41">
        <f t="shared" si="189"/>
        <v>0.25925925925925919</v>
      </c>
      <c r="Y358" s="31">
        <v>4.9749999999999996</v>
      </c>
      <c r="Z358" s="2">
        <v>886</v>
      </c>
      <c r="AA358" s="34">
        <v>886</v>
      </c>
      <c r="AB358" s="2">
        <v>1440</v>
      </c>
      <c r="AC358" s="2">
        <v>4560</v>
      </c>
      <c r="AD358" s="2">
        <v>338</v>
      </c>
      <c r="AE358" s="34">
        <v>445</v>
      </c>
      <c r="AF358" s="2">
        <v>905</v>
      </c>
      <c r="AG358" s="34">
        <v>2384</v>
      </c>
      <c r="AH358" s="2">
        <v>20464</v>
      </c>
      <c r="AI358" s="3">
        <v>0.56999999999999995</v>
      </c>
      <c r="AJ358" s="3">
        <f t="shared" si="196"/>
        <v>0.33269662921348314</v>
      </c>
      <c r="AK358" s="69">
        <f t="shared" si="190"/>
        <v>0.64818355640535374</v>
      </c>
      <c r="AL358" s="70">
        <f t="shared" si="191"/>
        <v>268.488</v>
      </c>
      <c r="AM358" s="71">
        <f t="shared" si="192"/>
        <v>0.4542944162436548</v>
      </c>
      <c r="AN358" s="72">
        <f t="shared" si="193"/>
        <v>378.32400000000001</v>
      </c>
      <c r="AO358" s="71">
        <f t="shared" si="194"/>
        <v>0.59113125</v>
      </c>
      <c r="AP358" s="95">
        <f t="shared" si="195"/>
        <v>5044.3200000000006</v>
      </c>
    </row>
    <row r="359" spans="1:42" x14ac:dyDescent="0.25">
      <c r="A359" s="1" t="s">
        <v>50</v>
      </c>
      <c r="B359" s="2">
        <v>20217</v>
      </c>
      <c r="C359" s="2">
        <v>673.9</v>
      </c>
      <c r="D359" s="2">
        <v>271</v>
      </c>
      <c r="E359" s="2">
        <v>24</v>
      </c>
      <c r="F359" s="42">
        <f t="shared" si="185"/>
        <v>0.91143911439114389</v>
      </c>
      <c r="G359" s="2">
        <v>382</v>
      </c>
      <c r="H359" s="2">
        <v>21</v>
      </c>
      <c r="I359" s="42">
        <f t="shared" si="187"/>
        <v>0.94502617801047117</v>
      </c>
      <c r="J359" s="2">
        <v>654</v>
      </c>
      <c r="K359" s="2">
        <v>73</v>
      </c>
      <c r="L359" s="41">
        <f t="shared" si="186"/>
        <v>0.8883792048929664</v>
      </c>
      <c r="M359" s="3">
        <v>24.24</v>
      </c>
      <c r="N359" s="3">
        <v>14.5</v>
      </c>
      <c r="O359" s="31">
        <v>6.92</v>
      </c>
      <c r="P359" s="31">
        <v>7.23</v>
      </c>
      <c r="Q359" s="2">
        <v>1867</v>
      </c>
      <c r="R359" s="2">
        <v>1928</v>
      </c>
      <c r="S359" s="31">
        <v>60</v>
      </c>
      <c r="T359" s="31">
        <v>38</v>
      </c>
      <c r="U359" s="41">
        <f t="shared" si="188"/>
        <v>0.3666666666666667</v>
      </c>
      <c r="V359" s="31">
        <v>6.2</v>
      </c>
      <c r="W359" s="31">
        <v>3.5</v>
      </c>
      <c r="X359" s="41">
        <f t="shared" si="189"/>
        <v>0.43548387096774199</v>
      </c>
      <c r="Y359" s="31">
        <v>4.54</v>
      </c>
      <c r="Z359" s="2">
        <v>512</v>
      </c>
      <c r="AA359" s="34">
        <v>395</v>
      </c>
      <c r="AB359" s="2">
        <v>831</v>
      </c>
      <c r="AC359" s="2">
        <v>2812</v>
      </c>
      <c r="AD359" s="2">
        <v>253</v>
      </c>
      <c r="AE359" s="34">
        <v>236</v>
      </c>
      <c r="AF359" s="2">
        <v>496</v>
      </c>
      <c r="AG359" s="34">
        <v>1544</v>
      </c>
      <c r="AH359" s="2">
        <v>16222</v>
      </c>
      <c r="AI359" s="3">
        <v>0.80200000000000005</v>
      </c>
      <c r="AJ359" s="3">
        <f t="shared" si="196"/>
        <v>0.35015086313498539</v>
      </c>
      <c r="AK359" s="69">
        <f t="shared" si="190"/>
        <v>0.42950924155513065</v>
      </c>
      <c r="AL359" s="70">
        <f t="shared" si="191"/>
        <v>182.62690000000001</v>
      </c>
      <c r="AM359" s="71">
        <f t="shared" si="192"/>
        <v>0.30901336717428091</v>
      </c>
      <c r="AN359" s="72">
        <f t="shared" si="193"/>
        <v>257.4298</v>
      </c>
      <c r="AO359" s="71">
        <f t="shared" si="194"/>
        <v>0.40223406249999999</v>
      </c>
      <c r="AP359" s="95">
        <f t="shared" si="195"/>
        <v>3432.3973333333333</v>
      </c>
    </row>
    <row r="360" spans="1:42" x14ac:dyDescent="0.25">
      <c r="A360" s="1" t="s">
        <v>51</v>
      </c>
      <c r="B360" s="2">
        <v>24025</v>
      </c>
      <c r="C360" s="2">
        <v>775</v>
      </c>
      <c r="D360" s="2">
        <v>274</v>
      </c>
      <c r="E360" s="2">
        <v>11</v>
      </c>
      <c r="F360" s="42">
        <f t="shared" si="185"/>
        <v>0.95985401459854014</v>
      </c>
      <c r="G360" s="2">
        <v>269</v>
      </c>
      <c r="H360" s="2">
        <v>9</v>
      </c>
      <c r="I360" s="42">
        <f t="shared" si="187"/>
        <v>0.96654275092936803</v>
      </c>
      <c r="J360" s="2">
        <v>543</v>
      </c>
      <c r="K360" s="2">
        <v>28</v>
      </c>
      <c r="L360" s="41">
        <f t="shared" si="186"/>
        <v>0.94843462246777166</v>
      </c>
      <c r="M360" s="3">
        <v>55.24</v>
      </c>
      <c r="N360" s="3">
        <v>12.33</v>
      </c>
      <c r="O360" s="31">
        <v>7.17</v>
      </c>
      <c r="P360" s="31">
        <v>7.22</v>
      </c>
      <c r="Q360" s="2">
        <v>2056</v>
      </c>
      <c r="R360" s="2">
        <v>1844</v>
      </c>
      <c r="S360" s="31">
        <v>46</v>
      </c>
      <c r="T360" s="31">
        <v>6</v>
      </c>
      <c r="U360" s="41">
        <f t="shared" si="188"/>
        <v>0.86956521739130432</v>
      </c>
      <c r="V360" s="31">
        <v>7.1</v>
      </c>
      <c r="W360" s="31">
        <v>0.9</v>
      </c>
      <c r="X360" s="41">
        <f t="shared" si="189"/>
        <v>0.87323943661971826</v>
      </c>
      <c r="Y360" s="31">
        <v>4.7149999999999999</v>
      </c>
      <c r="Z360" s="2">
        <v>702</v>
      </c>
      <c r="AA360" s="34">
        <v>774</v>
      </c>
      <c r="AB360" s="2">
        <v>1158</v>
      </c>
      <c r="AC360" s="2">
        <v>3403</v>
      </c>
      <c r="AD360" s="2">
        <v>129</v>
      </c>
      <c r="AE360" s="34">
        <v>235</v>
      </c>
      <c r="AF360" s="2">
        <v>706</v>
      </c>
      <c r="AG360" s="34">
        <v>1172</v>
      </c>
      <c r="AH360" s="2">
        <v>11109</v>
      </c>
      <c r="AI360" s="3">
        <v>0.46200000000000002</v>
      </c>
      <c r="AJ360" s="3">
        <f t="shared" si="196"/>
        <v>0.34459937565036419</v>
      </c>
      <c r="AK360" s="69">
        <f t="shared" si="190"/>
        <v>0.49394518801784576</v>
      </c>
      <c r="AL360" s="70">
        <f t="shared" si="191"/>
        <v>212.35</v>
      </c>
      <c r="AM360" s="71">
        <f t="shared" si="192"/>
        <v>0.35930626057529608</v>
      </c>
      <c r="AN360" s="72">
        <f t="shared" si="193"/>
        <v>208.47499999999999</v>
      </c>
      <c r="AO360" s="71">
        <f t="shared" si="194"/>
        <v>0.3257421875</v>
      </c>
      <c r="AP360" s="95">
        <f t="shared" si="195"/>
        <v>2779.6666666666665</v>
      </c>
    </row>
    <row r="361" spans="1:42" x14ac:dyDescent="0.25">
      <c r="A361" s="23" t="s">
        <v>52</v>
      </c>
      <c r="B361" s="2">
        <v>18703</v>
      </c>
      <c r="C361" s="2">
        <v>623</v>
      </c>
      <c r="D361" s="2">
        <v>133</v>
      </c>
      <c r="E361" s="2">
        <v>9</v>
      </c>
      <c r="F361" s="42">
        <f t="shared" si="185"/>
        <v>0.93233082706766912</v>
      </c>
      <c r="G361" s="2">
        <v>198</v>
      </c>
      <c r="H361" s="2">
        <v>9</v>
      </c>
      <c r="I361" s="42">
        <f t="shared" si="187"/>
        <v>0.95454545454545459</v>
      </c>
      <c r="J361" s="2">
        <v>345</v>
      </c>
      <c r="K361" s="2">
        <v>27</v>
      </c>
      <c r="L361" s="41">
        <f t="shared" si="186"/>
        <v>0.92173913043478262</v>
      </c>
      <c r="M361" s="3">
        <v>27.26</v>
      </c>
      <c r="N361" s="3">
        <v>13.18</v>
      </c>
      <c r="O361" s="31">
        <v>7.32</v>
      </c>
      <c r="P361" s="31">
        <v>7.4</v>
      </c>
      <c r="Q361" s="2">
        <v>2390</v>
      </c>
      <c r="R361" s="2">
        <v>2048</v>
      </c>
      <c r="S361" s="31">
        <v>40</v>
      </c>
      <c r="T361" s="31">
        <v>5</v>
      </c>
      <c r="U361" s="41">
        <f t="shared" si="188"/>
        <v>0.875</v>
      </c>
      <c r="V361" s="31">
        <v>5.2</v>
      </c>
      <c r="W361" s="31">
        <v>1.3</v>
      </c>
      <c r="X361" s="41">
        <f t="shared" si="189"/>
        <v>0.75</v>
      </c>
      <c r="Y361" s="31">
        <v>5.2249999999999996</v>
      </c>
      <c r="Z361" s="2">
        <v>661</v>
      </c>
      <c r="AA361" s="34">
        <v>760</v>
      </c>
      <c r="AB361" s="2">
        <v>1064</v>
      </c>
      <c r="AC361" s="2">
        <v>3177</v>
      </c>
      <c r="AD361" s="2">
        <v>110</v>
      </c>
      <c r="AE361" s="34">
        <v>240</v>
      </c>
      <c r="AF361" s="2">
        <v>592</v>
      </c>
      <c r="AG361" s="34">
        <v>990</v>
      </c>
      <c r="AH361" s="2">
        <v>10480</v>
      </c>
      <c r="AI361" s="3">
        <v>0.56000000000000005</v>
      </c>
      <c r="AJ361" s="3">
        <f t="shared" si="196"/>
        <v>0.4060311180024595</v>
      </c>
      <c r="AK361" s="69">
        <f t="shared" si="190"/>
        <v>0.39706819630337797</v>
      </c>
      <c r="AL361" s="70">
        <f t="shared" si="191"/>
        <v>82.858999999999995</v>
      </c>
      <c r="AM361" s="71">
        <f t="shared" si="192"/>
        <v>0.14020135363790184</v>
      </c>
      <c r="AN361" s="72">
        <f t="shared" si="193"/>
        <v>123.354</v>
      </c>
      <c r="AO361" s="71">
        <f t="shared" si="194"/>
        <v>0.192740625</v>
      </c>
      <c r="AP361" s="95">
        <f t="shared" si="195"/>
        <v>1644.7200000000003</v>
      </c>
    </row>
    <row r="362" spans="1:42" ht="13" thickBot="1" x14ac:dyDescent="0.3">
      <c r="A362" s="25" t="s">
        <v>53</v>
      </c>
      <c r="B362" s="2">
        <v>13190</v>
      </c>
      <c r="C362" s="2">
        <v>425</v>
      </c>
      <c r="D362" s="2">
        <v>174</v>
      </c>
      <c r="E362" s="2">
        <v>12</v>
      </c>
      <c r="F362" s="42">
        <f t="shared" si="185"/>
        <v>0.93103448275862066</v>
      </c>
      <c r="G362" s="2">
        <v>246</v>
      </c>
      <c r="H362" s="2">
        <v>11</v>
      </c>
      <c r="I362" s="42">
        <f t="shared" si="187"/>
        <v>0.95528455284552849</v>
      </c>
      <c r="J362" s="2">
        <v>469</v>
      </c>
      <c r="K362" s="2">
        <v>31</v>
      </c>
      <c r="L362" s="41">
        <f t="shared" si="186"/>
        <v>0.93390191897654584</v>
      </c>
      <c r="M362" s="3">
        <v>27.26</v>
      </c>
      <c r="N362" s="3">
        <v>13.48</v>
      </c>
      <c r="O362" s="31">
        <v>7.33</v>
      </c>
      <c r="P362" s="31">
        <v>7.46</v>
      </c>
      <c r="Q362" s="2">
        <v>2203</v>
      </c>
      <c r="R362" s="2">
        <v>2394</v>
      </c>
      <c r="S362" s="31">
        <v>55.8</v>
      </c>
      <c r="T362" s="31">
        <v>9.8000000000000007</v>
      </c>
      <c r="U362" s="41">
        <f t="shared" si="188"/>
        <v>0.82437275985663083</v>
      </c>
      <c r="V362" s="31">
        <v>6.3</v>
      </c>
      <c r="W362" s="31">
        <v>1</v>
      </c>
      <c r="X362" s="41">
        <f t="shared" si="189"/>
        <v>0.84126984126984128</v>
      </c>
      <c r="Y362" s="31">
        <v>4.835</v>
      </c>
      <c r="Z362" s="2">
        <v>440</v>
      </c>
      <c r="AA362" s="34">
        <v>587</v>
      </c>
      <c r="AB362" s="2">
        <v>639</v>
      </c>
      <c r="AC362" s="2">
        <v>2024</v>
      </c>
      <c r="AD362" s="2">
        <v>100</v>
      </c>
      <c r="AE362" s="34">
        <v>126</v>
      </c>
      <c r="AF362" s="2">
        <v>523</v>
      </c>
      <c r="AG362" s="34">
        <v>695</v>
      </c>
      <c r="AH362" s="2">
        <v>8341</v>
      </c>
      <c r="AI362" s="3">
        <v>0.63</v>
      </c>
      <c r="AJ362" s="3">
        <f t="shared" si="196"/>
        <v>0.38923426838514025</v>
      </c>
      <c r="AK362" s="69">
        <f t="shared" si="190"/>
        <v>0.27087316762268959</v>
      </c>
      <c r="AL362" s="70">
        <f t="shared" si="191"/>
        <v>73.95</v>
      </c>
      <c r="AM362" s="71">
        <f t="shared" si="192"/>
        <v>0.1251269035532995</v>
      </c>
      <c r="AN362" s="72">
        <f t="shared" si="193"/>
        <v>104.55</v>
      </c>
      <c r="AO362" s="71">
        <f t="shared" si="194"/>
        <v>0.163359375</v>
      </c>
      <c r="AP362" s="95">
        <f t="shared" si="195"/>
        <v>1394</v>
      </c>
    </row>
    <row r="363" spans="1:42" ht="13" thickTop="1" x14ac:dyDescent="0.25">
      <c r="A363" s="88" t="s">
        <v>137</v>
      </c>
      <c r="B363" s="40">
        <f>SUM(B351:B362)</f>
        <v>218320</v>
      </c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40">
        <f>SUM(M351:M362)</f>
        <v>233.42</v>
      </c>
      <c r="N363" s="6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40">
        <f t="shared" ref="Z363:AH363" si="197">SUM(Z351:Z362)</f>
        <v>6281</v>
      </c>
      <c r="AA363" s="87">
        <f t="shared" si="197"/>
        <v>6889</v>
      </c>
      <c r="AB363" s="40">
        <f t="shared" si="197"/>
        <v>9573</v>
      </c>
      <c r="AC363" s="87">
        <f t="shared" si="197"/>
        <v>30587</v>
      </c>
      <c r="AD363" s="40">
        <f t="shared" si="197"/>
        <v>1878</v>
      </c>
      <c r="AE363" s="87">
        <f t="shared" si="197"/>
        <v>3044</v>
      </c>
      <c r="AF363" s="40">
        <f t="shared" si="197"/>
        <v>8165</v>
      </c>
      <c r="AG363" s="87">
        <f t="shared" si="197"/>
        <v>13776</v>
      </c>
      <c r="AH363" s="40">
        <f t="shared" si="197"/>
        <v>160326</v>
      </c>
      <c r="AI363" s="28"/>
      <c r="AJ363" s="28"/>
      <c r="AK363" s="73"/>
      <c r="AL363" s="74"/>
      <c r="AM363" s="75"/>
      <c r="AN363" s="76"/>
      <c r="AO363" s="75"/>
      <c r="AP363" s="93"/>
    </row>
    <row r="364" spans="1:42" ht="13" thickBot="1" x14ac:dyDescent="0.3">
      <c r="A364" s="89" t="s">
        <v>138</v>
      </c>
      <c r="B364" s="8">
        <f t="shared" ref="B364:K364" si="198">AVERAGE(B351:B362)</f>
        <v>18193.333333333332</v>
      </c>
      <c r="C364" s="84">
        <f t="shared" si="198"/>
        <v>585.56666666666661</v>
      </c>
      <c r="D364" s="84">
        <f t="shared" si="198"/>
        <v>235.25</v>
      </c>
      <c r="E364" s="84">
        <f t="shared" si="198"/>
        <v>15.5</v>
      </c>
      <c r="F364" s="92">
        <f>AVERAGE(F351:F362)</f>
        <v>0.93304279576431837</v>
      </c>
      <c r="G364" s="84">
        <f>AVERAGE(G351:G362)</f>
        <v>323.75</v>
      </c>
      <c r="H364" s="84">
        <f>AVERAGE(H351:H362)</f>
        <v>11.333333333333334</v>
      </c>
      <c r="I364" s="92">
        <f>AVERAGE(I351:I362)</f>
        <v>0.96468492380868953</v>
      </c>
      <c r="J364" s="84">
        <f t="shared" si="198"/>
        <v>598.66666666666663</v>
      </c>
      <c r="K364" s="84">
        <f t="shared" si="198"/>
        <v>44.166666666666664</v>
      </c>
      <c r="L364" s="92">
        <f>AVERAGE(L351:L362)</f>
        <v>0.92696964032607132</v>
      </c>
      <c r="M364" s="8">
        <f t="shared" ref="M364:AJ364" si="199">AVERAGE(M351:M362)</f>
        <v>19.451666666666664</v>
      </c>
      <c r="N364" s="85">
        <f t="shared" si="199"/>
        <v>8.9491666666666667</v>
      </c>
      <c r="O364" s="85">
        <f t="shared" si="199"/>
        <v>7.0583333333333336</v>
      </c>
      <c r="P364" s="85">
        <f t="shared" si="199"/>
        <v>7.2041666666666666</v>
      </c>
      <c r="Q364" s="85">
        <f t="shared" si="199"/>
        <v>2337.8333333333335</v>
      </c>
      <c r="R364" s="85">
        <f t="shared" si="199"/>
        <v>2143.4166666666665</v>
      </c>
      <c r="S364" s="85">
        <f t="shared" si="199"/>
        <v>57.594166666666659</v>
      </c>
      <c r="T364" s="85">
        <f t="shared" si="199"/>
        <v>15.645000000000001</v>
      </c>
      <c r="U364" s="90">
        <f t="shared" si="199"/>
        <v>0.7359065427663074</v>
      </c>
      <c r="V364" s="85">
        <f t="shared" si="199"/>
        <v>6.68</v>
      </c>
      <c r="W364" s="85">
        <f t="shared" si="199"/>
        <v>3.4683333333333333</v>
      </c>
      <c r="X364" s="90">
        <f t="shared" si="199"/>
        <v>0.47951087403263776</v>
      </c>
      <c r="Y364" s="85">
        <f t="shared" si="199"/>
        <v>3.7483333333333335</v>
      </c>
      <c r="Z364" s="8">
        <f t="shared" si="199"/>
        <v>523.41666666666663</v>
      </c>
      <c r="AA364" s="36">
        <f t="shared" si="199"/>
        <v>574.08333333333337</v>
      </c>
      <c r="AB364" s="8">
        <f t="shared" si="199"/>
        <v>797.75</v>
      </c>
      <c r="AC364" s="36">
        <f t="shared" si="199"/>
        <v>2548.9166666666665</v>
      </c>
      <c r="AD364" s="8">
        <f t="shared" si="199"/>
        <v>156.5</v>
      </c>
      <c r="AE364" s="36">
        <f t="shared" si="199"/>
        <v>253.66666666666666</v>
      </c>
      <c r="AF364" s="8">
        <f t="shared" si="199"/>
        <v>680.41666666666663</v>
      </c>
      <c r="AG364" s="36">
        <f t="shared" si="199"/>
        <v>1148</v>
      </c>
      <c r="AH364" s="8">
        <f t="shared" si="199"/>
        <v>13360.5</v>
      </c>
      <c r="AI364" s="85">
        <f t="shared" si="199"/>
        <v>0.8523333333333335</v>
      </c>
      <c r="AJ364" s="85">
        <f t="shared" si="199"/>
        <v>0.37612064426625996</v>
      </c>
      <c r="AK364" s="77">
        <f t="shared" ref="AK364" si="200">C364/$C$2</f>
        <v>0.37321011259825787</v>
      </c>
      <c r="AL364" s="78">
        <f t="shared" ref="AL364" si="201">(C364*D364)/1000</f>
        <v>137.75455833333331</v>
      </c>
      <c r="AM364" s="79">
        <f t="shared" si="192"/>
        <v>0.23308723914269594</v>
      </c>
      <c r="AN364" s="80">
        <f t="shared" ref="AN364" si="202">(C364*G364)/1000</f>
        <v>189.57720833333332</v>
      </c>
      <c r="AO364" s="79">
        <f t="shared" si="194"/>
        <v>0.29621438802083333</v>
      </c>
      <c r="AP364" s="94">
        <f>AVERAGE(AP351:AP362)</f>
        <v>2549.8700000000003</v>
      </c>
    </row>
    <row r="365" spans="1:42" ht="13" thickTop="1" x14ac:dyDescent="0.25"/>
    <row r="366" spans="1:42" ht="13" thickBot="1" x14ac:dyDescent="0.3"/>
    <row r="367" spans="1:42" ht="13" thickTop="1" x14ac:dyDescent="0.25">
      <c r="A367" s="20" t="s">
        <v>5</v>
      </c>
      <c r="B367" s="21" t="s">
        <v>6</v>
      </c>
      <c r="C367" s="21" t="s">
        <v>6</v>
      </c>
      <c r="D367" s="21" t="s">
        <v>7</v>
      </c>
      <c r="E367" s="21" t="s">
        <v>8</v>
      </c>
      <c r="F367" s="32" t="s">
        <v>2</v>
      </c>
      <c r="G367" s="21" t="s">
        <v>9</v>
      </c>
      <c r="H367" s="21" t="s">
        <v>10</v>
      </c>
      <c r="I367" s="32" t="s">
        <v>3</v>
      </c>
      <c r="J367" s="21" t="s">
        <v>11</v>
      </c>
      <c r="K367" s="21" t="s">
        <v>12</v>
      </c>
      <c r="L367" s="32" t="s">
        <v>13</v>
      </c>
      <c r="M367" s="21" t="s">
        <v>14</v>
      </c>
      <c r="N367" s="22" t="s">
        <v>15</v>
      </c>
      <c r="O367" s="21" t="s">
        <v>68</v>
      </c>
      <c r="P367" s="21" t="s">
        <v>69</v>
      </c>
      <c r="Q367" s="21" t="s">
        <v>70</v>
      </c>
      <c r="R367" s="21" t="s">
        <v>62</v>
      </c>
      <c r="S367" s="21" t="s">
        <v>134</v>
      </c>
      <c r="T367" s="21" t="s">
        <v>135</v>
      </c>
      <c r="U367" s="82" t="s">
        <v>154</v>
      </c>
      <c r="V367" s="21" t="s">
        <v>96</v>
      </c>
      <c r="W367" s="21" t="s">
        <v>97</v>
      </c>
      <c r="X367" s="82" t="s">
        <v>155</v>
      </c>
      <c r="Y367" s="21" t="s">
        <v>124</v>
      </c>
      <c r="Z367" s="22" t="s">
        <v>63</v>
      </c>
      <c r="AA367" s="22" t="s">
        <v>64</v>
      </c>
      <c r="AB367" s="22" t="s">
        <v>65</v>
      </c>
      <c r="AC367" s="22" t="s">
        <v>66</v>
      </c>
      <c r="AD367" s="38" t="s">
        <v>63</v>
      </c>
      <c r="AE367" s="38" t="s">
        <v>64</v>
      </c>
      <c r="AF367" s="38" t="s">
        <v>65</v>
      </c>
      <c r="AG367" s="38" t="s">
        <v>66</v>
      </c>
      <c r="AH367" s="22" t="s">
        <v>67</v>
      </c>
      <c r="AI367" s="22" t="s">
        <v>17</v>
      </c>
      <c r="AJ367" s="22" t="s">
        <v>98</v>
      </c>
      <c r="AK367" s="61" t="s">
        <v>99</v>
      </c>
      <c r="AL367" s="62" t="s">
        <v>100</v>
      </c>
      <c r="AM367" s="63" t="s">
        <v>101</v>
      </c>
      <c r="AN367" s="64" t="s">
        <v>99</v>
      </c>
      <c r="AO367" s="63" t="s">
        <v>99</v>
      </c>
      <c r="AP367" s="61" t="s">
        <v>164</v>
      </c>
    </row>
    <row r="368" spans="1:42" ht="13" thickBot="1" x14ac:dyDescent="0.3">
      <c r="A368" s="16" t="s">
        <v>139</v>
      </c>
      <c r="B368" s="17" t="s">
        <v>19</v>
      </c>
      <c r="C368" s="18" t="s">
        <v>20</v>
      </c>
      <c r="D368" s="17" t="s">
        <v>21</v>
      </c>
      <c r="E368" s="17" t="s">
        <v>21</v>
      </c>
      <c r="F368" s="33" t="s">
        <v>72</v>
      </c>
      <c r="G368" s="17" t="s">
        <v>21</v>
      </c>
      <c r="H368" s="17" t="s">
        <v>21</v>
      </c>
      <c r="I368" s="33" t="s">
        <v>72</v>
      </c>
      <c r="J368" s="17" t="s">
        <v>21</v>
      </c>
      <c r="K368" s="17" t="s">
        <v>21</v>
      </c>
      <c r="L368" s="33" t="s">
        <v>72</v>
      </c>
      <c r="M368" s="17" t="s">
        <v>23</v>
      </c>
      <c r="N368" s="19" t="s">
        <v>24</v>
      </c>
      <c r="O368" s="17"/>
      <c r="P368" s="17"/>
      <c r="Q368" s="17"/>
      <c r="R368" s="17"/>
      <c r="S368" s="17"/>
      <c r="T368" s="17"/>
      <c r="U368" s="83" t="s">
        <v>72</v>
      </c>
      <c r="V368" s="17"/>
      <c r="W368" s="17"/>
      <c r="X368" s="83" t="s">
        <v>72</v>
      </c>
      <c r="Y368" s="17"/>
      <c r="Z368" s="18" t="s">
        <v>25</v>
      </c>
      <c r="AA368" s="18" t="s">
        <v>25</v>
      </c>
      <c r="AB368" s="18" t="s">
        <v>25</v>
      </c>
      <c r="AC368" s="18" t="s">
        <v>25</v>
      </c>
      <c r="AD368" s="39" t="s">
        <v>25</v>
      </c>
      <c r="AE368" s="39" t="s">
        <v>25</v>
      </c>
      <c r="AF368" s="39" t="s">
        <v>25</v>
      </c>
      <c r="AG368" s="39" t="s">
        <v>25</v>
      </c>
      <c r="AH368" s="18" t="s">
        <v>25</v>
      </c>
      <c r="AI368" s="18" t="s">
        <v>26</v>
      </c>
      <c r="AJ368" s="18" t="s">
        <v>26</v>
      </c>
      <c r="AK368" s="65" t="s">
        <v>6</v>
      </c>
      <c r="AL368" s="66" t="s">
        <v>103</v>
      </c>
      <c r="AM368" s="67" t="s">
        <v>104</v>
      </c>
      <c r="AN368" s="68" t="s">
        <v>105</v>
      </c>
      <c r="AO368" s="67" t="s">
        <v>106</v>
      </c>
      <c r="AP368" s="65" t="s">
        <v>165</v>
      </c>
    </row>
    <row r="369" spans="1:42" ht="13" thickTop="1" x14ac:dyDescent="0.25">
      <c r="A369" s="1" t="s">
        <v>42</v>
      </c>
      <c r="B369" s="2">
        <v>13827</v>
      </c>
      <c r="C369" s="2">
        <v>443</v>
      </c>
      <c r="D369" s="2">
        <v>214</v>
      </c>
      <c r="E369" s="2">
        <v>9</v>
      </c>
      <c r="F369" s="42">
        <v>0.95</v>
      </c>
      <c r="G369" s="2">
        <v>282</v>
      </c>
      <c r="H369" s="2">
        <v>10</v>
      </c>
      <c r="I369" s="42">
        <v>0.96</v>
      </c>
      <c r="J369" s="2">
        <v>542</v>
      </c>
      <c r="K369" s="2">
        <v>35</v>
      </c>
      <c r="L369" s="41">
        <v>0.92</v>
      </c>
      <c r="M369" s="4">
        <v>26.54</v>
      </c>
      <c r="N369" s="3">
        <v>13</v>
      </c>
      <c r="O369" s="31">
        <v>7.37</v>
      </c>
      <c r="P369" s="31">
        <v>7.5</v>
      </c>
      <c r="Q369" s="2">
        <v>2070</v>
      </c>
      <c r="R369" s="2">
        <v>1966</v>
      </c>
      <c r="S369" s="31">
        <v>50.3</v>
      </c>
      <c r="T369" s="31">
        <v>19.7</v>
      </c>
      <c r="U369" s="41">
        <f>1-T369/S369</f>
        <v>0.60834990059642147</v>
      </c>
      <c r="V369" s="31">
        <v>5.9</v>
      </c>
      <c r="W369" s="31">
        <v>1.7</v>
      </c>
      <c r="X369" s="41">
        <f>1-W369/V369</f>
        <v>0.71186440677966112</v>
      </c>
      <c r="Y369" s="31">
        <v>5.0199999999999996</v>
      </c>
      <c r="Z369" s="2">
        <v>463</v>
      </c>
      <c r="AA369" s="34">
        <v>664</v>
      </c>
      <c r="AB369" s="2">
        <v>670</v>
      </c>
      <c r="AC369" s="2">
        <v>2125</v>
      </c>
      <c r="AD369" s="2">
        <v>143</v>
      </c>
      <c r="AE369" s="34">
        <v>191</v>
      </c>
      <c r="AF369" s="2">
        <v>804</v>
      </c>
      <c r="AG369" s="34">
        <v>847</v>
      </c>
      <c r="AH369" s="2">
        <v>8670</v>
      </c>
      <c r="AI369" s="3">
        <f t="shared" ref="AI369:AI380" si="203">AH369/B369</f>
        <v>0.62703406378824045</v>
      </c>
      <c r="AJ369" s="3">
        <f>SUM(Z369:AG369)/B369</f>
        <v>0.42720763723150357</v>
      </c>
      <c r="AK369" s="69">
        <f>C369/$C$2</f>
        <v>0.28234544295729763</v>
      </c>
      <c r="AL369" s="70">
        <f>(C369*D369)/1000</f>
        <v>94.802000000000007</v>
      </c>
      <c r="AM369" s="71">
        <f>(AL369)/$E$3</f>
        <v>0.16040947546531303</v>
      </c>
      <c r="AN369" s="72">
        <f>(C369*G369)/1000</f>
        <v>124.926</v>
      </c>
      <c r="AO369" s="71">
        <f>(AN369)/$G$3</f>
        <v>0.19519687499999999</v>
      </c>
      <c r="AP369" s="95">
        <f>(0.8*C369*G369)/60</f>
        <v>1665.68</v>
      </c>
    </row>
    <row r="370" spans="1:42" x14ac:dyDescent="0.25">
      <c r="A370" s="1" t="s">
        <v>43</v>
      </c>
      <c r="B370" s="2">
        <v>11883</v>
      </c>
      <c r="C370" s="2">
        <v>424</v>
      </c>
      <c r="D370" s="2">
        <v>244</v>
      </c>
      <c r="E370" s="2">
        <v>9</v>
      </c>
      <c r="F370" s="42">
        <v>0.96</v>
      </c>
      <c r="G370" s="2">
        <v>348</v>
      </c>
      <c r="H370" s="2">
        <v>11</v>
      </c>
      <c r="I370" s="42">
        <v>0.97</v>
      </c>
      <c r="J370" s="2">
        <v>657</v>
      </c>
      <c r="K370" s="2">
        <v>34</v>
      </c>
      <c r="L370" s="41">
        <v>0.95</v>
      </c>
      <c r="M370" s="3">
        <v>0</v>
      </c>
      <c r="N370" s="3" t="s">
        <v>140</v>
      </c>
      <c r="O370" s="31">
        <v>7.23</v>
      </c>
      <c r="P370" s="31">
        <v>7.3230000000000004</v>
      </c>
      <c r="Q370" s="2">
        <v>2004.1669999999999</v>
      </c>
      <c r="R370" s="2">
        <v>1725.1669999999999</v>
      </c>
      <c r="S370" s="31">
        <v>58.1</v>
      </c>
      <c r="T370" s="31">
        <v>5.0999999999999996</v>
      </c>
      <c r="U370" s="41">
        <f t="shared" ref="U370:U380" si="204">1-T370/S370</f>
        <v>0.91222030981067126</v>
      </c>
      <c r="V370" s="31">
        <v>7.1269999999999998</v>
      </c>
      <c r="W370" s="31">
        <v>2.778</v>
      </c>
      <c r="X370" s="41">
        <f t="shared" ref="X370:X380" si="205">1-W370/V370</f>
        <v>0.61021467658201201</v>
      </c>
      <c r="Y370" s="31">
        <v>5.23</v>
      </c>
      <c r="Z370" s="2">
        <v>333</v>
      </c>
      <c r="AA370" s="34">
        <v>493</v>
      </c>
      <c r="AB370" s="2">
        <v>486</v>
      </c>
      <c r="AC370" s="2">
        <v>1535</v>
      </c>
      <c r="AD370" s="2">
        <v>81</v>
      </c>
      <c r="AE370" s="34">
        <v>163</v>
      </c>
      <c r="AF370" s="2">
        <v>629</v>
      </c>
      <c r="AG370" s="34">
        <v>711</v>
      </c>
      <c r="AH370" s="2">
        <v>7363</v>
      </c>
      <c r="AI370" s="3">
        <f t="shared" si="203"/>
        <v>0.61962467390389631</v>
      </c>
      <c r="AJ370" s="3">
        <f>SUM(Z370:AG370)/B370</f>
        <v>0.37288563494067156</v>
      </c>
      <c r="AK370" s="69">
        <f t="shared" ref="AK370:AK380" si="206">C370/$C$2</f>
        <v>0.27023581899298915</v>
      </c>
      <c r="AL370" s="70">
        <f t="shared" ref="AL370:AL380" si="207">(C370*D370)/1000</f>
        <v>103.456</v>
      </c>
      <c r="AM370" s="71">
        <f t="shared" ref="AM370:AM382" si="208">(AL370)/$E$3</f>
        <v>0.17505245346869713</v>
      </c>
      <c r="AN370" s="72">
        <f t="shared" ref="AN370:AN380" si="209">(C370*G370)/1000</f>
        <v>147.55199999999999</v>
      </c>
      <c r="AO370" s="71">
        <f t="shared" ref="AO370:AO382" si="210">(AN370)/$G$3</f>
        <v>0.23054999999999998</v>
      </c>
      <c r="AP370" s="95">
        <f t="shared" ref="AP370:AP380" si="211">(0.8*C370*G370)/60</f>
        <v>1967.3600000000004</v>
      </c>
    </row>
    <row r="371" spans="1:42" x14ac:dyDescent="0.25">
      <c r="A371" s="1" t="s">
        <v>44</v>
      </c>
      <c r="B371" s="2">
        <v>13720</v>
      </c>
      <c r="C371" s="2">
        <v>443</v>
      </c>
      <c r="D371" s="2">
        <v>247</v>
      </c>
      <c r="E371" s="2">
        <v>12</v>
      </c>
      <c r="F371" s="42">
        <v>0.95</v>
      </c>
      <c r="G371" s="2">
        <v>350</v>
      </c>
      <c r="H371" s="2">
        <v>90</v>
      </c>
      <c r="I371" s="42">
        <v>0.97</v>
      </c>
      <c r="J371" s="2">
        <v>656</v>
      </c>
      <c r="K371" s="2">
        <v>36</v>
      </c>
      <c r="L371" s="41">
        <v>0.94</v>
      </c>
      <c r="M371" s="3">
        <v>0</v>
      </c>
      <c r="N371" s="3" t="s">
        <v>140</v>
      </c>
      <c r="O371" s="31">
        <v>7.0510000000000002</v>
      </c>
      <c r="P371" s="31">
        <v>7.2530000000000001</v>
      </c>
      <c r="Q371" s="2">
        <v>1759.4549999999999</v>
      </c>
      <c r="R371" s="2">
        <v>1895.182</v>
      </c>
      <c r="S371" s="31">
        <v>43.7</v>
      </c>
      <c r="T371" s="31">
        <v>6.5</v>
      </c>
      <c r="U371" s="41">
        <f t="shared" si="204"/>
        <v>0.85125858123569798</v>
      </c>
      <c r="V371" s="31">
        <v>5.8</v>
      </c>
      <c r="W371" s="31">
        <v>2.6</v>
      </c>
      <c r="X371" s="41">
        <f t="shared" si="205"/>
        <v>0.55172413793103448</v>
      </c>
      <c r="Y371" s="31">
        <v>5.55</v>
      </c>
      <c r="Z371" s="2">
        <v>403</v>
      </c>
      <c r="AA371" s="34">
        <v>510</v>
      </c>
      <c r="AB371" s="2">
        <v>576</v>
      </c>
      <c r="AC371" s="2">
        <v>1805</v>
      </c>
      <c r="AD371" s="2">
        <v>108</v>
      </c>
      <c r="AE371" s="34">
        <v>178</v>
      </c>
      <c r="AF371" s="2">
        <v>663</v>
      </c>
      <c r="AG371" s="34">
        <v>791</v>
      </c>
      <c r="AH371" s="2">
        <v>9754</v>
      </c>
      <c r="AI371" s="3">
        <f t="shared" si="203"/>
        <v>0.71093294460641399</v>
      </c>
      <c r="AJ371" s="3">
        <f t="shared" ref="AJ371:AJ380" si="212">SUM(Z371:AG371)/B371</f>
        <v>0.36690962099125363</v>
      </c>
      <c r="AK371" s="69">
        <f t="shared" si="206"/>
        <v>0.28234544295729763</v>
      </c>
      <c r="AL371" s="70">
        <f t="shared" si="207"/>
        <v>109.42100000000001</v>
      </c>
      <c r="AM371" s="71">
        <f t="shared" si="208"/>
        <v>0.18514551607445009</v>
      </c>
      <c r="AN371" s="72">
        <f t="shared" si="209"/>
        <v>155.05000000000001</v>
      </c>
      <c r="AO371" s="71">
        <f t="shared" si="210"/>
        <v>0.24226562500000001</v>
      </c>
      <c r="AP371" s="95">
        <f t="shared" si="211"/>
        <v>2067.3333333333335</v>
      </c>
    </row>
    <row r="372" spans="1:42" x14ac:dyDescent="0.25">
      <c r="A372" s="1" t="s">
        <v>45</v>
      </c>
      <c r="B372" s="2">
        <v>13142</v>
      </c>
      <c r="C372" s="2">
        <v>438</v>
      </c>
      <c r="D372" s="2">
        <v>277</v>
      </c>
      <c r="E372" s="2">
        <v>9</v>
      </c>
      <c r="F372" s="42">
        <v>0.97</v>
      </c>
      <c r="G372" s="2">
        <v>365</v>
      </c>
      <c r="H372" s="2">
        <v>9</v>
      </c>
      <c r="I372" s="42">
        <v>0.97</v>
      </c>
      <c r="J372" s="2">
        <v>845</v>
      </c>
      <c r="K372" s="2">
        <v>29</v>
      </c>
      <c r="L372" s="41">
        <v>0.97</v>
      </c>
      <c r="M372" s="3">
        <v>52.68</v>
      </c>
      <c r="N372" s="3">
        <v>12.6</v>
      </c>
      <c r="O372" s="31">
        <v>7.0449999999999999</v>
      </c>
      <c r="P372" s="31">
        <v>7.2480000000000002</v>
      </c>
      <c r="Q372" s="2">
        <v>2078.75</v>
      </c>
      <c r="R372" s="2">
        <v>2013.8330000000001</v>
      </c>
      <c r="S372" s="31">
        <v>73.099999999999994</v>
      </c>
      <c r="T372" s="31">
        <v>11.3</v>
      </c>
      <c r="U372" s="41">
        <f t="shared" si="204"/>
        <v>0.84541723666210666</v>
      </c>
      <c r="V372" s="31">
        <v>7.9</v>
      </c>
      <c r="W372" s="31">
        <v>4.4000000000000004</v>
      </c>
      <c r="X372" s="41">
        <f t="shared" si="205"/>
        <v>0.44303797468354433</v>
      </c>
      <c r="Y372" s="31">
        <v>5.36</v>
      </c>
      <c r="Z372" s="2">
        <v>485</v>
      </c>
      <c r="AA372" s="34">
        <v>648</v>
      </c>
      <c r="AB372" s="2">
        <v>935</v>
      </c>
      <c r="AC372" s="2">
        <v>2346</v>
      </c>
      <c r="AD372" s="2">
        <v>200</v>
      </c>
      <c r="AE372" s="34">
        <v>283</v>
      </c>
      <c r="AF372" s="2">
        <v>980</v>
      </c>
      <c r="AG372" s="34">
        <v>1286</v>
      </c>
      <c r="AH372" s="2">
        <v>11454</v>
      </c>
      <c r="AI372" s="3">
        <f t="shared" si="203"/>
        <v>0.87155684066352157</v>
      </c>
      <c r="AJ372" s="3">
        <f t="shared" si="212"/>
        <v>0.54504641607061333</v>
      </c>
      <c r="AK372" s="69">
        <f t="shared" si="206"/>
        <v>0.27915869980879543</v>
      </c>
      <c r="AL372" s="70">
        <f t="shared" si="207"/>
        <v>121.32599999999999</v>
      </c>
      <c r="AM372" s="71">
        <f t="shared" si="208"/>
        <v>0.20528934010152283</v>
      </c>
      <c r="AN372" s="72">
        <f t="shared" si="209"/>
        <v>159.87</v>
      </c>
      <c r="AO372" s="71">
        <f t="shared" si="210"/>
        <v>0.249796875</v>
      </c>
      <c r="AP372" s="95">
        <f t="shared" si="211"/>
        <v>2131.6000000000004</v>
      </c>
    </row>
    <row r="373" spans="1:42" x14ac:dyDescent="0.25">
      <c r="A373" s="1" t="s">
        <v>46</v>
      </c>
      <c r="B373" s="2">
        <v>13601</v>
      </c>
      <c r="C373" s="2">
        <v>439</v>
      </c>
      <c r="D373" s="2">
        <v>209</v>
      </c>
      <c r="E373" s="2">
        <v>6</v>
      </c>
      <c r="F373" s="42">
        <v>0.97</v>
      </c>
      <c r="G373" s="2">
        <v>296</v>
      </c>
      <c r="H373" s="2">
        <v>8</v>
      </c>
      <c r="I373" s="42">
        <v>0.97</v>
      </c>
      <c r="J373" s="2">
        <v>594</v>
      </c>
      <c r="K373" s="2">
        <v>24</v>
      </c>
      <c r="L373" s="41">
        <v>0.96</v>
      </c>
      <c r="M373" s="3">
        <v>27.5</v>
      </c>
      <c r="N373" s="3">
        <v>13.1</v>
      </c>
      <c r="O373" s="31">
        <v>7.0549999999999997</v>
      </c>
      <c r="P373" s="31">
        <v>7.2149999999999999</v>
      </c>
      <c r="Q373" s="2">
        <v>1785.154</v>
      </c>
      <c r="R373" s="2">
        <v>1939.846</v>
      </c>
      <c r="S373" s="31">
        <v>54.9</v>
      </c>
      <c r="T373" s="31">
        <v>6.5</v>
      </c>
      <c r="U373" s="41">
        <f t="shared" si="204"/>
        <v>0.88160291438979965</v>
      </c>
      <c r="V373" s="31">
        <v>10.199999999999999</v>
      </c>
      <c r="W373" s="31">
        <v>3.8</v>
      </c>
      <c r="X373" s="41">
        <f t="shared" si="205"/>
        <v>0.62745098039215685</v>
      </c>
      <c r="Y373" s="31">
        <v>5.88</v>
      </c>
      <c r="Z373" s="2">
        <v>431</v>
      </c>
      <c r="AA373" s="34">
        <v>485</v>
      </c>
      <c r="AB373" s="2">
        <v>421</v>
      </c>
      <c r="AC373" s="2">
        <v>1956</v>
      </c>
      <c r="AD373" s="2">
        <v>109</v>
      </c>
      <c r="AE373" s="34">
        <v>198</v>
      </c>
      <c r="AF373" s="2">
        <v>696</v>
      </c>
      <c r="AG373" s="34">
        <v>928</v>
      </c>
      <c r="AH373" s="2">
        <v>10029</v>
      </c>
      <c r="AI373" s="3">
        <f t="shared" si="203"/>
        <v>0.73737225204029111</v>
      </c>
      <c r="AJ373" s="3">
        <f t="shared" si="212"/>
        <v>0.38408940519079482</v>
      </c>
      <c r="AK373" s="69">
        <f t="shared" si="206"/>
        <v>0.27979604843849587</v>
      </c>
      <c r="AL373" s="70">
        <f t="shared" si="207"/>
        <v>91.751000000000005</v>
      </c>
      <c r="AM373" s="71">
        <f t="shared" si="208"/>
        <v>0.15524703891708969</v>
      </c>
      <c r="AN373" s="72">
        <f t="shared" si="209"/>
        <v>129.94399999999999</v>
      </c>
      <c r="AO373" s="71">
        <f t="shared" si="210"/>
        <v>0.20303749999999998</v>
      </c>
      <c r="AP373" s="95">
        <f t="shared" si="211"/>
        <v>1732.5866666666668</v>
      </c>
    </row>
    <row r="374" spans="1:42" x14ac:dyDescent="0.25">
      <c r="A374" s="1" t="s">
        <v>47</v>
      </c>
      <c r="B374" s="2">
        <v>16401</v>
      </c>
      <c r="C374" s="2">
        <v>547</v>
      </c>
      <c r="D374" s="2">
        <v>227</v>
      </c>
      <c r="E374" s="2">
        <v>7</v>
      </c>
      <c r="F374" s="42">
        <v>0.97</v>
      </c>
      <c r="G374" s="2">
        <v>328</v>
      </c>
      <c r="H374" s="2">
        <v>8</v>
      </c>
      <c r="I374" s="42">
        <v>0.97</v>
      </c>
      <c r="J374" s="2">
        <v>637</v>
      </c>
      <c r="K374" s="2">
        <v>28</v>
      </c>
      <c r="L374" s="41">
        <v>0.96</v>
      </c>
      <c r="M374" s="3">
        <v>51.3</v>
      </c>
      <c r="N374" s="3">
        <v>15.4</v>
      </c>
      <c r="O374" s="31">
        <v>7.0330000000000004</v>
      </c>
      <c r="P374" s="31">
        <v>7.2830000000000004</v>
      </c>
      <c r="Q374" s="2">
        <v>1934.75</v>
      </c>
      <c r="R374" s="2">
        <v>2010.4169999999999</v>
      </c>
      <c r="S374" s="31">
        <v>73.8</v>
      </c>
      <c r="T374" s="31">
        <v>8.9</v>
      </c>
      <c r="U374" s="41">
        <f t="shared" si="204"/>
        <v>0.87940379403794033</v>
      </c>
      <c r="V374" s="31">
        <v>10.199999999999999</v>
      </c>
      <c r="W374" s="31">
        <v>3.8</v>
      </c>
      <c r="X374" s="41">
        <f t="shared" si="205"/>
        <v>0.62745098039215685</v>
      </c>
      <c r="Y374" s="31">
        <v>4.99</v>
      </c>
      <c r="Z374" s="2">
        <v>334</v>
      </c>
      <c r="AA374" s="34">
        <v>444</v>
      </c>
      <c r="AB374" s="2">
        <v>662</v>
      </c>
      <c r="AC374" s="2">
        <v>1992</v>
      </c>
      <c r="AD374" s="2">
        <v>164</v>
      </c>
      <c r="AE374" s="34">
        <v>229</v>
      </c>
      <c r="AF374" s="2">
        <v>755</v>
      </c>
      <c r="AG374" s="34">
        <v>1287</v>
      </c>
      <c r="AH374" s="2">
        <v>10500</v>
      </c>
      <c r="AI374" s="3">
        <f t="shared" si="203"/>
        <v>0.6402048655569782</v>
      </c>
      <c r="AJ374" s="3">
        <f t="shared" si="212"/>
        <v>0.35772209011645634</v>
      </c>
      <c r="AK374" s="69">
        <f t="shared" si="206"/>
        <v>0.34862970044614405</v>
      </c>
      <c r="AL374" s="70">
        <f t="shared" si="207"/>
        <v>124.169</v>
      </c>
      <c r="AM374" s="71">
        <f t="shared" si="208"/>
        <v>0.21009983079526226</v>
      </c>
      <c r="AN374" s="72">
        <f t="shared" si="209"/>
        <v>179.416</v>
      </c>
      <c r="AO374" s="71">
        <f t="shared" si="210"/>
        <v>0.28033750000000002</v>
      </c>
      <c r="AP374" s="95">
        <f t="shared" si="211"/>
        <v>2392.2133333333336</v>
      </c>
    </row>
    <row r="375" spans="1:42" x14ac:dyDescent="0.25">
      <c r="A375" s="1" t="s">
        <v>48</v>
      </c>
      <c r="B375" s="2">
        <v>26592</v>
      </c>
      <c r="C375" s="2">
        <v>858</v>
      </c>
      <c r="D375" s="2">
        <v>257</v>
      </c>
      <c r="E375" s="2">
        <v>10</v>
      </c>
      <c r="F375" s="42">
        <v>0.96</v>
      </c>
      <c r="G375" s="2">
        <v>340</v>
      </c>
      <c r="H375" s="2">
        <v>16</v>
      </c>
      <c r="I375" s="42">
        <v>0.95</v>
      </c>
      <c r="J375" s="2">
        <v>703</v>
      </c>
      <c r="K375" s="2">
        <v>45</v>
      </c>
      <c r="L375" s="41">
        <v>0.94</v>
      </c>
      <c r="M375" s="3">
        <v>24.9</v>
      </c>
      <c r="N375" s="3">
        <v>15.3</v>
      </c>
      <c r="O375" s="31">
        <v>6.97</v>
      </c>
      <c r="P375" s="31">
        <v>7.2960000000000003</v>
      </c>
      <c r="Q375" s="2">
        <v>2216</v>
      </c>
      <c r="R375" s="2">
        <v>2178.2669999999998</v>
      </c>
      <c r="S375" s="31">
        <v>59.6</v>
      </c>
      <c r="T375" s="31">
        <v>13.6</v>
      </c>
      <c r="U375" s="41">
        <f t="shared" si="204"/>
        <v>0.77181208053691275</v>
      </c>
      <c r="V375" s="31">
        <v>7.7</v>
      </c>
      <c r="W375" s="31">
        <v>4.3</v>
      </c>
      <c r="X375" s="41">
        <f t="shared" si="205"/>
        <v>0.44155844155844159</v>
      </c>
      <c r="Y375" s="31">
        <v>5.1150000000000002</v>
      </c>
      <c r="Z375" s="2">
        <v>506</v>
      </c>
      <c r="AA375" s="34">
        <v>557</v>
      </c>
      <c r="AB375" s="2">
        <v>982</v>
      </c>
      <c r="AC375" s="2">
        <v>3136</v>
      </c>
      <c r="AD375" s="2">
        <v>351</v>
      </c>
      <c r="AE375" s="34">
        <v>423</v>
      </c>
      <c r="AF375" s="2">
        <v>532</v>
      </c>
      <c r="AG375" s="34">
        <v>2349</v>
      </c>
      <c r="AH375" s="2">
        <v>16205</v>
      </c>
      <c r="AI375" s="3">
        <f t="shared" si="203"/>
        <v>0.60939380264741272</v>
      </c>
      <c r="AJ375" s="3">
        <f t="shared" si="212"/>
        <v>0.332280385078219</v>
      </c>
      <c r="AK375" s="69">
        <f t="shared" si="206"/>
        <v>0.54684512428298282</v>
      </c>
      <c r="AL375" s="70">
        <f t="shared" si="207"/>
        <v>220.506</v>
      </c>
      <c r="AM375" s="71">
        <f t="shared" si="208"/>
        <v>0.37310659898477155</v>
      </c>
      <c r="AN375" s="72">
        <f t="shared" si="209"/>
        <v>291.72000000000003</v>
      </c>
      <c r="AO375" s="71">
        <f t="shared" si="210"/>
        <v>0.45581250000000006</v>
      </c>
      <c r="AP375" s="95">
        <f t="shared" si="211"/>
        <v>3889.6000000000004</v>
      </c>
    </row>
    <row r="376" spans="1:42" x14ac:dyDescent="0.25">
      <c r="A376" s="1" t="s">
        <v>49</v>
      </c>
      <c r="B376" s="2">
        <v>33570</v>
      </c>
      <c r="C376" s="2">
        <v>1083</v>
      </c>
      <c r="D376" s="2">
        <v>352</v>
      </c>
      <c r="E376" s="2">
        <v>20</v>
      </c>
      <c r="F376" s="42">
        <v>0.94</v>
      </c>
      <c r="G376" s="2">
        <v>283</v>
      </c>
      <c r="H376" s="2">
        <v>17</v>
      </c>
      <c r="I376" s="42">
        <v>0.94</v>
      </c>
      <c r="J376" s="2">
        <v>610</v>
      </c>
      <c r="K376" s="2">
        <v>66</v>
      </c>
      <c r="L376" s="41">
        <v>0.89</v>
      </c>
      <c r="M376" s="3">
        <v>0</v>
      </c>
      <c r="N376" s="3" t="s">
        <v>140</v>
      </c>
      <c r="O376" s="31">
        <v>6.9889999999999999</v>
      </c>
      <c r="P376" s="31">
        <v>7.3920000000000003</v>
      </c>
      <c r="Q376" s="2">
        <v>1968.444</v>
      </c>
      <c r="R376" s="2">
        <v>2251.1109999999999</v>
      </c>
      <c r="S376" s="31">
        <v>64.099999999999994</v>
      </c>
      <c r="T376" s="31">
        <v>27.8</v>
      </c>
      <c r="U376" s="41">
        <f t="shared" si="204"/>
        <v>0.56630265210608421</v>
      </c>
      <c r="V376" s="31">
        <v>8.4</v>
      </c>
      <c r="W376" s="31">
        <v>4.5999999999999996</v>
      </c>
      <c r="X376" s="41">
        <f t="shared" si="205"/>
        <v>0.45238095238095244</v>
      </c>
      <c r="Y376" s="31">
        <v>4.95</v>
      </c>
      <c r="Z376" s="2">
        <v>660</v>
      </c>
      <c r="AA376" s="34">
        <v>600</v>
      </c>
      <c r="AB376" s="2">
        <v>1262</v>
      </c>
      <c r="AC376" s="2">
        <v>4040</v>
      </c>
      <c r="AD376" s="2">
        <v>474</v>
      </c>
      <c r="AE376" s="34">
        <v>541</v>
      </c>
      <c r="AF376" s="2">
        <v>762</v>
      </c>
      <c r="AG376" s="34">
        <v>3039</v>
      </c>
      <c r="AH376" s="2">
        <v>17802</v>
      </c>
      <c r="AI376" s="3">
        <f t="shared" si="203"/>
        <v>0.53029490616621988</v>
      </c>
      <c r="AJ376" s="3">
        <f t="shared" si="212"/>
        <v>0.33893357164134646</v>
      </c>
      <c r="AK376" s="69">
        <f t="shared" si="206"/>
        <v>0.69024856596558315</v>
      </c>
      <c r="AL376" s="70">
        <f t="shared" si="207"/>
        <v>381.21600000000001</v>
      </c>
      <c r="AM376" s="71">
        <f t="shared" si="208"/>
        <v>0.64503553299492389</v>
      </c>
      <c r="AN376" s="72">
        <f t="shared" si="209"/>
        <v>306.48899999999998</v>
      </c>
      <c r="AO376" s="71">
        <f t="shared" si="210"/>
        <v>0.47888906249999996</v>
      </c>
      <c r="AP376" s="95">
        <f t="shared" si="211"/>
        <v>4086.52</v>
      </c>
    </row>
    <row r="377" spans="1:42" x14ac:dyDescent="0.25">
      <c r="A377" s="1" t="s">
        <v>50</v>
      </c>
      <c r="B377" s="2">
        <v>18161</v>
      </c>
      <c r="C377" s="2">
        <v>605</v>
      </c>
      <c r="D377" s="2">
        <v>219</v>
      </c>
      <c r="E377" s="2">
        <v>12</v>
      </c>
      <c r="F377" s="42">
        <v>0.95</v>
      </c>
      <c r="G377" s="2">
        <v>339</v>
      </c>
      <c r="H377" s="2">
        <v>16</v>
      </c>
      <c r="I377" s="42">
        <v>0.95</v>
      </c>
      <c r="J377" s="2">
        <v>684</v>
      </c>
      <c r="K377" s="2">
        <v>50</v>
      </c>
      <c r="L377" s="41">
        <v>0.93</v>
      </c>
      <c r="M377" s="3">
        <v>25.11</v>
      </c>
      <c r="N377" s="3">
        <v>14.5</v>
      </c>
      <c r="O377" s="31">
        <v>6.9790000000000001</v>
      </c>
      <c r="P377" s="31">
        <v>7.2880000000000003</v>
      </c>
      <c r="Q377" s="2">
        <v>2590.0909999999999</v>
      </c>
      <c r="R377" s="2">
        <v>2470</v>
      </c>
      <c r="S377" s="31">
        <v>52.3</v>
      </c>
      <c r="T377" s="31">
        <v>32</v>
      </c>
      <c r="U377" s="41">
        <f t="shared" si="204"/>
        <v>0.3881453154875717</v>
      </c>
      <c r="V377" s="31">
        <v>5.7</v>
      </c>
      <c r="W377" s="31">
        <v>4.8</v>
      </c>
      <c r="X377" s="41">
        <f t="shared" si="205"/>
        <v>0.15789473684210531</v>
      </c>
      <c r="Y377" s="31">
        <v>5.0650000000000004</v>
      </c>
      <c r="Z377" s="2">
        <v>414</v>
      </c>
      <c r="AA377" s="34">
        <v>584</v>
      </c>
      <c r="AB377" s="2">
        <v>673</v>
      </c>
      <c r="AC377" s="2">
        <v>2304</v>
      </c>
      <c r="AD377" s="2">
        <v>150</v>
      </c>
      <c r="AE377" s="34">
        <v>231</v>
      </c>
      <c r="AF377" s="2">
        <v>341</v>
      </c>
      <c r="AG377" s="34">
        <v>1429</v>
      </c>
      <c r="AH377" s="2">
        <v>11100</v>
      </c>
      <c r="AI377" s="3">
        <f t="shared" si="203"/>
        <v>0.611199823798249</v>
      </c>
      <c r="AJ377" s="3">
        <f t="shared" si="212"/>
        <v>0.33731622708000658</v>
      </c>
      <c r="AK377" s="69">
        <f t="shared" si="206"/>
        <v>0.38559592096876993</v>
      </c>
      <c r="AL377" s="70">
        <f t="shared" si="207"/>
        <v>132.495</v>
      </c>
      <c r="AM377" s="71">
        <f t="shared" si="208"/>
        <v>0.22418781725888326</v>
      </c>
      <c r="AN377" s="72">
        <f t="shared" si="209"/>
        <v>205.095</v>
      </c>
      <c r="AO377" s="71">
        <f t="shared" si="210"/>
        <v>0.32046093749999999</v>
      </c>
      <c r="AP377" s="95">
        <f t="shared" si="211"/>
        <v>2734.6</v>
      </c>
    </row>
    <row r="378" spans="1:42" x14ac:dyDescent="0.25">
      <c r="A378" s="1" t="s">
        <v>51</v>
      </c>
      <c r="B378" s="2">
        <v>15350</v>
      </c>
      <c r="C378" s="2">
        <v>495</v>
      </c>
      <c r="D378" s="2">
        <v>264</v>
      </c>
      <c r="E378" s="2">
        <v>11</v>
      </c>
      <c r="F378" s="42">
        <v>0.96</v>
      </c>
      <c r="G378" s="2">
        <v>334</v>
      </c>
      <c r="H378" s="2">
        <v>15</v>
      </c>
      <c r="I378" s="42">
        <v>0.96</v>
      </c>
      <c r="J378" s="2">
        <v>677</v>
      </c>
      <c r="K378" s="2">
        <v>49</v>
      </c>
      <c r="L378" s="41">
        <v>0.93</v>
      </c>
      <c r="M378" s="3">
        <v>0</v>
      </c>
      <c r="N378" s="3" t="s">
        <v>140</v>
      </c>
      <c r="O378" s="31">
        <v>7.0990000000000002</v>
      </c>
      <c r="P378" s="31">
        <v>7.3570000000000002</v>
      </c>
      <c r="Q378" s="2">
        <v>2108.4290000000001</v>
      </c>
      <c r="R378" s="2">
        <v>2044.7139999999999</v>
      </c>
      <c r="S378" s="31">
        <v>68.3</v>
      </c>
      <c r="T378" s="31">
        <v>25.5</v>
      </c>
      <c r="U378" s="41">
        <f t="shared" si="204"/>
        <v>0.6266471449487554</v>
      </c>
      <c r="V378" s="31">
        <v>8.8000000000000007</v>
      </c>
      <c r="W378" s="31">
        <v>4.8</v>
      </c>
      <c r="X378" s="41">
        <f t="shared" si="205"/>
        <v>0.45454545454545459</v>
      </c>
      <c r="Y378" s="31">
        <v>4.8499999999999996</v>
      </c>
      <c r="Z378" s="2">
        <v>402</v>
      </c>
      <c r="AA378" s="34">
        <v>544</v>
      </c>
      <c r="AB378" s="2">
        <v>1011</v>
      </c>
      <c r="AC378" s="2">
        <v>2174</v>
      </c>
      <c r="AD378" s="2">
        <v>143</v>
      </c>
      <c r="AE378" s="34">
        <v>217</v>
      </c>
      <c r="AF378" s="2">
        <v>374</v>
      </c>
      <c r="AG378" s="34">
        <v>1206</v>
      </c>
      <c r="AH378" s="2">
        <v>9430</v>
      </c>
      <c r="AI378" s="3">
        <f t="shared" si="203"/>
        <v>0.61433224755700322</v>
      </c>
      <c r="AJ378" s="3">
        <f t="shared" si="212"/>
        <v>0.39550488599348532</v>
      </c>
      <c r="AK378" s="69">
        <f t="shared" si="206"/>
        <v>0.31548757170172081</v>
      </c>
      <c r="AL378" s="70">
        <f t="shared" si="207"/>
        <v>130.68</v>
      </c>
      <c r="AM378" s="71">
        <f t="shared" si="208"/>
        <v>0.22111675126903554</v>
      </c>
      <c r="AN378" s="72">
        <f t="shared" si="209"/>
        <v>165.33</v>
      </c>
      <c r="AO378" s="71">
        <f t="shared" si="210"/>
        <v>0.25832812500000002</v>
      </c>
      <c r="AP378" s="95">
        <f t="shared" si="211"/>
        <v>2204.4</v>
      </c>
    </row>
    <row r="379" spans="1:42" x14ac:dyDescent="0.25">
      <c r="A379" s="23" t="s">
        <v>52</v>
      </c>
      <c r="B379" s="2">
        <v>10098</v>
      </c>
      <c r="C379" s="2">
        <f>B379/30</f>
        <v>336.6</v>
      </c>
      <c r="D379" s="2">
        <v>288</v>
      </c>
      <c r="E379" s="2">
        <v>10</v>
      </c>
      <c r="F379" s="42">
        <v>0.96</v>
      </c>
      <c r="G379" s="2">
        <v>394</v>
      </c>
      <c r="H379" s="2">
        <v>12</v>
      </c>
      <c r="I379" s="42">
        <v>0.97</v>
      </c>
      <c r="J379" s="2">
        <v>811</v>
      </c>
      <c r="K379" s="2">
        <v>38</v>
      </c>
      <c r="L379" s="41">
        <v>0.95</v>
      </c>
      <c r="M379" s="3">
        <v>0</v>
      </c>
      <c r="N379" s="3" t="s">
        <v>140</v>
      </c>
      <c r="O379" s="31">
        <v>7.1790000000000003</v>
      </c>
      <c r="P379" s="31">
        <v>7.4130000000000003</v>
      </c>
      <c r="Q379" s="2">
        <v>2181.5830000000001</v>
      </c>
      <c r="R379" s="2">
        <v>2151.8330000000001</v>
      </c>
      <c r="S379" s="31">
        <v>87.3</v>
      </c>
      <c r="T379" s="31">
        <v>20</v>
      </c>
      <c r="U379" s="41">
        <f t="shared" si="204"/>
        <v>0.77090492554410073</v>
      </c>
      <c r="V379" s="31">
        <v>8.9</v>
      </c>
      <c r="W379" s="31">
        <v>4.7</v>
      </c>
      <c r="X379" s="41">
        <f t="shared" si="205"/>
        <v>0.4719101123595506</v>
      </c>
      <c r="Y379" s="31">
        <v>5.23</v>
      </c>
      <c r="Z379" s="2">
        <v>195</v>
      </c>
      <c r="AA379" s="34">
        <v>387</v>
      </c>
      <c r="AB379" s="46">
        <v>234</v>
      </c>
      <c r="AC379" s="2">
        <v>1064</v>
      </c>
      <c r="AD379" s="2">
        <v>90</v>
      </c>
      <c r="AE379" s="34">
        <v>372</v>
      </c>
      <c r="AF379" s="46">
        <v>294</v>
      </c>
      <c r="AG379" s="34">
        <v>985</v>
      </c>
      <c r="AH379" s="2">
        <v>7414</v>
      </c>
      <c r="AI379" s="3">
        <f t="shared" si="203"/>
        <v>0.73420479302832242</v>
      </c>
      <c r="AJ379" s="3">
        <f t="shared" si="212"/>
        <v>0.35858585858585856</v>
      </c>
      <c r="AK379" s="69">
        <f t="shared" si="206"/>
        <v>0.21453154875717018</v>
      </c>
      <c r="AL379" s="70">
        <f t="shared" si="207"/>
        <v>96.940799999999996</v>
      </c>
      <c r="AM379" s="71">
        <f t="shared" si="208"/>
        <v>0.16402842639593909</v>
      </c>
      <c r="AN379" s="72">
        <f t="shared" si="209"/>
        <v>132.62040000000002</v>
      </c>
      <c r="AO379" s="71">
        <f t="shared" si="210"/>
        <v>0.20721937500000004</v>
      </c>
      <c r="AP379" s="95">
        <f t="shared" si="211"/>
        <v>1768.2720000000002</v>
      </c>
    </row>
    <row r="380" spans="1:42" ht="13" thickBot="1" x14ac:dyDescent="0.3">
      <c r="A380" s="25" t="s">
        <v>53</v>
      </c>
      <c r="B380" s="2">
        <v>16653</v>
      </c>
      <c r="C380" s="2">
        <v>537</v>
      </c>
      <c r="D380" s="2">
        <v>287</v>
      </c>
      <c r="E380" s="2">
        <v>9</v>
      </c>
      <c r="F380" s="42">
        <v>0.97</v>
      </c>
      <c r="G380" s="2">
        <v>354</v>
      </c>
      <c r="H380" s="2">
        <v>15</v>
      </c>
      <c r="I380" s="42">
        <v>0.96</v>
      </c>
      <c r="J380" s="2">
        <v>727</v>
      </c>
      <c r="K380" s="2">
        <v>51</v>
      </c>
      <c r="L380" s="41">
        <v>0.93</v>
      </c>
      <c r="M380" s="3">
        <v>0</v>
      </c>
      <c r="N380" s="3" t="s">
        <v>140</v>
      </c>
      <c r="O380" s="31">
        <v>7.2080000000000002</v>
      </c>
      <c r="P380" s="31">
        <v>7.3049999999999997</v>
      </c>
      <c r="Q380" s="2">
        <v>2286.875</v>
      </c>
      <c r="R380" s="2">
        <v>2028.25</v>
      </c>
      <c r="S380" s="31">
        <v>70.2</v>
      </c>
      <c r="T380" s="31">
        <v>34.799999999999997</v>
      </c>
      <c r="U380" s="41">
        <f t="shared" si="204"/>
        <v>0.50427350427350426</v>
      </c>
      <c r="V380" s="31">
        <v>7.8</v>
      </c>
      <c r="W380" s="31">
        <v>5.4</v>
      </c>
      <c r="X380" s="41">
        <f t="shared" si="205"/>
        <v>0.3076923076923076</v>
      </c>
      <c r="Y380" s="31">
        <v>5.33</v>
      </c>
      <c r="Z380" s="2">
        <v>331</v>
      </c>
      <c r="AA380" s="34">
        <v>503</v>
      </c>
      <c r="AB380" s="2">
        <v>432</v>
      </c>
      <c r="AC380" s="2">
        <v>1770</v>
      </c>
      <c r="AD380" s="2">
        <v>132</v>
      </c>
      <c r="AE380" s="34">
        <v>183</v>
      </c>
      <c r="AF380" s="2">
        <v>375</v>
      </c>
      <c r="AG380" s="34">
        <v>1333</v>
      </c>
      <c r="AH380" s="2">
        <v>9147</v>
      </c>
      <c r="AI380" s="3">
        <f t="shared" si="203"/>
        <v>0.5492704017294181</v>
      </c>
      <c r="AJ380" s="3">
        <f t="shared" si="212"/>
        <v>0.30378910706779561</v>
      </c>
      <c r="AK380" s="69">
        <f t="shared" si="206"/>
        <v>0.34225621414913959</v>
      </c>
      <c r="AL380" s="70">
        <f t="shared" si="207"/>
        <v>154.119</v>
      </c>
      <c r="AM380" s="71">
        <f t="shared" si="208"/>
        <v>0.26077664974619291</v>
      </c>
      <c r="AN380" s="72">
        <f t="shared" si="209"/>
        <v>190.09800000000001</v>
      </c>
      <c r="AO380" s="71">
        <f t="shared" si="210"/>
        <v>0.29702812500000003</v>
      </c>
      <c r="AP380" s="95">
        <f t="shared" si="211"/>
        <v>2534.64</v>
      </c>
    </row>
    <row r="381" spans="1:42" ht="13" thickTop="1" x14ac:dyDescent="0.25">
      <c r="A381" s="88" t="s">
        <v>141</v>
      </c>
      <c r="B381" s="40">
        <f>SUM(B369:B380)</f>
        <v>202998</v>
      </c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40">
        <f>SUM(M369:M380)</f>
        <v>208.02999999999997</v>
      </c>
      <c r="N381" s="6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40">
        <f t="shared" ref="Z381:AH381" si="213">SUM(Z369:Z380)</f>
        <v>4957</v>
      </c>
      <c r="AA381" s="87">
        <f t="shared" si="213"/>
        <v>6419</v>
      </c>
      <c r="AB381" s="40">
        <f t="shared" si="213"/>
        <v>8344</v>
      </c>
      <c r="AC381" s="87">
        <f t="shared" si="213"/>
        <v>26247</v>
      </c>
      <c r="AD381" s="40">
        <f t="shared" si="213"/>
        <v>2145</v>
      </c>
      <c r="AE381" s="87">
        <f t="shared" si="213"/>
        <v>3209</v>
      </c>
      <c r="AF381" s="40">
        <f t="shared" si="213"/>
        <v>7205</v>
      </c>
      <c r="AG381" s="87">
        <f t="shared" si="213"/>
        <v>16191</v>
      </c>
      <c r="AH381" s="40">
        <f t="shared" si="213"/>
        <v>128868</v>
      </c>
      <c r="AI381" s="28"/>
      <c r="AJ381" s="28"/>
      <c r="AK381" s="73"/>
      <c r="AL381" s="74"/>
      <c r="AM381" s="75"/>
      <c r="AN381" s="76"/>
      <c r="AO381" s="75"/>
      <c r="AP381" s="93"/>
    </row>
    <row r="382" spans="1:42" ht="13" thickBot="1" x14ac:dyDescent="0.3">
      <c r="A382" s="89" t="s">
        <v>142</v>
      </c>
      <c r="B382" s="8">
        <f t="shared" ref="B382:AJ382" si="214">AVERAGE(B369:B380)</f>
        <v>16916.5</v>
      </c>
      <c r="C382" s="84">
        <f t="shared" si="214"/>
        <v>554.05000000000007</v>
      </c>
      <c r="D382" s="84">
        <f t="shared" si="214"/>
        <v>257.08333333333331</v>
      </c>
      <c r="E382" s="84">
        <f t="shared" si="214"/>
        <v>10.333333333333334</v>
      </c>
      <c r="F382" s="92">
        <f>AVERAGE(F369:F380)</f>
        <v>0.95916666666666661</v>
      </c>
      <c r="G382" s="84">
        <f>AVERAGE(G369:G380)</f>
        <v>334.41666666666669</v>
      </c>
      <c r="H382" s="84">
        <f>AVERAGE(H369:H380)</f>
        <v>18.916666666666668</v>
      </c>
      <c r="I382" s="92">
        <f>AVERAGE(I369:I380)</f>
        <v>0.96166666666666656</v>
      </c>
      <c r="J382" s="84">
        <f t="shared" si="214"/>
        <v>678.58333333333337</v>
      </c>
      <c r="K382" s="84">
        <f t="shared" si="214"/>
        <v>40.416666666666664</v>
      </c>
      <c r="L382" s="92">
        <f>AVERAGE(L369:L380)</f>
        <v>0.93916666666666659</v>
      </c>
      <c r="M382" s="8">
        <f t="shared" si="214"/>
        <v>17.33583333333333</v>
      </c>
      <c r="N382" s="85">
        <f t="shared" si="214"/>
        <v>13.983333333333334</v>
      </c>
      <c r="O382" s="85">
        <f t="shared" si="214"/>
        <v>7.1006666666666662</v>
      </c>
      <c r="P382" s="85">
        <f t="shared" si="214"/>
        <v>7.3227499999999992</v>
      </c>
      <c r="Q382" s="85">
        <f t="shared" si="214"/>
        <v>2081.9748333333332</v>
      </c>
      <c r="R382" s="85">
        <f t="shared" si="214"/>
        <v>2056.2183333333332</v>
      </c>
      <c r="S382" s="85">
        <f t="shared" si="214"/>
        <v>62.974999999999994</v>
      </c>
      <c r="T382" s="85">
        <f t="shared" si="214"/>
        <v>17.641666666666666</v>
      </c>
      <c r="U382" s="90">
        <f t="shared" si="214"/>
        <v>0.71719486330246385</v>
      </c>
      <c r="V382" s="85">
        <f t="shared" si="214"/>
        <v>7.8689166666666672</v>
      </c>
      <c r="W382" s="85">
        <f t="shared" si="214"/>
        <v>3.9731666666666663</v>
      </c>
      <c r="X382" s="90">
        <f t="shared" si="214"/>
        <v>0.48814376351161476</v>
      </c>
      <c r="Y382" s="85">
        <f t="shared" si="214"/>
        <v>5.2141666666666673</v>
      </c>
      <c r="Z382" s="8">
        <f t="shared" si="214"/>
        <v>413.08333333333331</v>
      </c>
      <c r="AA382" s="36">
        <f t="shared" si="214"/>
        <v>534.91666666666663</v>
      </c>
      <c r="AB382" s="8">
        <f t="shared" si="214"/>
        <v>695.33333333333337</v>
      </c>
      <c r="AC382" s="36">
        <f t="shared" si="214"/>
        <v>2187.25</v>
      </c>
      <c r="AD382" s="8">
        <f t="shared" si="214"/>
        <v>178.75</v>
      </c>
      <c r="AE382" s="36">
        <f t="shared" si="214"/>
        <v>267.41666666666669</v>
      </c>
      <c r="AF382" s="8">
        <f t="shared" si="214"/>
        <v>600.41666666666663</v>
      </c>
      <c r="AG382" s="36">
        <f t="shared" si="214"/>
        <v>1349.25</v>
      </c>
      <c r="AH382" s="8">
        <f t="shared" si="214"/>
        <v>10739</v>
      </c>
      <c r="AI382" s="85">
        <f t="shared" si="214"/>
        <v>0.65461846795716383</v>
      </c>
      <c r="AJ382" s="85">
        <f t="shared" si="214"/>
        <v>0.37668923666566712</v>
      </c>
      <c r="AK382" s="77">
        <f t="shared" ref="AK382" si="215">C382/$C$2</f>
        <v>0.35312300828553222</v>
      </c>
      <c r="AL382" s="78">
        <f t="shared" ref="AL382" si="216">(C382*D382)/1000</f>
        <v>142.43702083333335</v>
      </c>
      <c r="AM382" s="79">
        <f t="shared" si="208"/>
        <v>0.24101018753525102</v>
      </c>
      <c r="AN382" s="80">
        <f t="shared" ref="AN382" si="217">(C382*G382)/1000</f>
        <v>185.2835541666667</v>
      </c>
      <c r="AO382" s="79">
        <f t="shared" si="210"/>
        <v>0.28950555338541673</v>
      </c>
      <c r="AP382" s="94">
        <f>AVERAGE(AP369:AP380)</f>
        <v>2431.233777777778</v>
      </c>
    </row>
    <row r="383" spans="1:42" ht="13" thickTop="1" x14ac:dyDescent="0.25"/>
    <row r="384" spans="1:42" ht="13" thickBot="1" x14ac:dyDescent="0.3"/>
    <row r="385" spans="1:42" ht="13" thickTop="1" x14ac:dyDescent="0.25">
      <c r="A385" s="20" t="s">
        <v>5</v>
      </c>
      <c r="B385" s="21" t="s">
        <v>6</v>
      </c>
      <c r="C385" s="21" t="s">
        <v>6</v>
      </c>
      <c r="D385" s="21" t="s">
        <v>7</v>
      </c>
      <c r="E385" s="21" t="s">
        <v>8</v>
      </c>
      <c r="F385" s="32" t="s">
        <v>2</v>
      </c>
      <c r="G385" s="21" t="s">
        <v>9</v>
      </c>
      <c r="H385" s="21" t="s">
        <v>10</v>
      </c>
      <c r="I385" s="32" t="s">
        <v>3</v>
      </c>
      <c r="J385" s="21" t="s">
        <v>11</v>
      </c>
      <c r="K385" s="21" t="s">
        <v>12</v>
      </c>
      <c r="L385" s="32" t="s">
        <v>13</v>
      </c>
      <c r="M385" s="21" t="s">
        <v>14</v>
      </c>
      <c r="N385" s="22" t="s">
        <v>15</v>
      </c>
      <c r="O385" s="21" t="s">
        <v>68</v>
      </c>
      <c r="P385" s="21" t="s">
        <v>69</v>
      </c>
      <c r="Q385" s="21" t="s">
        <v>70</v>
      </c>
      <c r="R385" s="21" t="s">
        <v>62</v>
      </c>
      <c r="S385" s="21" t="s">
        <v>134</v>
      </c>
      <c r="T385" s="21" t="s">
        <v>135</v>
      </c>
      <c r="U385" s="82" t="s">
        <v>154</v>
      </c>
      <c r="V385" s="21" t="s">
        <v>96</v>
      </c>
      <c r="W385" s="21" t="s">
        <v>97</v>
      </c>
      <c r="X385" s="82" t="s">
        <v>155</v>
      </c>
      <c r="Y385" s="21" t="s">
        <v>124</v>
      </c>
      <c r="Z385" s="22" t="s">
        <v>143</v>
      </c>
      <c r="AA385" s="22" t="s">
        <v>144</v>
      </c>
      <c r="AB385" s="22" t="s">
        <v>145</v>
      </c>
      <c r="AC385" s="22" t="s">
        <v>146</v>
      </c>
      <c r="AD385" s="38" t="s">
        <v>147</v>
      </c>
      <c r="AE385" s="38" t="s">
        <v>148</v>
      </c>
      <c r="AF385" s="38" t="s">
        <v>149</v>
      </c>
      <c r="AG385" s="38" t="s">
        <v>150</v>
      </c>
      <c r="AH385" s="22" t="s">
        <v>67</v>
      </c>
      <c r="AI385" s="22" t="s">
        <v>17</v>
      </c>
      <c r="AJ385" s="22" t="s">
        <v>98</v>
      </c>
      <c r="AK385" s="61" t="s">
        <v>99</v>
      </c>
      <c r="AL385" s="62" t="s">
        <v>100</v>
      </c>
      <c r="AM385" s="63" t="s">
        <v>101</v>
      </c>
      <c r="AN385" s="64" t="s">
        <v>99</v>
      </c>
      <c r="AO385" s="63" t="s">
        <v>99</v>
      </c>
      <c r="AP385" s="61" t="s">
        <v>164</v>
      </c>
    </row>
    <row r="386" spans="1:42" ht="13" thickBot="1" x14ac:dyDescent="0.3">
      <c r="A386" s="16" t="s">
        <v>151</v>
      </c>
      <c r="B386" s="17" t="s">
        <v>19</v>
      </c>
      <c r="C386" s="18" t="s">
        <v>20</v>
      </c>
      <c r="D386" s="17" t="s">
        <v>21</v>
      </c>
      <c r="E386" s="17" t="s">
        <v>21</v>
      </c>
      <c r="F386" s="33" t="s">
        <v>72</v>
      </c>
      <c r="G386" s="17" t="s">
        <v>21</v>
      </c>
      <c r="H386" s="17" t="s">
        <v>21</v>
      </c>
      <c r="I386" s="33" t="s">
        <v>72</v>
      </c>
      <c r="J386" s="17" t="s">
        <v>21</v>
      </c>
      <c r="K386" s="17" t="s">
        <v>21</v>
      </c>
      <c r="L386" s="33" t="s">
        <v>72</v>
      </c>
      <c r="M386" s="17" t="s">
        <v>23</v>
      </c>
      <c r="N386" s="19" t="s">
        <v>24</v>
      </c>
      <c r="O386" s="17"/>
      <c r="P386" s="17"/>
      <c r="Q386" s="17"/>
      <c r="R386" s="17"/>
      <c r="S386" s="17"/>
      <c r="T386" s="17"/>
      <c r="U386" s="83" t="s">
        <v>72</v>
      </c>
      <c r="V386" s="17"/>
      <c r="W386" s="17"/>
      <c r="X386" s="83" t="s">
        <v>72</v>
      </c>
      <c r="Y386" s="17"/>
      <c r="Z386" s="18" t="s">
        <v>25</v>
      </c>
      <c r="AA386" s="18" t="s">
        <v>25</v>
      </c>
      <c r="AB386" s="18" t="s">
        <v>25</v>
      </c>
      <c r="AC386" s="18" t="s">
        <v>25</v>
      </c>
      <c r="AD386" s="39" t="s">
        <v>25</v>
      </c>
      <c r="AE386" s="39" t="s">
        <v>25</v>
      </c>
      <c r="AF386" s="39" t="s">
        <v>25</v>
      </c>
      <c r="AG386" s="39" t="s">
        <v>25</v>
      </c>
      <c r="AH386" s="18" t="s">
        <v>25</v>
      </c>
      <c r="AI386" s="18" t="s">
        <v>26</v>
      </c>
      <c r="AJ386" s="18" t="s">
        <v>26</v>
      </c>
      <c r="AK386" s="65" t="s">
        <v>6</v>
      </c>
      <c r="AL386" s="66" t="s">
        <v>103</v>
      </c>
      <c r="AM386" s="67" t="s">
        <v>104</v>
      </c>
      <c r="AN386" s="68" t="s">
        <v>105</v>
      </c>
      <c r="AO386" s="67" t="s">
        <v>106</v>
      </c>
      <c r="AP386" s="65" t="s">
        <v>165</v>
      </c>
    </row>
    <row r="387" spans="1:42" ht="13" thickTop="1" x14ac:dyDescent="0.25">
      <c r="A387" s="1" t="s">
        <v>42</v>
      </c>
      <c r="B387" s="2">
        <v>19579</v>
      </c>
      <c r="C387" s="2">
        <v>632</v>
      </c>
      <c r="D387" s="2">
        <v>215</v>
      </c>
      <c r="E387" s="2">
        <v>13</v>
      </c>
      <c r="F387" s="42">
        <v>0.94</v>
      </c>
      <c r="G387" s="2">
        <v>272</v>
      </c>
      <c r="H387" s="2">
        <v>11</v>
      </c>
      <c r="I387" s="42">
        <v>0.96</v>
      </c>
      <c r="J387" s="2">
        <v>556</v>
      </c>
      <c r="K387" s="2">
        <v>39</v>
      </c>
      <c r="L387" s="41">
        <v>0.93</v>
      </c>
      <c r="M387" s="4">
        <v>0</v>
      </c>
      <c r="N387" s="3" t="s">
        <v>140</v>
      </c>
      <c r="O387" s="31">
        <v>7.3890000000000002</v>
      </c>
      <c r="P387" s="31">
        <v>7.298</v>
      </c>
      <c r="Q387" s="2">
        <v>1999.4</v>
      </c>
      <c r="R387" s="2">
        <v>2033.3</v>
      </c>
      <c r="S387" s="31">
        <v>56.8</v>
      </c>
      <c r="T387" s="31">
        <v>22.8</v>
      </c>
      <c r="U387" s="41">
        <f>1-T387/S387</f>
        <v>0.59859154929577463</v>
      </c>
      <c r="V387" s="31">
        <v>6.7</v>
      </c>
      <c r="W387" s="31">
        <v>2.9</v>
      </c>
      <c r="X387" s="41">
        <f>1-W387/V387</f>
        <v>0.56716417910447769</v>
      </c>
      <c r="Y387" s="31">
        <v>4.8499999999999996</v>
      </c>
      <c r="Z387" s="2">
        <v>557</v>
      </c>
      <c r="AA387" s="34">
        <v>796</v>
      </c>
      <c r="AB387" s="2">
        <v>473</v>
      </c>
      <c r="AC387" s="2">
        <v>2198</v>
      </c>
      <c r="AD387" s="2">
        <v>206</v>
      </c>
      <c r="AE387" s="34">
        <v>361</v>
      </c>
      <c r="AF387" s="2">
        <v>676</v>
      </c>
      <c r="AG387" s="34">
        <v>2146</v>
      </c>
      <c r="AH387" s="2">
        <v>9194</v>
      </c>
      <c r="AI387" s="3">
        <f t="shared" ref="AI387:AI398" si="218">AH387/B387</f>
        <v>0.46958475918075487</v>
      </c>
      <c r="AJ387" s="3">
        <f>SUM(Z387:AG387)/B387</f>
        <v>0.3786199499463711</v>
      </c>
      <c r="AK387" s="69">
        <f>C387/$C$2</f>
        <v>0.40280433397068194</v>
      </c>
      <c r="AL387" s="70">
        <f>(C387*D387)/1000</f>
        <v>135.88</v>
      </c>
      <c r="AM387" s="71">
        <f>(AL387)/$E$3</f>
        <v>0.22991539763113367</v>
      </c>
      <c r="AN387" s="72">
        <f>(C387*G387)/1000</f>
        <v>171.904</v>
      </c>
      <c r="AO387" s="71">
        <f>(AN387)/$G$3</f>
        <v>0.26860000000000001</v>
      </c>
      <c r="AP387" s="95">
        <f>(0.8*C387*G387)/60</f>
        <v>2292.0533333333337</v>
      </c>
    </row>
    <row r="388" spans="1:42" x14ac:dyDescent="0.25">
      <c r="A388" s="1" t="s">
        <v>43</v>
      </c>
      <c r="B388" s="2">
        <v>11861</v>
      </c>
      <c r="C388" s="2">
        <v>409</v>
      </c>
      <c r="D388" s="2">
        <v>225</v>
      </c>
      <c r="E388" s="2">
        <v>7</v>
      </c>
      <c r="F388" s="42">
        <v>0.97</v>
      </c>
      <c r="G388" s="2">
        <v>328</v>
      </c>
      <c r="H388" s="2">
        <v>11</v>
      </c>
      <c r="I388" s="42">
        <v>0.97</v>
      </c>
      <c r="J388" s="2">
        <v>693</v>
      </c>
      <c r="K388" s="2">
        <v>34</v>
      </c>
      <c r="L388" s="41">
        <v>0.95</v>
      </c>
      <c r="M388" s="3">
        <v>24.2</v>
      </c>
      <c r="N388" s="3">
        <v>15.4</v>
      </c>
      <c r="O388" s="31">
        <v>7.2530000000000001</v>
      </c>
      <c r="P388" s="31">
        <v>7.3479999999999999</v>
      </c>
      <c r="Q388" s="2">
        <v>2092.5</v>
      </c>
      <c r="R388" s="2">
        <v>2100.25</v>
      </c>
      <c r="S388" s="31">
        <v>70.5</v>
      </c>
      <c r="T388" s="31">
        <v>14.4</v>
      </c>
      <c r="U388" s="41">
        <f t="shared" ref="U388:U398" si="219">1-T388/S388</f>
        <v>0.79574468085106376</v>
      </c>
      <c r="V388" s="31">
        <v>8.1999999999999993</v>
      </c>
      <c r="W388" s="31">
        <v>2.9</v>
      </c>
      <c r="X388" s="41">
        <f t="shared" ref="X388:X398" si="220">1-W388/V388</f>
        <v>0.64634146341463405</v>
      </c>
      <c r="Y388" s="31">
        <v>1.89</v>
      </c>
      <c r="Z388" s="2">
        <v>258</v>
      </c>
      <c r="AA388" s="34">
        <v>241</v>
      </c>
      <c r="AB388" s="2">
        <v>276</v>
      </c>
      <c r="AC388" s="2">
        <v>1283</v>
      </c>
      <c r="AD388" s="2">
        <v>175</v>
      </c>
      <c r="AE388" s="34">
        <v>118</v>
      </c>
      <c r="AF388" s="2">
        <v>294</v>
      </c>
      <c r="AG388" s="34">
        <v>1168</v>
      </c>
      <c r="AH388" s="2">
        <v>8847</v>
      </c>
      <c r="AI388" s="3">
        <f t="shared" si="218"/>
        <v>0.745889891240199</v>
      </c>
      <c r="AJ388" s="3">
        <f>SUM(Z388:AG388)/B388</f>
        <v>0.3214737374588989</v>
      </c>
      <c r="AK388" s="69">
        <f t="shared" ref="AK388:AK398" si="221">C388/$C$2</f>
        <v>0.26067558954748249</v>
      </c>
      <c r="AL388" s="70">
        <f t="shared" ref="AL388:AL398" si="222">(C388*D388)/1000</f>
        <v>92.025000000000006</v>
      </c>
      <c r="AM388" s="71">
        <f t="shared" ref="AM388:AM400" si="223">(AL388)/$E$3</f>
        <v>0.15571065989847716</v>
      </c>
      <c r="AN388" s="72">
        <f t="shared" ref="AN388:AN398" si="224">(C388*G388)/1000</f>
        <v>134.15199999999999</v>
      </c>
      <c r="AO388" s="71">
        <f t="shared" ref="AO388:AO400" si="225">(AN388)/$G$3</f>
        <v>0.20961249999999998</v>
      </c>
      <c r="AP388" s="95">
        <f t="shared" ref="AP388:AP398" si="226">(0.8*C388*G388)/60</f>
        <v>1788.6933333333336</v>
      </c>
    </row>
    <row r="389" spans="1:42" x14ac:dyDescent="0.25">
      <c r="A389" s="1" t="s">
        <v>44</v>
      </c>
      <c r="B389" s="2">
        <v>17045</v>
      </c>
      <c r="C389" s="2">
        <v>550</v>
      </c>
      <c r="D389" s="2">
        <v>366</v>
      </c>
      <c r="E389" s="2">
        <v>13</v>
      </c>
      <c r="F389" s="42">
        <v>0.96</v>
      </c>
      <c r="G389" s="2">
        <v>394</v>
      </c>
      <c r="H389" s="2">
        <v>14</v>
      </c>
      <c r="I389" s="42">
        <v>0.97</v>
      </c>
      <c r="J389" s="2">
        <v>827</v>
      </c>
      <c r="K389" s="2">
        <v>44</v>
      </c>
      <c r="L389" s="41">
        <v>0.95</v>
      </c>
      <c r="M389" s="3">
        <v>26.87</v>
      </c>
      <c r="N389" s="3">
        <v>15.3</v>
      </c>
      <c r="O389" s="31">
        <v>7.21</v>
      </c>
      <c r="P389" s="31">
        <v>7.45</v>
      </c>
      <c r="Q389" s="2">
        <v>1843.7</v>
      </c>
      <c r="R389" s="2">
        <v>1952</v>
      </c>
      <c r="S389" s="31">
        <v>67.5</v>
      </c>
      <c r="T389" s="31">
        <v>24.4</v>
      </c>
      <c r="U389" s="41">
        <f t="shared" si="219"/>
        <v>0.63851851851851849</v>
      </c>
      <c r="V389" s="31">
        <v>7.9</v>
      </c>
      <c r="W389" s="31">
        <v>3.3</v>
      </c>
      <c r="X389" s="41">
        <f t="shared" si="220"/>
        <v>0.58227848101265822</v>
      </c>
      <c r="Y389" s="31">
        <v>2.16</v>
      </c>
      <c r="Z389" s="2">
        <v>413</v>
      </c>
      <c r="AA389" s="34">
        <v>512</v>
      </c>
      <c r="AB389" s="2">
        <v>439</v>
      </c>
      <c r="AC389" s="2">
        <v>1972</v>
      </c>
      <c r="AD389" s="2">
        <v>258</v>
      </c>
      <c r="AE389" s="34">
        <v>224</v>
      </c>
      <c r="AF389" s="2">
        <v>458</v>
      </c>
      <c r="AG389" s="34">
        <v>6745</v>
      </c>
      <c r="AH389" s="2">
        <v>9451</v>
      </c>
      <c r="AI389" s="3">
        <f t="shared" si="218"/>
        <v>0.55447345262540337</v>
      </c>
      <c r="AJ389" s="3">
        <f t="shared" ref="AJ389:AJ398" si="227">SUM(Z389:AG389)/B389</f>
        <v>0.64658257553534759</v>
      </c>
      <c r="AK389" s="69">
        <f t="shared" si="221"/>
        <v>0.35054174633524537</v>
      </c>
      <c r="AL389" s="70">
        <f t="shared" si="222"/>
        <v>201.3</v>
      </c>
      <c r="AM389" s="71">
        <f t="shared" si="223"/>
        <v>0.34060913705583756</v>
      </c>
      <c r="AN389" s="72">
        <f t="shared" si="224"/>
        <v>216.7</v>
      </c>
      <c r="AO389" s="71">
        <f t="shared" si="225"/>
        <v>0.33859374999999997</v>
      </c>
      <c r="AP389" s="95">
        <f t="shared" si="226"/>
        <v>2889.3333333333335</v>
      </c>
    </row>
    <row r="390" spans="1:42" x14ac:dyDescent="0.25">
      <c r="A390" s="1" t="s">
        <v>45</v>
      </c>
      <c r="B390" s="2">
        <v>24720</v>
      </c>
      <c r="C390" s="2">
        <v>824</v>
      </c>
      <c r="D390" s="2">
        <v>173</v>
      </c>
      <c r="E390" s="2">
        <v>13</v>
      </c>
      <c r="F390" s="42">
        <v>0.93</v>
      </c>
      <c r="G390" s="2">
        <v>193</v>
      </c>
      <c r="H390" s="2">
        <v>10</v>
      </c>
      <c r="I390" s="42">
        <v>0.95</v>
      </c>
      <c r="J390" s="2">
        <v>428</v>
      </c>
      <c r="K390" s="2">
        <v>33</v>
      </c>
      <c r="L390" s="41">
        <v>0.92</v>
      </c>
      <c r="M390" s="3">
        <v>25.44</v>
      </c>
      <c r="N390" s="3">
        <v>14.1</v>
      </c>
      <c r="O390" s="31">
        <v>7.2910000000000004</v>
      </c>
      <c r="P390" s="31">
        <v>7.3540000000000001</v>
      </c>
      <c r="Q390" s="2">
        <v>1624.3330000000001</v>
      </c>
      <c r="R390" s="2">
        <v>1642.444</v>
      </c>
      <c r="S390" s="31">
        <v>39.4</v>
      </c>
      <c r="T390" s="31">
        <v>20.7</v>
      </c>
      <c r="U390" s="41">
        <f t="shared" si="219"/>
        <v>0.47461928934010156</v>
      </c>
      <c r="V390" s="31">
        <v>6.5</v>
      </c>
      <c r="W390" s="31">
        <v>3.1</v>
      </c>
      <c r="X390" s="41">
        <f t="shared" si="220"/>
        <v>0.52307692307692299</v>
      </c>
      <c r="Y390" s="31"/>
      <c r="Z390" s="2">
        <v>728</v>
      </c>
      <c r="AA390" s="34">
        <v>771</v>
      </c>
      <c r="AB390" s="2">
        <v>764</v>
      </c>
      <c r="AC390" s="2">
        <v>3285</v>
      </c>
      <c r="AD390" s="2">
        <v>263</v>
      </c>
      <c r="AE390" s="34">
        <v>340</v>
      </c>
      <c r="AF390" s="2">
        <v>607</v>
      </c>
      <c r="AG390" s="34">
        <v>1896</v>
      </c>
      <c r="AH390" s="2">
        <v>9314</v>
      </c>
      <c r="AI390" s="3">
        <f t="shared" si="218"/>
        <v>0.37677993527508091</v>
      </c>
      <c r="AJ390" s="3">
        <f t="shared" si="227"/>
        <v>0.35008090614886733</v>
      </c>
      <c r="AK390" s="69">
        <f t="shared" si="221"/>
        <v>0.52517527087316762</v>
      </c>
      <c r="AL390" s="70">
        <f t="shared" si="222"/>
        <v>142.55199999999999</v>
      </c>
      <c r="AM390" s="71">
        <f t="shared" si="223"/>
        <v>0.24120473773265649</v>
      </c>
      <c r="AN390" s="72">
        <f t="shared" si="224"/>
        <v>159.03200000000001</v>
      </c>
      <c r="AO390" s="71">
        <f t="shared" si="225"/>
        <v>0.24848750000000003</v>
      </c>
      <c r="AP390" s="95">
        <f t="shared" si="226"/>
        <v>2120.4266666666667</v>
      </c>
    </row>
    <row r="391" spans="1:42" x14ac:dyDescent="0.25">
      <c r="A391" s="1" t="s">
        <v>46</v>
      </c>
      <c r="B391" s="2">
        <v>20303</v>
      </c>
      <c r="C391" s="2">
        <v>655</v>
      </c>
      <c r="D391" s="2">
        <v>181</v>
      </c>
      <c r="E391" s="2">
        <v>8</v>
      </c>
      <c r="F391" s="42">
        <v>0.96</v>
      </c>
      <c r="G391" s="2">
        <v>231</v>
      </c>
      <c r="H391" s="2">
        <v>11</v>
      </c>
      <c r="I391" s="42">
        <v>0.95</v>
      </c>
      <c r="J391" s="2">
        <v>448</v>
      </c>
      <c r="K391" s="2">
        <v>33</v>
      </c>
      <c r="L391" s="41">
        <v>0.93</v>
      </c>
      <c r="M391" s="3">
        <v>0</v>
      </c>
      <c r="N391" s="3" t="s">
        <v>140</v>
      </c>
      <c r="O391" s="31">
        <v>7.1390000000000002</v>
      </c>
      <c r="P391" s="31">
        <v>7.4219999999999997</v>
      </c>
      <c r="Q391" s="2">
        <v>1578.1669999999999</v>
      </c>
      <c r="R391" s="2">
        <v>1760.1669999999999</v>
      </c>
      <c r="S391" s="31">
        <v>37.9</v>
      </c>
      <c r="T391" s="31">
        <v>20.3</v>
      </c>
      <c r="U391" s="41">
        <f t="shared" si="219"/>
        <v>0.46437994722955145</v>
      </c>
      <c r="V391" s="31">
        <v>5.7</v>
      </c>
      <c r="W391" s="31">
        <v>3.4</v>
      </c>
      <c r="X391" s="41">
        <f t="shared" si="220"/>
        <v>0.40350877192982459</v>
      </c>
      <c r="Y391" s="31">
        <v>2.7349999999999999</v>
      </c>
      <c r="Z391" s="2">
        <v>541</v>
      </c>
      <c r="AA391" s="34">
        <v>533</v>
      </c>
      <c r="AB391" s="2">
        <v>537</v>
      </c>
      <c r="AC391" s="2">
        <v>2484</v>
      </c>
      <c r="AD391" s="2">
        <v>177</v>
      </c>
      <c r="AE391" s="34">
        <v>183</v>
      </c>
      <c r="AF391" s="2">
        <v>355</v>
      </c>
      <c r="AG391" s="34">
        <v>1573</v>
      </c>
      <c r="AH391" s="2">
        <v>10773</v>
      </c>
      <c r="AI391" s="3">
        <f t="shared" si="218"/>
        <v>0.53061123971826829</v>
      </c>
      <c r="AJ391" s="3">
        <f t="shared" si="227"/>
        <v>0.3143870363985618</v>
      </c>
      <c r="AK391" s="69">
        <f t="shared" si="221"/>
        <v>0.41746335245379224</v>
      </c>
      <c r="AL391" s="70">
        <f t="shared" si="222"/>
        <v>118.55500000000001</v>
      </c>
      <c r="AM391" s="71">
        <f t="shared" si="223"/>
        <v>0.20060067681895094</v>
      </c>
      <c r="AN391" s="72">
        <f t="shared" si="224"/>
        <v>151.30500000000001</v>
      </c>
      <c r="AO391" s="71">
        <f t="shared" si="225"/>
        <v>0.23641406250000002</v>
      </c>
      <c r="AP391" s="95">
        <f t="shared" si="226"/>
        <v>2017.4</v>
      </c>
    </row>
    <row r="392" spans="1:42" x14ac:dyDescent="0.25">
      <c r="A392" s="1" t="s">
        <v>47</v>
      </c>
      <c r="B392" s="2">
        <v>21089</v>
      </c>
      <c r="C392" s="2">
        <v>703</v>
      </c>
      <c r="D392" s="2">
        <v>193</v>
      </c>
      <c r="E392" s="2">
        <v>11</v>
      </c>
      <c r="F392" s="42">
        <v>0.94</v>
      </c>
      <c r="G392" s="2">
        <v>275</v>
      </c>
      <c r="H392" s="2">
        <v>12</v>
      </c>
      <c r="I392" s="42">
        <v>0.96</v>
      </c>
      <c r="J392" s="2">
        <v>547</v>
      </c>
      <c r="K392" s="2">
        <v>37</v>
      </c>
      <c r="L392" s="41">
        <v>0.93</v>
      </c>
      <c r="M392" s="3">
        <v>0</v>
      </c>
      <c r="N392" s="3" t="s">
        <v>140</v>
      </c>
      <c r="O392" s="31">
        <v>7.0449999999999999</v>
      </c>
      <c r="P392" s="31">
        <v>7.3630000000000004</v>
      </c>
      <c r="Q392" s="2">
        <v>1720</v>
      </c>
      <c r="R392" s="2">
        <v>1664</v>
      </c>
      <c r="S392" s="31">
        <v>48.4</v>
      </c>
      <c r="T392" s="31">
        <v>18.899999999999999</v>
      </c>
      <c r="U392" s="41">
        <f t="shared" si="219"/>
        <v>0.60950413223140498</v>
      </c>
      <c r="V392" s="31">
        <v>6</v>
      </c>
      <c r="W392" s="31">
        <v>2.9</v>
      </c>
      <c r="X392" s="41">
        <f t="shared" si="220"/>
        <v>0.51666666666666661</v>
      </c>
      <c r="Y392" s="31">
        <v>3.33</v>
      </c>
      <c r="Z392" s="2">
        <v>643</v>
      </c>
      <c r="AA392" s="34">
        <v>597</v>
      </c>
      <c r="AB392" s="2">
        <v>666</v>
      </c>
      <c r="AC392" s="2">
        <v>2978</v>
      </c>
      <c r="AD392" s="2">
        <v>310</v>
      </c>
      <c r="AE392" s="34">
        <v>222</v>
      </c>
      <c r="AF392" s="2">
        <v>446</v>
      </c>
      <c r="AG392" s="34">
        <v>2110</v>
      </c>
      <c r="AH392" s="2">
        <v>12635</v>
      </c>
      <c r="AI392" s="3">
        <f t="shared" si="218"/>
        <v>0.59912750723125796</v>
      </c>
      <c r="AJ392" s="3">
        <f t="shared" si="227"/>
        <v>0.37801697567452225</v>
      </c>
      <c r="AK392" s="69">
        <f t="shared" si="221"/>
        <v>0.44805608667941366</v>
      </c>
      <c r="AL392" s="70">
        <f t="shared" si="222"/>
        <v>135.679</v>
      </c>
      <c r="AM392" s="71">
        <f t="shared" si="223"/>
        <v>0.22957529610829103</v>
      </c>
      <c r="AN392" s="72">
        <f t="shared" si="224"/>
        <v>193.32499999999999</v>
      </c>
      <c r="AO392" s="71">
        <f t="shared" si="225"/>
        <v>0.30207031249999999</v>
      </c>
      <c r="AP392" s="95">
        <f t="shared" si="226"/>
        <v>2577.6666666666665</v>
      </c>
    </row>
    <row r="393" spans="1:42" x14ac:dyDescent="0.25">
      <c r="A393" s="1" t="s">
        <v>48</v>
      </c>
      <c r="B393" s="2">
        <v>28081</v>
      </c>
      <c r="C393" s="2">
        <v>906</v>
      </c>
      <c r="D393" s="2">
        <v>261</v>
      </c>
      <c r="E393" s="2">
        <v>11</v>
      </c>
      <c r="F393" s="42">
        <v>0.96</v>
      </c>
      <c r="G393" s="2">
        <v>348</v>
      </c>
      <c r="H393" s="2">
        <v>14</v>
      </c>
      <c r="I393" s="42">
        <v>0.96</v>
      </c>
      <c r="J393" s="2">
        <v>745</v>
      </c>
      <c r="K393" s="2">
        <v>40</v>
      </c>
      <c r="L393" s="41">
        <v>0.95</v>
      </c>
      <c r="M393" s="3">
        <v>25.6</v>
      </c>
      <c r="N393" s="3">
        <v>14.6</v>
      </c>
      <c r="O393" s="31">
        <v>7</v>
      </c>
      <c r="P393" s="31">
        <v>7.4249999999999998</v>
      </c>
      <c r="Q393" s="2">
        <v>1647.5</v>
      </c>
      <c r="R393" s="2">
        <v>1605.375</v>
      </c>
      <c r="S393" s="31">
        <v>51.3</v>
      </c>
      <c r="T393" s="31">
        <v>23.2</v>
      </c>
      <c r="U393" s="41">
        <f t="shared" si="219"/>
        <v>0.54775828460038989</v>
      </c>
      <c r="V393" s="31">
        <v>7.3</v>
      </c>
      <c r="W393" s="31">
        <v>3.1</v>
      </c>
      <c r="X393" s="41">
        <f t="shared" si="220"/>
        <v>0.57534246575342463</v>
      </c>
      <c r="Y393" s="31">
        <v>2.96</v>
      </c>
      <c r="Z393" s="2">
        <v>549</v>
      </c>
      <c r="AA393" s="34">
        <v>487</v>
      </c>
      <c r="AB393" s="2">
        <v>631</v>
      </c>
      <c r="AC393" s="2">
        <v>2687</v>
      </c>
      <c r="AD393" s="2">
        <v>430</v>
      </c>
      <c r="AE393" s="34">
        <v>323</v>
      </c>
      <c r="AF393" s="2">
        <v>539</v>
      </c>
      <c r="AG393" s="34">
        <v>2524</v>
      </c>
      <c r="AH393" s="2">
        <v>16311</v>
      </c>
      <c r="AI393" s="3">
        <f t="shared" si="218"/>
        <v>0.58085538264306824</v>
      </c>
      <c r="AJ393" s="3">
        <f t="shared" si="227"/>
        <v>0.29094405469890672</v>
      </c>
      <c r="AK393" s="69">
        <f t="shared" si="221"/>
        <v>0.57743785850860418</v>
      </c>
      <c r="AL393" s="70">
        <f t="shared" si="222"/>
        <v>236.46600000000001</v>
      </c>
      <c r="AM393" s="71">
        <f t="shared" si="223"/>
        <v>0.40011167512690354</v>
      </c>
      <c r="AN393" s="72">
        <f t="shared" si="224"/>
        <v>315.28800000000001</v>
      </c>
      <c r="AO393" s="71">
        <f t="shared" si="225"/>
        <v>0.49263750000000001</v>
      </c>
      <c r="AP393" s="95">
        <f t="shared" si="226"/>
        <v>4203.84</v>
      </c>
    </row>
    <row r="394" spans="1:42" x14ac:dyDescent="0.25">
      <c r="A394" s="1" t="s">
        <v>49</v>
      </c>
      <c r="B394" s="2">
        <v>36590</v>
      </c>
      <c r="C394" s="2">
        <v>1180</v>
      </c>
      <c r="D394" s="2">
        <v>263</v>
      </c>
      <c r="E394" s="2">
        <v>18</v>
      </c>
      <c r="F394" s="42">
        <v>0.93</v>
      </c>
      <c r="G394" s="2">
        <v>386</v>
      </c>
      <c r="H394" s="2">
        <v>17</v>
      </c>
      <c r="I394" s="42">
        <v>0.96</v>
      </c>
      <c r="J394" s="2">
        <v>815</v>
      </c>
      <c r="K394" s="2">
        <v>64</v>
      </c>
      <c r="L394" s="41">
        <v>0.92</v>
      </c>
      <c r="M394" s="3">
        <v>26.5</v>
      </c>
      <c r="N394" s="3">
        <v>15</v>
      </c>
      <c r="O394" s="31">
        <v>7.0010000000000003</v>
      </c>
      <c r="P394" s="31">
        <v>7.4740000000000002</v>
      </c>
      <c r="Q394" s="2">
        <v>1898.125</v>
      </c>
      <c r="R394" s="2">
        <v>1847.625</v>
      </c>
      <c r="S394" s="31">
        <v>63.9</v>
      </c>
      <c r="T394" s="31">
        <v>29.3</v>
      </c>
      <c r="U394" s="41">
        <f t="shared" si="219"/>
        <v>0.54147104851330208</v>
      </c>
      <c r="V394" s="31">
        <v>7.1</v>
      </c>
      <c r="W394" s="31">
        <v>4</v>
      </c>
      <c r="X394" s="41">
        <f t="shared" si="220"/>
        <v>0.43661971830985913</v>
      </c>
      <c r="Y394" s="31">
        <v>3.02</v>
      </c>
      <c r="Z394" s="2">
        <v>892</v>
      </c>
      <c r="AA394" s="34">
        <v>795</v>
      </c>
      <c r="AB394" s="2">
        <v>1070</v>
      </c>
      <c r="AC394" s="2">
        <v>4401</v>
      </c>
      <c r="AD394" s="2">
        <v>616</v>
      </c>
      <c r="AE394" s="34">
        <v>493</v>
      </c>
      <c r="AF394" s="2">
        <v>896</v>
      </c>
      <c r="AG394" s="34">
        <v>3949</v>
      </c>
      <c r="AH394" s="2">
        <v>17249</v>
      </c>
      <c r="AI394" s="3">
        <f t="shared" si="218"/>
        <v>0.47141295435911451</v>
      </c>
      <c r="AJ394" s="3">
        <f t="shared" si="227"/>
        <v>0.35834927575840392</v>
      </c>
      <c r="AK394" s="69">
        <f t="shared" si="221"/>
        <v>0.75207138304652643</v>
      </c>
      <c r="AL394" s="70">
        <f t="shared" si="222"/>
        <v>310.33999999999997</v>
      </c>
      <c r="AM394" s="71">
        <f t="shared" si="223"/>
        <v>0.52510998307952617</v>
      </c>
      <c r="AN394" s="72">
        <f t="shared" si="224"/>
        <v>455.48</v>
      </c>
      <c r="AO394" s="71">
        <f t="shared" si="225"/>
        <v>0.71168750000000003</v>
      </c>
      <c r="AP394" s="95">
        <f t="shared" si="226"/>
        <v>6073.0666666666666</v>
      </c>
    </row>
    <row r="395" spans="1:42" x14ac:dyDescent="0.25">
      <c r="A395" s="1" t="s">
        <v>50</v>
      </c>
      <c r="B395" s="2">
        <v>25751</v>
      </c>
      <c r="C395" s="2">
        <v>858</v>
      </c>
      <c r="D395" s="2">
        <v>236</v>
      </c>
      <c r="E395" s="2">
        <v>17</v>
      </c>
      <c r="F395" s="42">
        <v>0.93</v>
      </c>
      <c r="G395" s="2">
        <v>276</v>
      </c>
      <c r="H395" s="2">
        <v>13</v>
      </c>
      <c r="I395" s="42">
        <v>0.95</v>
      </c>
      <c r="J395" s="2">
        <v>580</v>
      </c>
      <c r="K395" s="2">
        <v>49</v>
      </c>
      <c r="L395" s="41">
        <v>0.92</v>
      </c>
      <c r="M395" s="3">
        <v>25</v>
      </c>
      <c r="N395" s="3">
        <v>15.5</v>
      </c>
      <c r="O395" s="31">
        <v>7.1040000000000001</v>
      </c>
      <c r="P395" s="31">
        <v>7.4729999999999999</v>
      </c>
      <c r="Q395" s="2">
        <v>1504</v>
      </c>
      <c r="R395" s="2">
        <v>1649.9</v>
      </c>
      <c r="S395" s="31">
        <v>43.9</v>
      </c>
      <c r="T395" s="31">
        <v>25.1</v>
      </c>
      <c r="U395" s="41">
        <f t="shared" si="219"/>
        <v>0.42824601366742587</v>
      </c>
      <c r="V395" s="31">
        <v>5.9</v>
      </c>
      <c r="W395" s="31">
        <v>2.1</v>
      </c>
      <c r="X395" s="41">
        <f t="shared" si="220"/>
        <v>0.64406779661016955</v>
      </c>
      <c r="Y395" s="31">
        <v>3.46</v>
      </c>
      <c r="Z395" s="2">
        <v>572</v>
      </c>
      <c r="AA395" s="34">
        <v>567</v>
      </c>
      <c r="AB395" s="2">
        <v>658</v>
      </c>
      <c r="AC395" s="2">
        <v>2732</v>
      </c>
      <c r="AD395" s="2">
        <v>580</v>
      </c>
      <c r="AE395" s="34">
        <v>230</v>
      </c>
      <c r="AF395" s="2">
        <v>528</v>
      </c>
      <c r="AG395" s="34">
        <v>2242</v>
      </c>
      <c r="AH395" s="2">
        <v>12163</v>
      </c>
      <c r="AI395" s="3">
        <f t="shared" si="218"/>
        <v>0.47233117160498622</v>
      </c>
      <c r="AJ395" s="3">
        <f t="shared" si="227"/>
        <v>0.31490039221777794</v>
      </c>
      <c r="AK395" s="69">
        <f t="shared" si="221"/>
        <v>0.54684512428298282</v>
      </c>
      <c r="AL395" s="70">
        <f t="shared" si="222"/>
        <v>202.488</v>
      </c>
      <c r="AM395" s="71">
        <f t="shared" si="223"/>
        <v>0.3426192893401015</v>
      </c>
      <c r="AN395" s="72">
        <f t="shared" si="224"/>
        <v>236.80799999999999</v>
      </c>
      <c r="AO395" s="71">
        <f t="shared" si="225"/>
        <v>0.37001249999999997</v>
      </c>
      <c r="AP395" s="95">
        <f t="shared" si="226"/>
        <v>3157.4400000000005</v>
      </c>
    </row>
    <row r="396" spans="1:42" x14ac:dyDescent="0.25">
      <c r="A396" s="1" t="s">
        <v>51</v>
      </c>
      <c r="B396" s="2">
        <v>21621</v>
      </c>
      <c r="C396" s="2">
        <v>697</v>
      </c>
      <c r="D396" s="2">
        <v>190</v>
      </c>
      <c r="E396" s="2">
        <v>11</v>
      </c>
      <c r="F396" s="42">
        <v>0.94</v>
      </c>
      <c r="G396" s="2">
        <v>215</v>
      </c>
      <c r="H396" s="2">
        <v>9</v>
      </c>
      <c r="I396" s="42">
        <v>0.96</v>
      </c>
      <c r="J396" s="2">
        <v>434</v>
      </c>
      <c r="K396" s="2">
        <v>31</v>
      </c>
      <c r="L396" s="41">
        <v>0.93</v>
      </c>
      <c r="M396" s="3" t="s">
        <v>140</v>
      </c>
      <c r="N396" s="3" t="s">
        <v>140</v>
      </c>
      <c r="O396" s="31">
        <v>7.15</v>
      </c>
      <c r="P396" s="31">
        <v>7.36</v>
      </c>
      <c r="Q396" s="2">
        <v>1481</v>
      </c>
      <c r="R396" s="2">
        <v>1734</v>
      </c>
      <c r="S396" s="31">
        <v>37.5</v>
      </c>
      <c r="T396" s="31">
        <v>14.3</v>
      </c>
      <c r="U396" s="41">
        <f t="shared" si="219"/>
        <v>0.6186666666666667</v>
      </c>
      <c r="V396" s="31">
        <v>4.8</v>
      </c>
      <c r="W396" s="31">
        <v>2.1</v>
      </c>
      <c r="X396" s="41">
        <f t="shared" si="220"/>
        <v>0.5625</v>
      </c>
      <c r="Y396" s="31">
        <v>3.02</v>
      </c>
      <c r="Z396" s="2">
        <v>497</v>
      </c>
      <c r="AA396" s="34">
        <v>530</v>
      </c>
      <c r="AB396" s="2">
        <v>495</v>
      </c>
      <c r="AC396" s="2">
        <v>2273</v>
      </c>
      <c r="AD396" s="2">
        <v>117</v>
      </c>
      <c r="AE396" s="34">
        <v>160</v>
      </c>
      <c r="AF396" s="2">
        <v>463</v>
      </c>
      <c r="AG396" s="34">
        <v>1917</v>
      </c>
      <c r="AH396" s="2">
        <v>10669</v>
      </c>
      <c r="AI396" s="3">
        <f t="shared" si="218"/>
        <v>0.49345543684380927</v>
      </c>
      <c r="AJ396" s="3">
        <f t="shared" si="227"/>
        <v>0.29841357939040747</v>
      </c>
      <c r="AK396" s="69">
        <f t="shared" si="221"/>
        <v>0.44423199490121096</v>
      </c>
      <c r="AL396" s="70">
        <f t="shared" si="222"/>
        <v>132.43</v>
      </c>
      <c r="AM396" s="71">
        <f t="shared" si="223"/>
        <v>0.22407783417935703</v>
      </c>
      <c r="AN396" s="72">
        <f t="shared" si="224"/>
        <v>149.85499999999999</v>
      </c>
      <c r="AO396" s="71">
        <f t="shared" si="225"/>
        <v>0.23414843749999997</v>
      </c>
      <c r="AP396" s="95">
        <f t="shared" si="226"/>
        <v>1998.0666666666666</v>
      </c>
    </row>
    <row r="397" spans="1:42" x14ac:dyDescent="0.25">
      <c r="A397" s="23" t="s">
        <v>52</v>
      </c>
      <c r="B397" s="2">
        <v>21175</v>
      </c>
      <c r="C397" s="2">
        <v>706</v>
      </c>
      <c r="D397" s="2">
        <v>160</v>
      </c>
      <c r="E397" s="2">
        <v>12</v>
      </c>
      <c r="F397" s="42">
        <v>0.93</v>
      </c>
      <c r="G397" s="2">
        <v>195</v>
      </c>
      <c r="H397" s="2">
        <v>9</v>
      </c>
      <c r="I397" s="42">
        <v>0.95</v>
      </c>
      <c r="J397" s="2">
        <v>381</v>
      </c>
      <c r="K397" s="2">
        <v>29</v>
      </c>
      <c r="L397" s="41">
        <v>0.92</v>
      </c>
      <c r="M397" s="3" t="s">
        <v>140</v>
      </c>
      <c r="N397" s="3" t="s">
        <v>140</v>
      </c>
      <c r="O397" s="31">
        <v>7.2039999999999997</v>
      </c>
      <c r="P397" s="31">
        <v>7.319</v>
      </c>
      <c r="Q397" s="2">
        <v>1808.0909999999999</v>
      </c>
      <c r="R397" s="2">
        <v>1798.4549999999999</v>
      </c>
      <c r="S397" s="31">
        <v>39.1</v>
      </c>
      <c r="T397" s="31">
        <v>12.9</v>
      </c>
      <c r="U397" s="41">
        <f t="shared" si="219"/>
        <v>0.67007672634271098</v>
      </c>
      <c r="V397" s="31">
        <v>4.5999999999999996</v>
      </c>
      <c r="W397" s="31">
        <v>3.4</v>
      </c>
      <c r="X397" s="41">
        <f t="shared" si="220"/>
        <v>0.26086956521739124</v>
      </c>
      <c r="Y397" s="31">
        <v>3.02</v>
      </c>
      <c r="Z397" s="2"/>
      <c r="AA397" s="34"/>
      <c r="AB397" s="2">
        <v>553</v>
      </c>
      <c r="AC397" s="2">
        <v>2255</v>
      </c>
      <c r="AD397" s="2"/>
      <c r="AE397" s="34">
        <v>159</v>
      </c>
      <c r="AF397" s="2">
        <v>491</v>
      </c>
      <c r="AG397" s="34">
        <v>1905</v>
      </c>
      <c r="AH397" s="2">
        <v>8811</v>
      </c>
      <c r="AI397" s="3">
        <f t="shared" si="218"/>
        <v>0.41610389610389609</v>
      </c>
      <c r="AJ397" s="3">
        <f t="shared" si="227"/>
        <v>0.25327036599763875</v>
      </c>
      <c r="AK397" s="69">
        <f t="shared" si="221"/>
        <v>0.44996813256851498</v>
      </c>
      <c r="AL397" s="70">
        <f t="shared" si="222"/>
        <v>112.96</v>
      </c>
      <c r="AM397" s="71">
        <f t="shared" si="223"/>
        <v>0.19113367174280879</v>
      </c>
      <c r="AN397" s="72">
        <f t="shared" si="224"/>
        <v>137.66999999999999</v>
      </c>
      <c r="AO397" s="71">
        <f t="shared" si="225"/>
        <v>0.21510937499999999</v>
      </c>
      <c r="AP397" s="95">
        <f t="shared" si="226"/>
        <v>1835.6000000000001</v>
      </c>
    </row>
    <row r="398" spans="1:42" ht="13" thickBot="1" x14ac:dyDescent="0.3">
      <c r="A398" s="25" t="s">
        <v>53</v>
      </c>
      <c r="B398" s="2">
        <v>23698</v>
      </c>
      <c r="C398" s="2">
        <v>764</v>
      </c>
      <c r="D398" s="2">
        <v>177</v>
      </c>
      <c r="E398" s="2">
        <v>13</v>
      </c>
      <c r="F398" s="42">
        <v>0.93</v>
      </c>
      <c r="G398" s="2">
        <v>183</v>
      </c>
      <c r="H398" s="2">
        <v>10</v>
      </c>
      <c r="I398" s="42">
        <v>0.95</v>
      </c>
      <c r="J398" s="2">
        <v>365</v>
      </c>
      <c r="K398" s="2">
        <v>34</v>
      </c>
      <c r="L398" s="41">
        <v>0.91</v>
      </c>
      <c r="M398" s="3" t="s">
        <v>140</v>
      </c>
      <c r="N398" s="3" t="s">
        <v>140</v>
      </c>
      <c r="O398" s="31">
        <v>7.1929999999999996</v>
      </c>
      <c r="P398" s="31">
        <v>7.3049999999999997</v>
      </c>
      <c r="Q398" s="2">
        <v>2122</v>
      </c>
      <c r="R398" s="2">
        <v>1952.875</v>
      </c>
      <c r="S398" s="31">
        <v>34.1</v>
      </c>
      <c r="T398" s="31">
        <v>13.2</v>
      </c>
      <c r="U398" s="41">
        <f t="shared" si="219"/>
        <v>0.61290322580645162</v>
      </c>
      <c r="V398" s="31">
        <v>4.0999999999999996</v>
      </c>
      <c r="W398" s="31">
        <v>2.7</v>
      </c>
      <c r="X398" s="41">
        <f t="shared" si="220"/>
        <v>0.3414634146341462</v>
      </c>
      <c r="Y398" s="31">
        <v>3.25</v>
      </c>
      <c r="Z398" s="2"/>
      <c r="AA398" s="34"/>
      <c r="AB398" s="2">
        <v>857</v>
      </c>
      <c r="AC398" s="2">
        <v>3291</v>
      </c>
      <c r="AD398" s="2"/>
      <c r="AE398" s="34">
        <v>187</v>
      </c>
      <c r="AF398" s="2">
        <v>684</v>
      </c>
      <c r="AG398" s="34">
        <v>2575</v>
      </c>
      <c r="AH398" s="2">
        <v>11645</v>
      </c>
      <c r="AI398" s="3">
        <f t="shared" si="218"/>
        <v>0.49139167862266858</v>
      </c>
      <c r="AJ398" s="3">
        <f t="shared" si="227"/>
        <v>0.32044898303654318</v>
      </c>
      <c r="AK398" s="69">
        <f t="shared" si="221"/>
        <v>0.48693435309114086</v>
      </c>
      <c r="AL398" s="70">
        <f t="shared" si="222"/>
        <v>135.22800000000001</v>
      </c>
      <c r="AM398" s="71">
        <f t="shared" si="223"/>
        <v>0.22881218274111675</v>
      </c>
      <c r="AN398" s="72">
        <f t="shared" si="224"/>
        <v>139.81200000000001</v>
      </c>
      <c r="AO398" s="71">
        <f t="shared" si="225"/>
        <v>0.21845625000000002</v>
      </c>
      <c r="AP398" s="95">
        <f t="shared" si="226"/>
        <v>1864.16</v>
      </c>
    </row>
    <row r="399" spans="1:42" ht="13" thickTop="1" x14ac:dyDescent="0.25">
      <c r="A399" s="88" t="s">
        <v>152</v>
      </c>
      <c r="B399" s="40">
        <f>SUM(B387:B398)</f>
        <v>271513</v>
      </c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40">
        <f>SUM(M387:M398)</f>
        <v>153.61000000000001</v>
      </c>
      <c r="N399" s="6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40">
        <f t="shared" ref="Z399:AH399" si="228">SUM(Z387:Z398)</f>
        <v>5650</v>
      </c>
      <c r="AA399" s="87">
        <f t="shared" si="228"/>
        <v>5829</v>
      </c>
      <c r="AB399" s="40">
        <f t="shared" si="228"/>
        <v>7419</v>
      </c>
      <c r="AC399" s="87">
        <f t="shared" si="228"/>
        <v>31839</v>
      </c>
      <c r="AD399" s="40">
        <f t="shared" si="228"/>
        <v>3132</v>
      </c>
      <c r="AE399" s="87">
        <f t="shared" si="228"/>
        <v>3000</v>
      </c>
      <c r="AF399" s="40">
        <f t="shared" si="228"/>
        <v>6437</v>
      </c>
      <c r="AG399" s="87">
        <f t="shared" si="228"/>
        <v>30750</v>
      </c>
      <c r="AH399" s="40">
        <f t="shared" si="228"/>
        <v>137062</v>
      </c>
      <c r="AI399" s="28"/>
      <c r="AJ399" s="28"/>
      <c r="AK399" s="73"/>
      <c r="AL399" s="74"/>
      <c r="AM399" s="75"/>
      <c r="AN399" s="76"/>
      <c r="AO399" s="75"/>
      <c r="AP399" s="93"/>
    </row>
    <row r="400" spans="1:42" ht="13" thickBot="1" x14ac:dyDescent="0.3">
      <c r="A400" s="89" t="s">
        <v>153</v>
      </c>
      <c r="B400" s="8">
        <f t="shared" ref="B400:AJ400" si="229">AVERAGE(B387:B398)</f>
        <v>22626.083333333332</v>
      </c>
      <c r="C400" s="84">
        <f t="shared" si="229"/>
        <v>740.33333333333337</v>
      </c>
      <c r="D400" s="84">
        <f t="shared" si="229"/>
        <v>220</v>
      </c>
      <c r="E400" s="84">
        <f t="shared" si="229"/>
        <v>12.25</v>
      </c>
      <c r="F400" s="92">
        <f>AVERAGE(F387:F398)</f>
        <v>0.94333333333333325</v>
      </c>
      <c r="G400" s="84">
        <f>AVERAGE(G387:G398)</f>
        <v>274.66666666666669</v>
      </c>
      <c r="H400" s="84">
        <f>AVERAGE(H387:H398)</f>
        <v>11.75</v>
      </c>
      <c r="I400" s="92">
        <f>AVERAGE(I387:I398)</f>
        <v>0.95749999999999991</v>
      </c>
      <c r="J400" s="84">
        <f t="shared" si="229"/>
        <v>568.25</v>
      </c>
      <c r="K400" s="84">
        <f t="shared" si="229"/>
        <v>38.916666666666664</v>
      </c>
      <c r="L400" s="92">
        <f>AVERAGE(L387:L398)</f>
        <v>0.93</v>
      </c>
      <c r="M400" s="8">
        <f t="shared" si="229"/>
        <v>17.067777777777778</v>
      </c>
      <c r="N400" s="85">
        <f t="shared" si="229"/>
        <v>14.983333333333334</v>
      </c>
      <c r="O400" s="85">
        <f t="shared" si="229"/>
        <v>7.1649166666666666</v>
      </c>
      <c r="P400" s="85">
        <f t="shared" si="229"/>
        <v>7.3825833333333337</v>
      </c>
      <c r="Q400" s="85">
        <f t="shared" si="229"/>
        <v>1776.568</v>
      </c>
      <c r="R400" s="85">
        <f t="shared" si="229"/>
        <v>1811.6992500000003</v>
      </c>
      <c r="S400" s="85">
        <f t="shared" si="229"/>
        <v>49.191666666666663</v>
      </c>
      <c r="T400" s="85">
        <f t="shared" si="229"/>
        <v>19.958333333333332</v>
      </c>
      <c r="U400" s="90">
        <f t="shared" si="229"/>
        <v>0.5833733402552802</v>
      </c>
      <c r="V400" s="85">
        <f t="shared" si="229"/>
        <v>6.2333333333333316</v>
      </c>
      <c r="W400" s="85">
        <f t="shared" si="229"/>
        <v>2.9916666666666671</v>
      </c>
      <c r="X400" s="90">
        <f t="shared" si="229"/>
        <v>0.50499162047751467</v>
      </c>
      <c r="Y400" s="85">
        <f t="shared" si="229"/>
        <v>3.0631818181818176</v>
      </c>
      <c r="Z400" s="8">
        <f t="shared" si="229"/>
        <v>565</v>
      </c>
      <c r="AA400" s="36">
        <f t="shared" si="229"/>
        <v>582.9</v>
      </c>
      <c r="AB400" s="8">
        <f t="shared" si="229"/>
        <v>618.25</v>
      </c>
      <c r="AC400" s="36">
        <f t="shared" si="229"/>
        <v>2653.25</v>
      </c>
      <c r="AD400" s="8">
        <f t="shared" si="229"/>
        <v>313.2</v>
      </c>
      <c r="AE400" s="36">
        <f t="shared" si="229"/>
        <v>250</v>
      </c>
      <c r="AF400" s="8">
        <f t="shared" si="229"/>
        <v>536.41666666666663</v>
      </c>
      <c r="AG400" s="36">
        <f t="shared" si="229"/>
        <v>2562.5</v>
      </c>
      <c r="AH400" s="8">
        <f t="shared" si="229"/>
        <v>11421.833333333334</v>
      </c>
      <c r="AI400" s="85">
        <f t="shared" si="229"/>
        <v>0.51683477545404222</v>
      </c>
      <c r="AJ400" s="85">
        <f t="shared" si="229"/>
        <v>0.35212398602185396</v>
      </c>
      <c r="AK400" s="77">
        <f t="shared" ref="AK400" si="230">C400/$C$2</f>
        <v>0.47185043552156364</v>
      </c>
      <c r="AL400" s="78">
        <f t="shared" ref="AL400" si="231">(C400*D400)/1000</f>
        <v>162.87333333333333</v>
      </c>
      <c r="AM400" s="79">
        <f t="shared" si="223"/>
        <v>0.2755893965031021</v>
      </c>
      <c r="AN400" s="80">
        <f t="shared" ref="AN400" si="232">(C400*G400)/1000</f>
        <v>203.3448888888889</v>
      </c>
      <c r="AO400" s="79">
        <f t="shared" si="225"/>
        <v>0.31772638888888893</v>
      </c>
      <c r="AP400" s="94">
        <f>AVERAGE(AP387:AP398)</f>
        <v>2734.8122222222223</v>
      </c>
    </row>
    <row r="401" spans="1:42" ht="13" thickTop="1" x14ac:dyDescent="0.25"/>
    <row r="402" spans="1:42" ht="13" thickBot="1" x14ac:dyDescent="0.3"/>
    <row r="403" spans="1:42" ht="13" thickTop="1" x14ac:dyDescent="0.25">
      <c r="A403" s="20" t="s">
        <v>5</v>
      </c>
      <c r="B403" s="21" t="s">
        <v>6</v>
      </c>
      <c r="C403" s="21" t="s">
        <v>6</v>
      </c>
      <c r="D403" s="21" t="s">
        <v>7</v>
      </c>
      <c r="E403" s="21" t="s">
        <v>8</v>
      </c>
      <c r="F403" s="32" t="s">
        <v>2</v>
      </c>
      <c r="G403" s="21" t="s">
        <v>9</v>
      </c>
      <c r="H403" s="21" t="s">
        <v>10</v>
      </c>
      <c r="I403" s="32" t="s">
        <v>3</v>
      </c>
      <c r="J403" s="21" t="s">
        <v>11</v>
      </c>
      <c r="K403" s="21" t="s">
        <v>12</v>
      </c>
      <c r="L403" s="32" t="s">
        <v>13</v>
      </c>
      <c r="M403" s="21" t="s">
        <v>14</v>
      </c>
      <c r="N403" s="22" t="s">
        <v>15</v>
      </c>
      <c r="O403" s="21" t="s">
        <v>68</v>
      </c>
      <c r="P403" s="21" t="s">
        <v>69</v>
      </c>
      <c r="Q403" s="21" t="s">
        <v>70</v>
      </c>
      <c r="R403" s="21" t="s">
        <v>62</v>
      </c>
      <c r="S403" s="21" t="s">
        <v>134</v>
      </c>
      <c r="T403" s="21" t="s">
        <v>135</v>
      </c>
      <c r="U403" s="82" t="s">
        <v>154</v>
      </c>
      <c r="V403" s="21" t="s">
        <v>96</v>
      </c>
      <c r="W403" s="21" t="s">
        <v>97</v>
      </c>
      <c r="X403" s="82" t="s">
        <v>155</v>
      </c>
      <c r="Y403" s="21" t="s">
        <v>124</v>
      </c>
      <c r="Z403" s="22" t="s">
        <v>143</v>
      </c>
      <c r="AA403" s="22" t="s">
        <v>144</v>
      </c>
      <c r="AB403" s="22" t="s">
        <v>145</v>
      </c>
      <c r="AC403" s="22" t="s">
        <v>146</v>
      </c>
      <c r="AD403" s="38" t="s">
        <v>147</v>
      </c>
      <c r="AE403" s="38" t="s">
        <v>148</v>
      </c>
      <c r="AF403" s="38" t="s">
        <v>149</v>
      </c>
      <c r="AG403" s="38" t="s">
        <v>150</v>
      </c>
      <c r="AH403" s="22" t="s">
        <v>67</v>
      </c>
      <c r="AI403" s="22" t="s">
        <v>17</v>
      </c>
      <c r="AJ403" s="22" t="s">
        <v>98</v>
      </c>
      <c r="AK403" s="61" t="s">
        <v>99</v>
      </c>
      <c r="AL403" s="62" t="s">
        <v>100</v>
      </c>
      <c r="AM403" s="63" t="s">
        <v>101</v>
      </c>
      <c r="AN403" s="64" t="s">
        <v>99</v>
      </c>
      <c r="AO403" s="63" t="s">
        <v>99</v>
      </c>
      <c r="AP403" s="61" t="s">
        <v>164</v>
      </c>
    </row>
    <row r="404" spans="1:42" ht="13" thickBot="1" x14ac:dyDescent="0.3">
      <c r="A404" s="16" t="s">
        <v>156</v>
      </c>
      <c r="B404" s="17" t="s">
        <v>19</v>
      </c>
      <c r="C404" s="18" t="s">
        <v>20</v>
      </c>
      <c r="D404" s="17" t="s">
        <v>21</v>
      </c>
      <c r="E404" s="17" t="s">
        <v>21</v>
      </c>
      <c r="F404" s="33" t="s">
        <v>72</v>
      </c>
      <c r="G404" s="17" t="s">
        <v>21</v>
      </c>
      <c r="H404" s="17" t="s">
        <v>21</v>
      </c>
      <c r="I404" s="33" t="s">
        <v>72</v>
      </c>
      <c r="J404" s="17" t="s">
        <v>21</v>
      </c>
      <c r="K404" s="17" t="s">
        <v>21</v>
      </c>
      <c r="L404" s="33" t="s">
        <v>72</v>
      </c>
      <c r="M404" s="17" t="s">
        <v>23</v>
      </c>
      <c r="N404" s="19" t="s">
        <v>24</v>
      </c>
      <c r="O404" s="17"/>
      <c r="P404" s="17"/>
      <c r="Q404" s="17"/>
      <c r="R404" s="17"/>
      <c r="S404" s="17"/>
      <c r="T404" s="17"/>
      <c r="U404" s="83" t="s">
        <v>72</v>
      </c>
      <c r="V404" s="17"/>
      <c r="W404" s="17"/>
      <c r="X404" s="83" t="s">
        <v>72</v>
      </c>
      <c r="Y404" s="17"/>
      <c r="Z404" s="18" t="s">
        <v>25</v>
      </c>
      <c r="AA404" s="18" t="s">
        <v>25</v>
      </c>
      <c r="AB404" s="18" t="s">
        <v>25</v>
      </c>
      <c r="AC404" s="18" t="s">
        <v>25</v>
      </c>
      <c r="AD404" s="39" t="s">
        <v>25</v>
      </c>
      <c r="AE404" s="39" t="s">
        <v>25</v>
      </c>
      <c r="AF404" s="39" t="s">
        <v>25</v>
      </c>
      <c r="AG404" s="39" t="s">
        <v>25</v>
      </c>
      <c r="AH404" s="18" t="s">
        <v>25</v>
      </c>
      <c r="AI404" s="18" t="s">
        <v>26</v>
      </c>
      <c r="AJ404" s="18" t="s">
        <v>26</v>
      </c>
      <c r="AK404" s="65" t="s">
        <v>6</v>
      </c>
      <c r="AL404" s="66" t="s">
        <v>103</v>
      </c>
      <c r="AM404" s="67" t="s">
        <v>104</v>
      </c>
      <c r="AN404" s="68" t="s">
        <v>105</v>
      </c>
      <c r="AO404" s="67" t="s">
        <v>106</v>
      </c>
      <c r="AP404" s="65" t="s">
        <v>165</v>
      </c>
    </row>
    <row r="405" spans="1:42" ht="13" thickTop="1" x14ac:dyDescent="0.25">
      <c r="A405" s="1" t="s">
        <v>42</v>
      </c>
      <c r="B405" s="2">
        <v>17534</v>
      </c>
      <c r="C405" s="2">
        <v>566</v>
      </c>
      <c r="D405" s="2">
        <v>257</v>
      </c>
      <c r="E405" s="2">
        <v>17</v>
      </c>
      <c r="F405" s="42">
        <v>0.93</v>
      </c>
      <c r="G405" s="2">
        <v>275</v>
      </c>
      <c r="H405" s="2">
        <v>10</v>
      </c>
      <c r="I405" s="42">
        <v>0.96</v>
      </c>
      <c r="J405" s="2">
        <v>586</v>
      </c>
      <c r="K405" s="2">
        <v>36</v>
      </c>
      <c r="L405" s="41">
        <v>0.94</v>
      </c>
      <c r="M405" s="4">
        <v>25.48</v>
      </c>
      <c r="N405" s="3">
        <v>14.5</v>
      </c>
      <c r="O405" s="31">
        <v>7.29</v>
      </c>
      <c r="P405" s="31">
        <v>7.26</v>
      </c>
      <c r="Q405" s="2">
        <v>2851</v>
      </c>
      <c r="R405" s="2">
        <v>3005</v>
      </c>
      <c r="S405" s="31">
        <v>49.9</v>
      </c>
      <c r="T405" s="31">
        <v>12.9</v>
      </c>
      <c r="U405" s="41">
        <f>1-T405/S405</f>
        <v>0.74148296593186369</v>
      </c>
      <c r="V405" s="31">
        <v>6.6</v>
      </c>
      <c r="W405" s="31">
        <v>2.2999999999999998</v>
      </c>
      <c r="X405" s="41">
        <f>1-W405/V405</f>
        <v>0.6515151515151516</v>
      </c>
      <c r="Y405" s="31">
        <v>3.02</v>
      </c>
      <c r="Z405" s="2">
        <v>340</v>
      </c>
      <c r="AA405" s="2">
        <v>538</v>
      </c>
      <c r="AB405" s="2">
        <v>392</v>
      </c>
      <c r="AC405" s="2">
        <v>1647</v>
      </c>
      <c r="AD405" s="2">
        <v>105</v>
      </c>
      <c r="AE405" s="2">
        <v>351</v>
      </c>
      <c r="AF405" s="2">
        <v>774</v>
      </c>
      <c r="AG405" s="2">
        <v>2211</v>
      </c>
      <c r="AH405" s="2">
        <v>8926</v>
      </c>
      <c r="AI405" s="3">
        <f t="shared" ref="AI405:AI416" si="233">AH405/B405</f>
        <v>0.50906809627010385</v>
      </c>
      <c r="AJ405" s="3">
        <f>SUM(Z405:AG405)/B405</f>
        <v>0.36260978670012545</v>
      </c>
      <c r="AK405" s="69">
        <f>C405/$C$2</f>
        <v>0.36073932441045253</v>
      </c>
      <c r="AL405" s="70">
        <f>(C405*D405)/1000</f>
        <v>145.46199999999999</v>
      </c>
      <c r="AM405" s="71">
        <f>(AL405)/$E$3</f>
        <v>0.24612859560067679</v>
      </c>
      <c r="AN405" s="72">
        <f>(C405*G405)/1000</f>
        <v>155.65</v>
      </c>
      <c r="AO405" s="71">
        <f>(AN405)/$G$3</f>
        <v>0.24320312500000002</v>
      </c>
      <c r="AP405" s="95">
        <f>(0.8*C405*G405)/60</f>
        <v>2075.3333333333335</v>
      </c>
    </row>
    <row r="406" spans="1:42" x14ac:dyDescent="0.25">
      <c r="A406" s="1" t="s">
        <v>43</v>
      </c>
      <c r="B406" s="2">
        <v>10993</v>
      </c>
      <c r="C406" s="2">
        <v>393</v>
      </c>
      <c r="D406" s="2">
        <v>230</v>
      </c>
      <c r="E406" s="2">
        <v>18</v>
      </c>
      <c r="F406" s="42">
        <v>0.92</v>
      </c>
      <c r="G406" s="2">
        <v>314</v>
      </c>
      <c r="H406" s="2">
        <v>17</v>
      </c>
      <c r="I406" s="42">
        <v>0.95</v>
      </c>
      <c r="J406" s="2">
        <v>554</v>
      </c>
      <c r="K406" s="2">
        <v>51</v>
      </c>
      <c r="L406" s="41">
        <v>0.91</v>
      </c>
      <c r="M406" s="3">
        <v>26.5</v>
      </c>
      <c r="N406" s="3">
        <v>16.399999999999999</v>
      </c>
      <c r="O406" s="31">
        <v>7.2</v>
      </c>
      <c r="P406" s="31">
        <v>7.5</v>
      </c>
      <c r="Q406" s="2">
        <v>2222.3000000000002</v>
      </c>
      <c r="R406" s="2">
        <v>2130.3000000000002</v>
      </c>
      <c r="S406" s="31">
        <v>62.3</v>
      </c>
      <c r="T406" s="31">
        <v>43.2</v>
      </c>
      <c r="U406" s="41">
        <f t="shared" ref="U406:U416" si="234">1-T406/S406</f>
        <v>0.30658105939004809</v>
      </c>
      <c r="V406" s="31">
        <v>7.6</v>
      </c>
      <c r="W406" s="31">
        <v>2.4</v>
      </c>
      <c r="X406" s="41">
        <f t="shared" ref="X406:X416" si="235">1-W406/V406</f>
        <v>0.68421052631578949</v>
      </c>
      <c r="Y406" s="31">
        <v>4.0199999999999996</v>
      </c>
      <c r="Z406" s="2">
        <v>91</v>
      </c>
      <c r="AA406" s="2">
        <v>450</v>
      </c>
      <c r="AB406" s="2">
        <v>101</v>
      </c>
      <c r="AC406" s="2">
        <v>1443</v>
      </c>
      <c r="AD406" s="2">
        <v>25</v>
      </c>
      <c r="AE406" s="2">
        <v>176</v>
      </c>
      <c r="AF406" s="2">
        <v>296</v>
      </c>
      <c r="AG406" s="2">
        <v>875</v>
      </c>
      <c r="AH406" s="2">
        <v>7094</v>
      </c>
      <c r="AI406" s="3">
        <f t="shared" si="233"/>
        <v>0.64531974893113797</v>
      </c>
      <c r="AJ406" s="3">
        <f>SUM(Z406:AG406)/B406</f>
        <v>0.31447284635677247</v>
      </c>
      <c r="AK406" s="69">
        <f t="shared" ref="AK406:AK416" si="236">C406/$C$2</f>
        <v>0.25047801147227533</v>
      </c>
      <c r="AL406" s="70">
        <f t="shared" ref="AL406:AL416" si="237">(C406*D406)/1000</f>
        <v>90.39</v>
      </c>
      <c r="AM406" s="71">
        <f t="shared" ref="AM406:AM418" si="238">(AL406)/$E$3</f>
        <v>0.15294416243654824</v>
      </c>
      <c r="AN406" s="72">
        <f t="shared" ref="AN406:AN416" si="239">(C406*G406)/1000</f>
        <v>123.402</v>
      </c>
      <c r="AO406" s="71">
        <f t="shared" ref="AO406:AO418" si="240">(AN406)/$G$3</f>
        <v>0.19281562499999999</v>
      </c>
      <c r="AP406" s="95">
        <f t="shared" ref="AP406:AP416" si="241">(0.8*C406*G406)/60</f>
        <v>1645.3600000000001</v>
      </c>
    </row>
    <row r="407" spans="1:42" x14ac:dyDescent="0.25">
      <c r="A407" s="1" t="s">
        <v>44</v>
      </c>
      <c r="B407" s="2">
        <v>11949</v>
      </c>
      <c r="C407" s="2">
        <v>385</v>
      </c>
      <c r="D407" s="2">
        <v>287</v>
      </c>
      <c r="E407" s="2">
        <v>19</v>
      </c>
      <c r="F407" s="42">
        <v>0.93</v>
      </c>
      <c r="G407" s="2">
        <v>353</v>
      </c>
      <c r="H407" s="2">
        <v>17</v>
      </c>
      <c r="I407" s="42">
        <v>0.95</v>
      </c>
      <c r="J407" s="2">
        <v>667</v>
      </c>
      <c r="K407" s="2">
        <v>60</v>
      </c>
      <c r="L407" s="41">
        <v>0.91</v>
      </c>
      <c r="M407" s="3">
        <v>26.3</v>
      </c>
      <c r="N407" s="3">
        <v>15.7</v>
      </c>
      <c r="O407" s="31">
        <v>7.17</v>
      </c>
      <c r="P407" s="31">
        <v>7.5</v>
      </c>
      <c r="Q407" s="2">
        <v>2325</v>
      </c>
      <c r="R407" s="2">
        <v>2022</v>
      </c>
      <c r="S407" s="31">
        <v>70.400000000000006</v>
      </c>
      <c r="T407" s="31">
        <v>34.6</v>
      </c>
      <c r="U407" s="41">
        <f t="shared" si="234"/>
        <v>0.50852272727272729</v>
      </c>
      <c r="V407" s="31">
        <v>9.1</v>
      </c>
      <c r="W407" s="31">
        <v>3.3</v>
      </c>
      <c r="X407" s="41">
        <f t="shared" si="235"/>
        <v>0.63736263736263732</v>
      </c>
      <c r="Y407" s="31">
        <v>4.12</v>
      </c>
      <c r="Z407" s="2">
        <v>106</v>
      </c>
      <c r="AA407" s="2">
        <v>244</v>
      </c>
      <c r="AB407" s="2">
        <v>83</v>
      </c>
      <c r="AC407" s="2">
        <v>1620</v>
      </c>
      <c r="AD407" s="2">
        <v>28</v>
      </c>
      <c r="AE407" s="2">
        <v>240</v>
      </c>
      <c r="AF407" s="2">
        <v>395</v>
      </c>
      <c r="AG407" s="2">
        <v>1202</v>
      </c>
      <c r="AH407" s="2">
        <v>8539</v>
      </c>
      <c r="AI407" s="3">
        <f t="shared" si="233"/>
        <v>0.71462047033224541</v>
      </c>
      <c r="AJ407" s="3">
        <f t="shared" ref="AJ407:AJ416" si="242">SUM(Z407:AG407)/B407</f>
        <v>0.32789354757720313</v>
      </c>
      <c r="AK407" s="69">
        <f t="shared" si="236"/>
        <v>0.24537922243467178</v>
      </c>
      <c r="AL407" s="70">
        <f t="shared" si="237"/>
        <v>110.495</v>
      </c>
      <c r="AM407" s="71">
        <f t="shared" si="238"/>
        <v>0.18696277495769884</v>
      </c>
      <c r="AN407" s="72">
        <f t="shared" si="239"/>
        <v>135.905</v>
      </c>
      <c r="AO407" s="71">
        <f t="shared" si="240"/>
        <v>0.21235156250000001</v>
      </c>
      <c r="AP407" s="95">
        <f t="shared" si="241"/>
        <v>1812.0666666666666</v>
      </c>
    </row>
    <row r="408" spans="1:42" x14ac:dyDescent="0.25">
      <c r="A408" s="1" t="s">
        <v>45</v>
      </c>
      <c r="B408" s="2">
        <v>13230</v>
      </c>
      <c r="C408" s="2">
        <v>441</v>
      </c>
      <c r="D408" s="2">
        <v>282</v>
      </c>
      <c r="E408" s="2">
        <v>20</v>
      </c>
      <c r="F408" s="42">
        <v>0.93</v>
      </c>
      <c r="G408" s="2">
        <v>427</v>
      </c>
      <c r="H408" s="2">
        <v>18</v>
      </c>
      <c r="I408" s="42">
        <v>0.96</v>
      </c>
      <c r="J408" s="2">
        <v>806</v>
      </c>
      <c r="K408" s="2">
        <v>68</v>
      </c>
      <c r="L408" s="41">
        <v>0.92</v>
      </c>
      <c r="M408" s="3">
        <v>0</v>
      </c>
      <c r="N408" s="3" t="s">
        <v>140</v>
      </c>
      <c r="O408" s="31">
        <v>7.12</v>
      </c>
      <c r="P408" s="31">
        <v>7.52</v>
      </c>
      <c r="Q408" s="2">
        <v>1831</v>
      </c>
      <c r="R408" s="2">
        <v>1954</v>
      </c>
      <c r="S408" s="31">
        <v>74.3</v>
      </c>
      <c r="T408" s="31">
        <v>55.7</v>
      </c>
      <c r="U408" s="41">
        <f t="shared" si="234"/>
        <v>0.25033647375504708</v>
      </c>
      <c r="V408" s="31">
        <v>10.4</v>
      </c>
      <c r="W408" s="31">
        <v>6.3</v>
      </c>
      <c r="X408" s="41">
        <f t="shared" si="235"/>
        <v>0.39423076923076927</v>
      </c>
      <c r="Y408" s="31">
        <v>4.12</v>
      </c>
      <c r="Z408" s="2">
        <v>97</v>
      </c>
      <c r="AA408" s="2">
        <v>126</v>
      </c>
      <c r="AB408" s="2">
        <v>526</v>
      </c>
      <c r="AC408" s="2">
        <v>1464</v>
      </c>
      <c r="AD408" s="2">
        <v>30</v>
      </c>
      <c r="AE408" s="2">
        <v>231</v>
      </c>
      <c r="AF408" s="2">
        <v>393</v>
      </c>
      <c r="AG408" s="2">
        <v>1185</v>
      </c>
      <c r="AH408" s="2">
        <v>8918</v>
      </c>
      <c r="AI408" s="3">
        <f t="shared" si="233"/>
        <v>0.67407407407407405</v>
      </c>
      <c r="AJ408" s="3">
        <f t="shared" si="242"/>
        <v>0.30627362055933482</v>
      </c>
      <c r="AK408" s="69">
        <f t="shared" si="236"/>
        <v>0.28107074569789675</v>
      </c>
      <c r="AL408" s="70">
        <f t="shared" si="237"/>
        <v>124.36199999999999</v>
      </c>
      <c r="AM408" s="71">
        <f t="shared" si="238"/>
        <v>0.2104263959390863</v>
      </c>
      <c r="AN408" s="72">
        <f t="shared" si="239"/>
        <v>188.30699999999999</v>
      </c>
      <c r="AO408" s="71">
        <f t="shared" si="240"/>
        <v>0.2942296875</v>
      </c>
      <c r="AP408" s="95">
        <f t="shared" si="241"/>
        <v>2510.7600000000002</v>
      </c>
    </row>
    <row r="409" spans="1:42" x14ac:dyDescent="0.25">
      <c r="A409" s="1" t="s">
        <v>46</v>
      </c>
      <c r="B409" s="2">
        <v>13917</v>
      </c>
      <c r="C409" s="2">
        <v>449</v>
      </c>
      <c r="D409" s="2">
        <v>293</v>
      </c>
      <c r="E409" s="2">
        <v>17</v>
      </c>
      <c r="F409" s="42">
        <v>0.94</v>
      </c>
      <c r="G409" s="2">
        <v>362</v>
      </c>
      <c r="H409" s="2">
        <v>20</v>
      </c>
      <c r="I409" s="42">
        <v>0.94</v>
      </c>
      <c r="J409" s="2">
        <v>664</v>
      </c>
      <c r="K409" s="2">
        <v>61</v>
      </c>
      <c r="L409" s="41">
        <v>0.91</v>
      </c>
      <c r="M409" s="3">
        <v>26.76</v>
      </c>
      <c r="N409" s="3">
        <v>17.399999999999999</v>
      </c>
      <c r="O409" s="31">
        <v>7.15</v>
      </c>
      <c r="P409" s="31">
        <v>7.47</v>
      </c>
      <c r="Q409" s="2">
        <v>2140</v>
      </c>
      <c r="R409" s="2">
        <v>2027</v>
      </c>
      <c r="S409" s="31">
        <v>70.7</v>
      </c>
      <c r="T409" s="31">
        <v>44.1</v>
      </c>
      <c r="U409" s="41">
        <f t="shared" si="234"/>
        <v>0.37623762376237624</v>
      </c>
      <c r="V409" s="31">
        <v>8.4</v>
      </c>
      <c r="W409" s="31">
        <v>3.4</v>
      </c>
      <c r="X409" s="41">
        <f t="shared" si="235"/>
        <v>0.59523809523809534</v>
      </c>
      <c r="Y409" s="31">
        <v>3.63</v>
      </c>
      <c r="Z409" s="2">
        <v>89</v>
      </c>
      <c r="AA409" s="2">
        <v>95</v>
      </c>
      <c r="AB409" s="2">
        <v>530</v>
      </c>
      <c r="AC409" s="2">
        <v>1477</v>
      </c>
      <c r="AD409" s="2">
        <v>31</v>
      </c>
      <c r="AE409" s="2">
        <v>228</v>
      </c>
      <c r="AF409" s="2">
        <v>414</v>
      </c>
      <c r="AG409" s="2">
        <v>1277</v>
      </c>
      <c r="AH409" s="2">
        <v>9845</v>
      </c>
      <c r="AI409" s="3">
        <f t="shared" si="233"/>
        <v>0.70740820579147801</v>
      </c>
      <c r="AJ409" s="3">
        <f t="shared" si="242"/>
        <v>0.29754975928720268</v>
      </c>
      <c r="AK409" s="69">
        <f t="shared" si="236"/>
        <v>0.28616953473550033</v>
      </c>
      <c r="AL409" s="70">
        <f t="shared" si="237"/>
        <v>131.55699999999999</v>
      </c>
      <c r="AM409" s="71">
        <f t="shared" si="238"/>
        <v>0.2226006768189509</v>
      </c>
      <c r="AN409" s="72">
        <f t="shared" si="239"/>
        <v>162.53800000000001</v>
      </c>
      <c r="AO409" s="71">
        <f t="shared" si="240"/>
        <v>0.25396562500000003</v>
      </c>
      <c r="AP409" s="95">
        <f t="shared" si="241"/>
        <v>2167.1733333333336</v>
      </c>
    </row>
    <row r="410" spans="1:42" x14ac:dyDescent="0.25">
      <c r="A410" s="1" t="s">
        <v>47</v>
      </c>
      <c r="B410" s="2">
        <v>17433</v>
      </c>
      <c r="C410" s="2">
        <v>581</v>
      </c>
      <c r="D410" s="2">
        <v>317</v>
      </c>
      <c r="E410" s="2">
        <v>13</v>
      </c>
      <c r="F410" s="42">
        <v>0.96</v>
      </c>
      <c r="G410" s="2">
        <v>344.16699999999997</v>
      </c>
      <c r="H410" s="2">
        <v>15.417</v>
      </c>
      <c r="I410" s="42">
        <v>0.96</v>
      </c>
      <c r="J410" s="2">
        <v>815.28599999999994</v>
      </c>
      <c r="K410" s="2">
        <v>43.429000000000002</v>
      </c>
      <c r="L410" s="41">
        <v>0.93</v>
      </c>
      <c r="M410" s="47">
        <v>25.1</v>
      </c>
      <c r="N410" s="47">
        <v>16.100000000000001</v>
      </c>
      <c r="O410" s="31">
        <v>7.0510000000000002</v>
      </c>
      <c r="P410" s="31">
        <v>7.4169999999999998</v>
      </c>
      <c r="Q410" s="2">
        <v>2288.5</v>
      </c>
      <c r="R410" s="2">
        <v>2197.1669999999999</v>
      </c>
      <c r="S410" s="31">
        <v>81.632999999999996</v>
      </c>
      <c r="T410" s="31">
        <v>45.783000000000001</v>
      </c>
      <c r="U410" s="41">
        <f t="shared" si="234"/>
        <v>0.43916063356730728</v>
      </c>
      <c r="V410" s="31">
        <v>13.042999999999999</v>
      </c>
      <c r="W410" s="31">
        <v>2.9569999999999999</v>
      </c>
      <c r="X410" s="41">
        <f t="shared" si="235"/>
        <v>0.7732883539063099</v>
      </c>
      <c r="Y410" s="31">
        <v>4.03</v>
      </c>
      <c r="Z410" s="2">
        <v>120</v>
      </c>
      <c r="AA410" s="2">
        <v>116</v>
      </c>
      <c r="AB410" s="2">
        <v>707</v>
      </c>
      <c r="AC410" s="2">
        <v>2207</v>
      </c>
      <c r="AD410" s="2">
        <v>38</v>
      </c>
      <c r="AE410" s="2">
        <v>352</v>
      </c>
      <c r="AF410" s="2">
        <v>689</v>
      </c>
      <c r="AG410" s="2">
        <v>2207</v>
      </c>
      <c r="AH410" s="2">
        <v>11938</v>
      </c>
      <c r="AI410" s="3">
        <f t="shared" si="233"/>
        <v>0.68479320828314116</v>
      </c>
      <c r="AJ410" s="3">
        <f t="shared" si="242"/>
        <v>0.36918487925199334</v>
      </c>
      <c r="AK410" s="69">
        <f t="shared" si="236"/>
        <v>0.3702995538559592</v>
      </c>
      <c r="AL410" s="70">
        <f t="shared" si="237"/>
        <v>184.17699999999999</v>
      </c>
      <c r="AM410" s="71">
        <f t="shared" si="238"/>
        <v>0.3116362098138748</v>
      </c>
      <c r="AN410" s="72">
        <f t="shared" si="239"/>
        <v>199.96102699999997</v>
      </c>
      <c r="AO410" s="71">
        <f t="shared" si="240"/>
        <v>0.31243910468749997</v>
      </c>
      <c r="AP410" s="95">
        <f t="shared" si="241"/>
        <v>2666.1470266666665</v>
      </c>
    </row>
    <row r="411" spans="1:42" x14ac:dyDescent="0.25">
      <c r="A411" s="1" t="s">
        <v>48</v>
      </c>
      <c r="B411" s="2">
        <v>23564</v>
      </c>
      <c r="C411" s="2">
        <v>760.12900000000002</v>
      </c>
      <c r="D411" s="2">
        <v>341.85700000000003</v>
      </c>
      <c r="E411" s="2">
        <v>12</v>
      </c>
      <c r="F411" s="42">
        <v>0.96</v>
      </c>
      <c r="G411" s="2">
        <v>384.286</v>
      </c>
      <c r="H411" s="2">
        <v>14</v>
      </c>
      <c r="I411" s="42">
        <v>0.96</v>
      </c>
      <c r="J411" s="2">
        <v>815.28599999999994</v>
      </c>
      <c r="K411" s="2">
        <v>43.429000000000002</v>
      </c>
      <c r="L411" s="41">
        <v>0.95</v>
      </c>
      <c r="M411" s="3">
        <v>25.1</v>
      </c>
      <c r="N411" s="3">
        <v>16.8</v>
      </c>
      <c r="O411" s="31">
        <v>6.944</v>
      </c>
      <c r="P411" s="31">
        <v>7.3769999999999998</v>
      </c>
      <c r="Q411" s="2">
        <v>1852.7139999999999</v>
      </c>
      <c r="R411" s="2">
        <v>2079.143</v>
      </c>
      <c r="S411" s="31">
        <v>71.171000000000006</v>
      </c>
      <c r="T411" s="31">
        <v>31.556999999999999</v>
      </c>
      <c r="U411" s="41">
        <f t="shared" si="234"/>
        <v>0.55660311081760838</v>
      </c>
      <c r="V411" s="31">
        <v>9.3369999999999997</v>
      </c>
      <c r="W411" s="31">
        <v>2.3639999999999999</v>
      </c>
      <c r="X411" s="41">
        <f t="shared" si="235"/>
        <v>0.74681375174038767</v>
      </c>
      <c r="Y411" s="31">
        <v>3.96</v>
      </c>
      <c r="Z411" s="2">
        <v>87</v>
      </c>
      <c r="AA411" s="2">
        <v>83</v>
      </c>
      <c r="AB411" s="2">
        <v>508</v>
      </c>
      <c r="AC411" s="2">
        <v>1461</v>
      </c>
      <c r="AD411" s="2">
        <v>50</v>
      </c>
      <c r="AE411" s="2">
        <v>277</v>
      </c>
      <c r="AF411" s="2">
        <v>575</v>
      </c>
      <c r="AG411" s="2">
        <v>1754</v>
      </c>
      <c r="AH411" s="2">
        <v>15716</v>
      </c>
      <c r="AI411" s="3">
        <f t="shared" si="233"/>
        <v>0.6669495841113563</v>
      </c>
      <c r="AJ411" s="3">
        <f t="shared" si="242"/>
        <v>0.20348837209302326</v>
      </c>
      <c r="AK411" s="69">
        <f t="shared" si="236"/>
        <v>0.48446717654557042</v>
      </c>
      <c r="AL411" s="70">
        <f t="shared" si="237"/>
        <v>259.85541955299999</v>
      </c>
      <c r="AM411" s="71">
        <f t="shared" si="238"/>
        <v>0.43968768113874784</v>
      </c>
      <c r="AN411" s="72">
        <f t="shared" si="239"/>
        <v>292.10693289400001</v>
      </c>
      <c r="AO411" s="71">
        <f t="shared" si="240"/>
        <v>0.45641708264687503</v>
      </c>
      <c r="AP411" s="95">
        <f t="shared" si="241"/>
        <v>3894.7591052533335</v>
      </c>
    </row>
    <row r="412" spans="1:42" x14ac:dyDescent="0.25">
      <c r="A412" s="1" t="s">
        <v>49</v>
      </c>
      <c r="B412" s="2">
        <v>32819</v>
      </c>
      <c r="C412" s="2">
        <v>1059</v>
      </c>
      <c r="D412" s="2">
        <v>319</v>
      </c>
      <c r="E412" s="2">
        <v>25</v>
      </c>
      <c r="F412" s="42">
        <v>0.92</v>
      </c>
      <c r="G412" s="2">
        <v>365</v>
      </c>
      <c r="H412" s="2">
        <v>23</v>
      </c>
      <c r="I412" s="42">
        <v>0.94</v>
      </c>
      <c r="J412" s="2">
        <v>761</v>
      </c>
      <c r="K412" s="2">
        <v>86</v>
      </c>
      <c r="L412" s="41">
        <v>0.89</v>
      </c>
      <c r="M412" s="3">
        <v>0</v>
      </c>
      <c r="N412" s="3" t="s">
        <v>140</v>
      </c>
      <c r="O412" s="31">
        <v>6.93</v>
      </c>
      <c r="P412" s="31">
        <v>7.46</v>
      </c>
      <c r="Q412" s="2">
        <v>1973</v>
      </c>
      <c r="R412" s="2">
        <v>2063</v>
      </c>
      <c r="S412" s="31">
        <v>73.599999999999994</v>
      </c>
      <c r="T412" s="31">
        <v>55.9</v>
      </c>
      <c r="U412" s="41">
        <f t="shared" si="234"/>
        <v>0.24048913043478259</v>
      </c>
      <c r="V412" s="31">
        <v>8.5</v>
      </c>
      <c r="W412" s="31">
        <v>6</v>
      </c>
      <c r="X412" s="41">
        <f t="shared" si="235"/>
        <v>0.29411764705882348</v>
      </c>
      <c r="Y412" s="31">
        <v>4.12</v>
      </c>
      <c r="Z412" s="2">
        <v>197</v>
      </c>
      <c r="AA412" s="2">
        <v>179</v>
      </c>
      <c r="AB412" s="2">
        <v>1359</v>
      </c>
      <c r="AC412" s="2">
        <v>3755</v>
      </c>
      <c r="AD412" s="2">
        <v>134</v>
      </c>
      <c r="AE412" s="2">
        <v>647</v>
      </c>
      <c r="AF412" s="2">
        <v>1157</v>
      </c>
      <c r="AG412" s="2">
        <v>4272</v>
      </c>
      <c r="AH412" s="2">
        <v>15292</v>
      </c>
      <c r="AI412" s="3">
        <f t="shared" si="233"/>
        <v>0.46594960236448396</v>
      </c>
      <c r="AJ412" s="3">
        <f t="shared" si="242"/>
        <v>0.35650080745909379</v>
      </c>
      <c r="AK412" s="69">
        <f t="shared" si="236"/>
        <v>0.67495219885277247</v>
      </c>
      <c r="AL412" s="70">
        <f t="shared" si="237"/>
        <v>337.82100000000003</v>
      </c>
      <c r="AM412" s="71">
        <f t="shared" si="238"/>
        <v>0.5716091370558376</v>
      </c>
      <c r="AN412" s="72">
        <f t="shared" si="239"/>
        <v>386.53500000000003</v>
      </c>
      <c r="AO412" s="71">
        <f t="shared" si="240"/>
        <v>0.60396093750000002</v>
      </c>
      <c r="AP412" s="95">
        <f t="shared" si="241"/>
        <v>5153.8</v>
      </c>
    </row>
    <row r="413" spans="1:42" x14ac:dyDescent="0.25">
      <c r="A413" s="1" t="s">
        <v>50</v>
      </c>
      <c r="B413" s="2">
        <v>15583</v>
      </c>
      <c r="C413" s="2">
        <v>519</v>
      </c>
      <c r="D413" s="2">
        <v>254</v>
      </c>
      <c r="E413" s="2">
        <v>21</v>
      </c>
      <c r="F413" s="42">
        <v>0.92</v>
      </c>
      <c r="G413" s="2">
        <v>311</v>
      </c>
      <c r="H413" s="2">
        <v>17</v>
      </c>
      <c r="I413" s="42">
        <v>0.95</v>
      </c>
      <c r="J413" s="2">
        <v>591</v>
      </c>
      <c r="K413" s="2">
        <v>59</v>
      </c>
      <c r="L413" s="41">
        <v>0.9</v>
      </c>
      <c r="M413" s="3">
        <v>26.12</v>
      </c>
      <c r="N413" s="3">
        <v>21</v>
      </c>
      <c r="O413" s="31">
        <v>7.06</v>
      </c>
      <c r="P413" s="31">
        <v>7.25</v>
      </c>
      <c r="Q413" s="2">
        <v>2204</v>
      </c>
      <c r="R413" s="2">
        <v>2058</v>
      </c>
      <c r="S413" s="31">
        <v>60.5</v>
      </c>
      <c r="T413" s="31">
        <v>27.2</v>
      </c>
      <c r="U413" s="41">
        <f t="shared" si="234"/>
        <v>0.5504132231404959</v>
      </c>
      <c r="V413" s="31">
        <v>8.1</v>
      </c>
      <c r="W413" s="31">
        <v>2.4</v>
      </c>
      <c r="X413" s="41">
        <f t="shared" si="235"/>
        <v>0.70370370370370372</v>
      </c>
      <c r="Y413" s="31">
        <v>3.63</v>
      </c>
      <c r="Z413" s="2">
        <v>37</v>
      </c>
      <c r="AA413" s="2">
        <v>120</v>
      </c>
      <c r="AB413" s="2">
        <v>737</v>
      </c>
      <c r="AC413" s="2">
        <v>1932</v>
      </c>
      <c r="AD413" s="2">
        <v>84</v>
      </c>
      <c r="AE413" s="2">
        <v>402</v>
      </c>
      <c r="AF413" s="2">
        <v>797</v>
      </c>
      <c r="AG413" s="2">
        <v>2586</v>
      </c>
      <c r="AH413" s="2">
        <v>10798</v>
      </c>
      <c r="AI413" s="3">
        <f t="shared" si="233"/>
        <v>0.692934608226914</v>
      </c>
      <c r="AJ413" s="3">
        <f t="shared" si="242"/>
        <v>0.42963485849964705</v>
      </c>
      <c r="AK413" s="69">
        <f t="shared" si="236"/>
        <v>0.33078393881453155</v>
      </c>
      <c r="AL413" s="70">
        <f t="shared" si="237"/>
        <v>131.82599999999999</v>
      </c>
      <c r="AM413" s="71">
        <f t="shared" si="238"/>
        <v>0.22305583756345176</v>
      </c>
      <c r="AN413" s="72">
        <f t="shared" si="239"/>
        <v>161.40899999999999</v>
      </c>
      <c r="AO413" s="71">
        <f t="shared" si="240"/>
        <v>0.25220156249999998</v>
      </c>
      <c r="AP413" s="95">
        <f t="shared" si="241"/>
        <v>2152.1200000000003</v>
      </c>
    </row>
    <row r="414" spans="1:42" x14ac:dyDescent="0.25">
      <c r="A414" s="1" t="s">
        <v>51</v>
      </c>
      <c r="B414" s="2">
        <v>14343</v>
      </c>
      <c r="C414" s="2">
        <v>463</v>
      </c>
      <c r="D414" s="2">
        <v>228</v>
      </c>
      <c r="E414" s="2">
        <v>12</v>
      </c>
      <c r="F414" s="42">
        <v>0.95</v>
      </c>
      <c r="G414" s="2">
        <v>261</v>
      </c>
      <c r="H414" s="2">
        <v>9</v>
      </c>
      <c r="I414" s="42">
        <v>0.97</v>
      </c>
      <c r="J414" s="2">
        <v>483</v>
      </c>
      <c r="K414" s="2">
        <v>35</v>
      </c>
      <c r="L414" s="41">
        <v>0.93</v>
      </c>
      <c r="M414" s="3">
        <v>0</v>
      </c>
      <c r="N414" s="3" t="s">
        <v>140</v>
      </c>
      <c r="O414" s="31">
        <v>7.0460000000000003</v>
      </c>
      <c r="P414" s="31">
        <v>7.3609999999999998</v>
      </c>
      <c r="Q414" s="2">
        <v>1990.6</v>
      </c>
      <c r="R414" s="2">
        <v>1735.4</v>
      </c>
      <c r="S414" s="31">
        <v>68.3</v>
      </c>
      <c r="T414" s="31">
        <v>19.2</v>
      </c>
      <c r="U414" s="41">
        <f t="shared" si="234"/>
        <v>0.71888726207906295</v>
      </c>
      <c r="V414" s="31">
        <v>8.3000000000000007</v>
      </c>
      <c r="W414" s="31">
        <v>1.2</v>
      </c>
      <c r="X414" s="41">
        <f t="shared" si="235"/>
        <v>0.85542168674698793</v>
      </c>
      <c r="Y414" s="31">
        <v>3.23</v>
      </c>
      <c r="Z414" s="2">
        <v>152</v>
      </c>
      <c r="AA414" s="2">
        <v>82</v>
      </c>
      <c r="AB414" s="2">
        <v>439</v>
      </c>
      <c r="AC414" s="2">
        <v>1417</v>
      </c>
      <c r="AD414" s="2">
        <v>28</v>
      </c>
      <c r="AE414" s="2">
        <v>277</v>
      </c>
      <c r="AF414" s="2">
        <v>392</v>
      </c>
      <c r="AG414" s="2">
        <v>1604</v>
      </c>
      <c r="AH414" s="2">
        <v>10583</v>
      </c>
      <c r="AI414" s="3">
        <f t="shared" si="233"/>
        <v>0.73785121662134834</v>
      </c>
      <c r="AJ414" s="3">
        <f t="shared" si="242"/>
        <v>0.30614236909990938</v>
      </c>
      <c r="AK414" s="69">
        <f t="shared" si="236"/>
        <v>0.29509241555130655</v>
      </c>
      <c r="AL414" s="70">
        <f t="shared" si="237"/>
        <v>105.56399999999999</v>
      </c>
      <c r="AM414" s="71">
        <f t="shared" si="238"/>
        <v>0.17861928934010152</v>
      </c>
      <c r="AN414" s="72">
        <f t="shared" si="239"/>
        <v>120.843</v>
      </c>
      <c r="AO414" s="71">
        <f t="shared" si="240"/>
        <v>0.18881718750000001</v>
      </c>
      <c r="AP414" s="95">
        <f t="shared" si="241"/>
        <v>1611.2400000000002</v>
      </c>
    </row>
    <row r="415" spans="1:42" x14ac:dyDescent="0.25">
      <c r="A415" s="23" t="s">
        <v>52</v>
      </c>
      <c r="B415" s="2">
        <v>16064</v>
      </c>
      <c r="C415" s="2">
        <v>535</v>
      </c>
      <c r="D415" s="2">
        <v>248</v>
      </c>
      <c r="E415" s="2">
        <v>13</v>
      </c>
      <c r="F415" s="42">
        <v>0.95</v>
      </c>
      <c r="G415" s="2">
        <v>278</v>
      </c>
      <c r="H415" s="2">
        <v>10</v>
      </c>
      <c r="I415" s="42">
        <v>0.96</v>
      </c>
      <c r="J415" s="2">
        <v>514</v>
      </c>
      <c r="K415" s="2">
        <v>32</v>
      </c>
      <c r="L415" s="41">
        <v>0.94</v>
      </c>
      <c r="M415" s="3">
        <v>26.4</v>
      </c>
      <c r="N415" s="3">
        <v>20.3</v>
      </c>
      <c r="O415" s="31">
        <v>7.1</v>
      </c>
      <c r="P415" s="31">
        <v>7.23</v>
      </c>
      <c r="Q415" s="2">
        <v>2211</v>
      </c>
      <c r="R415" s="2">
        <v>2402</v>
      </c>
      <c r="S415" s="31">
        <v>81.2</v>
      </c>
      <c r="T415" s="31">
        <v>11.4</v>
      </c>
      <c r="U415" s="41">
        <f t="shared" si="234"/>
        <v>0.85960591133004927</v>
      </c>
      <c r="V415" s="31">
        <v>9</v>
      </c>
      <c r="W415" s="31">
        <v>2.6</v>
      </c>
      <c r="X415" s="41">
        <f t="shared" si="235"/>
        <v>0.71111111111111103</v>
      </c>
      <c r="Y415" s="31">
        <v>3</v>
      </c>
      <c r="Z415" s="2">
        <v>128</v>
      </c>
      <c r="AA415" s="2">
        <v>135</v>
      </c>
      <c r="AB415" s="2">
        <v>682</v>
      </c>
      <c r="AC415" s="2">
        <v>2388</v>
      </c>
      <c r="AD415" s="2">
        <v>27</v>
      </c>
      <c r="AE415" s="2">
        <v>446</v>
      </c>
      <c r="AF415" s="2">
        <v>723</v>
      </c>
      <c r="AG415" s="2">
        <v>2315</v>
      </c>
      <c r="AH415" s="2">
        <v>10225</v>
      </c>
      <c r="AI415" s="3">
        <f t="shared" si="233"/>
        <v>0.63651643426294824</v>
      </c>
      <c r="AJ415" s="3">
        <f t="shared" si="242"/>
        <v>0.42604581673306774</v>
      </c>
      <c r="AK415" s="69">
        <f t="shared" si="236"/>
        <v>0.34098151688973871</v>
      </c>
      <c r="AL415" s="70">
        <f t="shared" si="237"/>
        <v>132.68</v>
      </c>
      <c r="AM415" s="71">
        <f t="shared" si="238"/>
        <v>0.22450084602368867</v>
      </c>
      <c r="AN415" s="72">
        <f t="shared" si="239"/>
        <v>148.72999999999999</v>
      </c>
      <c r="AO415" s="71">
        <f t="shared" si="240"/>
        <v>0.23239062499999999</v>
      </c>
      <c r="AP415" s="95">
        <f t="shared" si="241"/>
        <v>1983.0666666666666</v>
      </c>
    </row>
    <row r="416" spans="1:42" ht="13" thickBot="1" x14ac:dyDescent="0.3">
      <c r="A416" s="25" t="s">
        <v>53</v>
      </c>
      <c r="B416" s="2">
        <v>12979</v>
      </c>
      <c r="C416" s="2">
        <v>419</v>
      </c>
      <c r="D416" s="2">
        <v>381</v>
      </c>
      <c r="E416" s="2">
        <v>12</v>
      </c>
      <c r="F416" s="42">
        <v>0.97</v>
      </c>
      <c r="G416" s="2">
        <v>369</v>
      </c>
      <c r="H416" s="2">
        <v>12</v>
      </c>
      <c r="I416" s="42">
        <v>0.97</v>
      </c>
      <c r="J416" s="2">
        <v>740</v>
      </c>
      <c r="K416" s="2">
        <v>33</v>
      </c>
      <c r="L416" s="41">
        <v>0.96</v>
      </c>
      <c r="M416" s="3"/>
      <c r="N416" s="3"/>
      <c r="O416" s="31">
        <v>6.9</v>
      </c>
      <c r="P416" s="31">
        <v>7.16</v>
      </c>
      <c r="Q416" s="2">
        <v>2023</v>
      </c>
      <c r="R416" s="2">
        <v>1748</v>
      </c>
      <c r="S416" s="31">
        <v>82.3</v>
      </c>
      <c r="T416" s="31">
        <v>22.2</v>
      </c>
      <c r="U416" s="41">
        <f t="shared" si="234"/>
        <v>0.7302551640340218</v>
      </c>
      <c r="V416" s="31">
        <v>15.2</v>
      </c>
      <c r="W416" s="31">
        <v>2.1</v>
      </c>
      <c r="X416" s="41">
        <f t="shared" si="235"/>
        <v>0.86184210526315785</v>
      </c>
      <c r="Y416" s="31">
        <v>2.15</v>
      </c>
      <c r="Z416" s="2">
        <v>39</v>
      </c>
      <c r="AA416" s="2">
        <v>93</v>
      </c>
      <c r="AB416" s="2">
        <v>379</v>
      </c>
      <c r="AC416" s="2">
        <v>1584</v>
      </c>
      <c r="AD416" s="2">
        <v>20</v>
      </c>
      <c r="AE416" s="2">
        <v>339</v>
      </c>
      <c r="AF416" s="2">
        <v>530</v>
      </c>
      <c r="AG416" s="2">
        <v>1670</v>
      </c>
      <c r="AH416" s="2">
        <v>9752</v>
      </c>
      <c r="AI416" s="3">
        <f t="shared" si="233"/>
        <v>0.75136759380537788</v>
      </c>
      <c r="AJ416" s="3">
        <f t="shared" si="242"/>
        <v>0.3585792433931736</v>
      </c>
      <c r="AK416" s="69">
        <f t="shared" si="236"/>
        <v>0.26704907584448695</v>
      </c>
      <c r="AL416" s="70">
        <f t="shared" si="237"/>
        <v>159.63900000000001</v>
      </c>
      <c r="AM416" s="71">
        <f t="shared" si="238"/>
        <v>0.27011675126903556</v>
      </c>
      <c r="AN416" s="72">
        <f t="shared" si="239"/>
        <v>154.61099999999999</v>
      </c>
      <c r="AO416" s="71">
        <f t="shared" si="240"/>
        <v>0.24157968749999997</v>
      </c>
      <c r="AP416" s="95">
        <f t="shared" si="241"/>
        <v>2061.4800000000005</v>
      </c>
    </row>
    <row r="417" spans="1:42" ht="13" thickTop="1" x14ac:dyDescent="0.25">
      <c r="A417" s="88" t="s">
        <v>157</v>
      </c>
      <c r="B417" s="40">
        <f>SUM(B405:B416)</f>
        <v>200408</v>
      </c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40">
        <f>SUM(M405:M416)</f>
        <v>207.76000000000002</v>
      </c>
      <c r="N417" s="6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40">
        <f t="shared" ref="Z417:AH417" si="243">SUM(Z405:Z416)</f>
        <v>1483</v>
      </c>
      <c r="AA417" s="87">
        <f t="shared" si="243"/>
        <v>2261</v>
      </c>
      <c r="AB417" s="40">
        <f t="shared" si="243"/>
        <v>6443</v>
      </c>
      <c r="AC417" s="87">
        <f t="shared" si="243"/>
        <v>22395</v>
      </c>
      <c r="AD417" s="40">
        <f t="shared" si="243"/>
        <v>600</v>
      </c>
      <c r="AE417" s="87">
        <f t="shared" si="243"/>
        <v>3966</v>
      </c>
      <c r="AF417" s="40">
        <f t="shared" si="243"/>
        <v>7135</v>
      </c>
      <c r="AG417" s="87">
        <f t="shared" si="243"/>
        <v>23158</v>
      </c>
      <c r="AH417" s="40">
        <f t="shared" si="243"/>
        <v>127626</v>
      </c>
      <c r="AI417" s="28"/>
      <c r="AJ417" s="28"/>
      <c r="AK417" s="73"/>
      <c r="AL417" s="74"/>
      <c r="AM417" s="75"/>
      <c r="AN417" s="76"/>
      <c r="AO417" s="75"/>
      <c r="AP417" s="93"/>
    </row>
    <row r="418" spans="1:42" ht="13" thickBot="1" x14ac:dyDescent="0.3">
      <c r="A418" s="89" t="s">
        <v>158</v>
      </c>
      <c r="B418" s="8">
        <f t="shared" ref="B418:AJ418" si="244">AVERAGE(B405:B416)</f>
        <v>16700.666666666668</v>
      </c>
      <c r="C418" s="84">
        <f t="shared" si="244"/>
        <v>547.51075000000003</v>
      </c>
      <c r="D418" s="84">
        <f t="shared" si="244"/>
        <v>286.48808333333335</v>
      </c>
      <c r="E418" s="84">
        <f t="shared" si="244"/>
        <v>16.583333333333332</v>
      </c>
      <c r="F418" s="92">
        <f>AVERAGE(F405:F416)</f>
        <v>0.94</v>
      </c>
      <c r="G418" s="84">
        <f>AVERAGE(G405:G416)</f>
        <v>336.95441666666665</v>
      </c>
      <c r="H418" s="84">
        <f>AVERAGE(H405:H416)</f>
        <v>15.201416666666667</v>
      </c>
      <c r="I418" s="92">
        <f>AVERAGE(I405:I416)</f>
        <v>0.95583333333333342</v>
      </c>
      <c r="J418" s="84">
        <f t="shared" si="244"/>
        <v>666.38099999999997</v>
      </c>
      <c r="K418" s="84">
        <f t="shared" si="244"/>
        <v>50.654833333333329</v>
      </c>
      <c r="L418" s="92">
        <f>AVERAGE(L405:L416)</f>
        <v>0.92416666666666669</v>
      </c>
      <c r="M418" s="8">
        <f t="shared" si="244"/>
        <v>18.88727272727273</v>
      </c>
      <c r="N418" s="85">
        <f t="shared" si="244"/>
        <v>17.274999999999999</v>
      </c>
      <c r="O418" s="85">
        <f t="shared" si="244"/>
        <v>7.0800833333333344</v>
      </c>
      <c r="P418" s="85">
        <f t="shared" si="244"/>
        <v>7.3754166666666672</v>
      </c>
      <c r="Q418" s="85">
        <f t="shared" si="244"/>
        <v>2159.3428333333331</v>
      </c>
      <c r="R418" s="85">
        <f t="shared" si="244"/>
        <v>2118.4175</v>
      </c>
      <c r="S418" s="85">
        <f t="shared" si="244"/>
        <v>70.525333333333322</v>
      </c>
      <c r="T418" s="85">
        <f t="shared" si="244"/>
        <v>33.644999999999996</v>
      </c>
      <c r="U418" s="90">
        <f t="shared" si="244"/>
        <v>0.52321460712628254</v>
      </c>
      <c r="V418" s="85">
        <f t="shared" si="244"/>
        <v>9.4649999999999981</v>
      </c>
      <c r="W418" s="85">
        <f t="shared" si="244"/>
        <v>3.1100833333333338</v>
      </c>
      <c r="X418" s="90">
        <f t="shared" si="244"/>
        <v>0.65907129493274375</v>
      </c>
      <c r="Y418" s="85">
        <f t="shared" si="244"/>
        <v>3.5858333333333334</v>
      </c>
      <c r="Z418" s="8">
        <f t="shared" si="244"/>
        <v>123.58333333333333</v>
      </c>
      <c r="AA418" s="36">
        <f t="shared" si="244"/>
        <v>188.41666666666666</v>
      </c>
      <c r="AB418" s="8">
        <f t="shared" si="244"/>
        <v>536.91666666666663</v>
      </c>
      <c r="AC418" s="36">
        <f t="shared" si="244"/>
        <v>1866.25</v>
      </c>
      <c r="AD418" s="8">
        <f t="shared" si="244"/>
        <v>50</v>
      </c>
      <c r="AE418" s="36">
        <f t="shared" si="244"/>
        <v>330.5</v>
      </c>
      <c r="AF418" s="8">
        <f t="shared" si="244"/>
        <v>594.58333333333337</v>
      </c>
      <c r="AG418" s="36">
        <f t="shared" si="244"/>
        <v>1929.8333333333333</v>
      </c>
      <c r="AH418" s="8">
        <f t="shared" si="244"/>
        <v>10635.5</v>
      </c>
      <c r="AI418" s="85">
        <f t="shared" si="244"/>
        <v>0.65723773692288423</v>
      </c>
      <c r="AJ418" s="85">
        <f t="shared" si="244"/>
        <v>0.33819799225087888</v>
      </c>
      <c r="AK418" s="77">
        <f t="shared" ref="AK418" si="245">C418/$C$2</f>
        <v>0.34895522625876357</v>
      </c>
      <c r="AL418" s="78">
        <f t="shared" ref="AL418" si="246">(C418*D418)/1000</f>
        <v>156.85530537189584</v>
      </c>
      <c r="AM418" s="79">
        <f t="shared" si="238"/>
        <v>0.26540660807427385</v>
      </c>
      <c r="AN418" s="80">
        <f t="shared" ref="AN418" si="247">(C418*G418)/1000</f>
        <v>184.48616538497916</v>
      </c>
      <c r="AO418" s="79">
        <f t="shared" si="240"/>
        <v>0.28825963341402994</v>
      </c>
      <c r="AP418" s="94">
        <f>AVERAGE(AP405:AP416)</f>
        <v>2477.7755109933332</v>
      </c>
    </row>
    <row r="419" spans="1:42" ht="13" thickTop="1" x14ac:dyDescent="0.25"/>
    <row r="420" spans="1:42" ht="13" thickBot="1" x14ac:dyDescent="0.3"/>
    <row r="421" spans="1:42" ht="13" thickTop="1" x14ac:dyDescent="0.25">
      <c r="A421" s="20" t="s">
        <v>5</v>
      </c>
      <c r="B421" s="21" t="s">
        <v>6</v>
      </c>
      <c r="C421" s="21" t="s">
        <v>6</v>
      </c>
      <c r="D421" s="21" t="s">
        <v>7</v>
      </c>
      <c r="E421" s="21" t="s">
        <v>8</v>
      </c>
      <c r="F421" s="32" t="s">
        <v>2</v>
      </c>
      <c r="G421" s="21" t="s">
        <v>9</v>
      </c>
      <c r="H421" s="21" t="s">
        <v>10</v>
      </c>
      <c r="I421" s="32" t="s">
        <v>3</v>
      </c>
      <c r="J421" s="21" t="s">
        <v>11</v>
      </c>
      <c r="K421" s="21" t="s">
        <v>12</v>
      </c>
      <c r="L421" s="32" t="s">
        <v>13</v>
      </c>
      <c r="M421" s="21" t="s">
        <v>14</v>
      </c>
      <c r="N421" s="22" t="s">
        <v>15</v>
      </c>
      <c r="O421" s="21" t="s">
        <v>68</v>
      </c>
      <c r="P421" s="21" t="s">
        <v>69</v>
      </c>
      <c r="Q421" s="21" t="s">
        <v>70</v>
      </c>
      <c r="R421" s="21" t="s">
        <v>62</v>
      </c>
      <c r="S421" s="21" t="s">
        <v>134</v>
      </c>
      <c r="T421" s="21" t="s">
        <v>135</v>
      </c>
      <c r="U421" s="82" t="s">
        <v>154</v>
      </c>
      <c r="V421" s="21" t="s">
        <v>96</v>
      </c>
      <c r="W421" s="21" t="s">
        <v>97</v>
      </c>
      <c r="X421" s="82" t="s">
        <v>162</v>
      </c>
      <c r="Y421" s="21" t="s">
        <v>124</v>
      </c>
      <c r="Z421" s="22" t="s">
        <v>143</v>
      </c>
      <c r="AA421" s="22" t="s">
        <v>144</v>
      </c>
      <c r="AB421" s="22" t="s">
        <v>145</v>
      </c>
      <c r="AC421" s="22" t="s">
        <v>146</v>
      </c>
      <c r="AD421" s="38" t="s">
        <v>147</v>
      </c>
      <c r="AE421" s="38" t="s">
        <v>148</v>
      </c>
      <c r="AF421" s="38" t="s">
        <v>149</v>
      </c>
      <c r="AG421" s="38" t="s">
        <v>150</v>
      </c>
      <c r="AH421" s="22" t="s">
        <v>67</v>
      </c>
      <c r="AI421" s="22" t="s">
        <v>67</v>
      </c>
      <c r="AJ421" s="22" t="s">
        <v>98</v>
      </c>
      <c r="AK421" s="61" t="s">
        <v>99</v>
      </c>
      <c r="AL421" s="62" t="s">
        <v>100</v>
      </c>
      <c r="AM421" s="63" t="s">
        <v>101</v>
      </c>
      <c r="AN421" s="64" t="s">
        <v>99</v>
      </c>
      <c r="AO421" s="63" t="s">
        <v>99</v>
      </c>
      <c r="AP421" s="61" t="s">
        <v>164</v>
      </c>
    </row>
    <row r="422" spans="1:42" ht="13" thickBot="1" x14ac:dyDescent="0.3">
      <c r="A422" s="16" t="s">
        <v>159</v>
      </c>
      <c r="B422" s="17" t="s">
        <v>19</v>
      </c>
      <c r="C422" s="18" t="s">
        <v>20</v>
      </c>
      <c r="D422" s="17" t="s">
        <v>21</v>
      </c>
      <c r="E422" s="17" t="s">
        <v>21</v>
      </c>
      <c r="F422" s="33" t="s">
        <v>72</v>
      </c>
      <c r="G422" s="17" t="s">
        <v>21</v>
      </c>
      <c r="H422" s="17" t="s">
        <v>21</v>
      </c>
      <c r="I422" s="33" t="s">
        <v>72</v>
      </c>
      <c r="J422" s="17" t="s">
        <v>21</v>
      </c>
      <c r="K422" s="17" t="s">
        <v>21</v>
      </c>
      <c r="L422" s="33" t="s">
        <v>72</v>
      </c>
      <c r="M422" s="17" t="s">
        <v>23</v>
      </c>
      <c r="N422" s="19" t="s">
        <v>24</v>
      </c>
      <c r="O422" s="17"/>
      <c r="P422" s="17"/>
      <c r="Q422" s="17"/>
      <c r="R422" s="17"/>
      <c r="S422" s="17"/>
      <c r="T422" s="17"/>
      <c r="U422" s="83" t="s">
        <v>72</v>
      </c>
      <c r="V422" s="17"/>
      <c r="W422" s="17"/>
      <c r="X422" s="83" t="s">
        <v>72</v>
      </c>
      <c r="Y422" s="17"/>
      <c r="Z422" s="18" t="s">
        <v>25</v>
      </c>
      <c r="AA422" s="18" t="s">
        <v>25</v>
      </c>
      <c r="AB422" s="18" t="s">
        <v>25</v>
      </c>
      <c r="AC422" s="18" t="s">
        <v>25</v>
      </c>
      <c r="AD422" s="39" t="s">
        <v>25</v>
      </c>
      <c r="AE422" s="39" t="s">
        <v>25</v>
      </c>
      <c r="AF422" s="39" t="s">
        <v>25</v>
      </c>
      <c r="AG422" s="39" t="s">
        <v>25</v>
      </c>
      <c r="AH422" s="18" t="s">
        <v>25</v>
      </c>
      <c r="AI422" s="18" t="s">
        <v>26</v>
      </c>
      <c r="AJ422" s="18" t="s">
        <v>26</v>
      </c>
      <c r="AK422" s="65" t="s">
        <v>6</v>
      </c>
      <c r="AL422" s="66" t="s">
        <v>103</v>
      </c>
      <c r="AM422" s="67" t="s">
        <v>104</v>
      </c>
      <c r="AN422" s="68" t="s">
        <v>105</v>
      </c>
      <c r="AO422" s="67" t="s">
        <v>106</v>
      </c>
      <c r="AP422" s="65" t="s">
        <v>165</v>
      </c>
    </row>
    <row r="423" spans="1:42" ht="13" thickTop="1" x14ac:dyDescent="0.25">
      <c r="A423" s="1" t="s">
        <v>42</v>
      </c>
      <c r="B423" s="2">
        <v>15549</v>
      </c>
      <c r="C423" s="2">
        <v>502</v>
      </c>
      <c r="D423" s="2">
        <v>255</v>
      </c>
      <c r="E423" s="2">
        <v>16</v>
      </c>
      <c r="F423" s="34">
        <v>94</v>
      </c>
      <c r="G423" s="2">
        <v>296</v>
      </c>
      <c r="H423" s="2">
        <v>11</v>
      </c>
      <c r="I423" s="34">
        <v>96</v>
      </c>
      <c r="J423" s="2">
        <v>582</v>
      </c>
      <c r="K423" s="2">
        <v>46</v>
      </c>
      <c r="L423" s="81">
        <v>92</v>
      </c>
      <c r="M423" s="4">
        <v>0</v>
      </c>
      <c r="N423" s="3" t="s">
        <v>140</v>
      </c>
      <c r="O423" s="31">
        <v>6.95</v>
      </c>
      <c r="P423" s="31">
        <v>6.99</v>
      </c>
      <c r="Q423" s="2">
        <v>1904</v>
      </c>
      <c r="R423" s="2">
        <v>1714</v>
      </c>
      <c r="S423" s="31">
        <v>87.7</v>
      </c>
      <c r="T423" s="31">
        <v>34.200000000000003</v>
      </c>
      <c r="U423" s="2">
        <v>61</v>
      </c>
      <c r="V423" s="31">
        <v>8.6999999999999993</v>
      </c>
      <c r="W423" s="31">
        <v>5</v>
      </c>
      <c r="X423" s="2">
        <v>42</v>
      </c>
      <c r="Y423" s="31">
        <v>2.85</v>
      </c>
      <c r="Z423" s="2">
        <v>56</v>
      </c>
      <c r="AA423" s="2">
        <v>124</v>
      </c>
      <c r="AB423" s="2">
        <v>486</v>
      </c>
      <c r="AC423" s="2">
        <v>1813</v>
      </c>
      <c r="AD423" s="2">
        <v>42</v>
      </c>
      <c r="AE423" s="2">
        <v>317</v>
      </c>
      <c r="AF423" s="2">
        <v>572</v>
      </c>
      <c r="AG423" s="2">
        <v>1705</v>
      </c>
      <c r="AH423" s="2">
        <v>9500</v>
      </c>
      <c r="AI423" s="3">
        <f t="shared" ref="AI423:AI434" si="248">AH423/B423</f>
        <v>0.61097176667309794</v>
      </c>
      <c r="AJ423" s="3">
        <f t="shared" ref="AJ423:AJ434" si="249">SUM(Z423:AG423)/B423</f>
        <v>0.32896006174030484</v>
      </c>
      <c r="AK423" s="69">
        <f>C423/$C$2</f>
        <v>0.31994901210962395</v>
      </c>
      <c r="AL423" s="70">
        <f>(C423*D423)/1000</f>
        <v>128.01</v>
      </c>
      <c r="AM423" s="71">
        <f>(AL423)/$E$3</f>
        <v>0.21659898477157358</v>
      </c>
      <c r="AN423" s="72">
        <f>(C423*G423)/1000</f>
        <v>148.59200000000001</v>
      </c>
      <c r="AO423" s="71">
        <f>(AN423)/$G$3</f>
        <v>0.23217500000000002</v>
      </c>
      <c r="AP423" s="95">
        <f>(0.8*C423*G423)/60</f>
        <v>1981.2266666666667</v>
      </c>
    </row>
    <row r="424" spans="1:42" x14ac:dyDescent="0.25">
      <c r="A424" s="1" t="s">
        <v>43</v>
      </c>
      <c r="B424" s="2">
        <v>12993</v>
      </c>
      <c r="C424" s="2">
        <v>464</v>
      </c>
      <c r="D424" s="2">
        <v>294</v>
      </c>
      <c r="E424" s="2">
        <v>10</v>
      </c>
      <c r="F424" s="34">
        <v>97</v>
      </c>
      <c r="G424" s="2">
        <v>362</v>
      </c>
      <c r="H424" s="2">
        <v>15</v>
      </c>
      <c r="I424" s="34">
        <v>96</v>
      </c>
      <c r="J424" s="2">
        <v>708</v>
      </c>
      <c r="K424" s="2">
        <v>44</v>
      </c>
      <c r="L424" s="81">
        <v>94</v>
      </c>
      <c r="M424" s="3">
        <v>25</v>
      </c>
      <c r="N424" s="3">
        <v>16.68</v>
      </c>
      <c r="O424" s="31">
        <v>6.83</v>
      </c>
      <c r="P424" s="31">
        <v>7</v>
      </c>
      <c r="Q424" s="2">
        <v>1918</v>
      </c>
      <c r="R424" s="2">
        <v>1837</v>
      </c>
      <c r="S424" s="31">
        <v>92.6</v>
      </c>
      <c r="T424" s="31">
        <v>36.5</v>
      </c>
      <c r="U424" s="2">
        <v>61</v>
      </c>
      <c r="V424" s="31">
        <v>10.4</v>
      </c>
      <c r="W424" s="31">
        <v>4.7</v>
      </c>
      <c r="X424" s="2">
        <v>55</v>
      </c>
      <c r="Y424" s="31">
        <v>3</v>
      </c>
      <c r="Z424" s="2">
        <v>114</v>
      </c>
      <c r="AA424" s="2">
        <v>146</v>
      </c>
      <c r="AB424" s="2">
        <v>573</v>
      </c>
      <c r="AC424" s="2">
        <v>2084</v>
      </c>
      <c r="AD424" s="2">
        <v>25</v>
      </c>
      <c r="AE424" s="2">
        <v>391</v>
      </c>
      <c r="AF424" s="2">
        <v>668</v>
      </c>
      <c r="AG424" s="2">
        <v>2148</v>
      </c>
      <c r="AH424" s="2">
        <v>9452</v>
      </c>
      <c r="AI424" s="3">
        <f t="shared" si="248"/>
        <v>0.72746863695836217</v>
      </c>
      <c r="AJ424" s="3">
        <f t="shared" si="249"/>
        <v>0.4732548295235896</v>
      </c>
      <c r="AK424" s="69">
        <f t="shared" ref="AK424:AK436" si="250">C424/$C$2</f>
        <v>0.29572976418100699</v>
      </c>
      <c r="AL424" s="70">
        <f t="shared" ref="AL424:AL436" si="251">(C424*D424)/1000</f>
        <v>136.416</v>
      </c>
      <c r="AM424" s="71">
        <f t="shared" ref="AM424:AM436" si="252">(AL424)/$E$3</f>
        <v>0.23082233502538071</v>
      </c>
      <c r="AN424" s="72">
        <f t="shared" ref="AN424:AN436" si="253">(C424*G424)/1000</f>
        <v>167.96799999999999</v>
      </c>
      <c r="AO424" s="71">
        <f t="shared" ref="AO424:AO436" si="254">(AN424)/$G$3</f>
        <v>0.26244999999999996</v>
      </c>
      <c r="AP424" s="95">
        <f t="shared" ref="AP424:AP434" si="255">(0.8*C424*G424)/60</f>
        <v>2239.5733333333337</v>
      </c>
    </row>
    <row r="425" spans="1:42" x14ac:dyDescent="0.25">
      <c r="A425" s="1" t="s">
        <v>44</v>
      </c>
      <c r="B425" s="2">
        <v>19800</v>
      </c>
      <c r="C425" s="2">
        <v>639</v>
      </c>
      <c r="D425" s="2">
        <v>307</v>
      </c>
      <c r="E425" s="2">
        <v>17</v>
      </c>
      <c r="F425" s="34">
        <v>94</v>
      </c>
      <c r="G425" s="2">
        <v>339</v>
      </c>
      <c r="H425" s="2">
        <v>13</v>
      </c>
      <c r="I425" s="34">
        <v>96</v>
      </c>
      <c r="J425" s="2">
        <v>630</v>
      </c>
      <c r="K425" s="2">
        <v>45</v>
      </c>
      <c r="L425" s="81">
        <v>93</v>
      </c>
      <c r="M425" s="3">
        <v>26.2</v>
      </c>
      <c r="N425" s="3">
        <v>17</v>
      </c>
      <c r="O425" s="31">
        <v>6.82</v>
      </c>
      <c r="P425" s="31">
        <v>6.91</v>
      </c>
      <c r="Q425" s="2">
        <v>1747</v>
      </c>
      <c r="R425" s="2">
        <v>1718</v>
      </c>
      <c r="S425" s="31">
        <v>66.7</v>
      </c>
      <c r="T425" s="31">
        <v>27.6</v>
      </c>
      <c r="U425" s="2">
        <v>59</v>
      </c>
      <c r="V425" s="31">
        <v>7.2</v>
      </c>
      <c r="W425" s="31">
        <v>3.9</v>
      </c>
      <c r="X425" s="2">
        <v>47</v>
      </c>
      <c r="Y425" s="31"/>
      <c r="Z425" s="2">
        <v>128</v>
      </c>
      <c r="AA425" s="2">
        <v>151</v>
      </c>
      <c r="AB425" s="2">
        <v>618</v>
      </c>
      <c r="AC425" s="2">
        <v>2358</v>
      </c>
      <c r="AD425" s="2">
        <v>24</v>
      </c>
      <c r="AE425" s="2">
        <v>477</v>
      </c>
      <c r="AF425" s="2">
        <v>711</v>
      </c>
      <c r="AG425" s="2">
        <v>2121</v>
      </c>
      <c r="AH425" s="2">
        <v>10335</v>
      </c>
      <c r="AI425" s="3">
        <f t="shared" si="248"/>
        <v>0.52196969696969697</v>
      </c>
      <c r="AJ425" s="3">
        <f t="shared" si="249"/>
        <v>0.3327272727272727</v>
      </c>
      <c r="AK425" s="69">
        <f t="shared" si="250"/>
        <v>0.40726577437858508</v>
      </c>
      <c r="AL425" s="70">
        <f t="shared" si="251"/>
        <v>196.173</v>
      </c>
      <c r="AM425" s="71">
        <f t="shared" si="252"/>
        <v>0.33193401015228424</v>
      </c>
      <c r="AN425" s="72">
        <f t="shared" si="253"/>
        <v>216.62100000000001</v>
      </c>
      <c r="AO425" s="71">
        <f t="shared" si="254"/>
        <v>0.33847031250000004</v>
      </c>
      <c r="AP425" s="95">
        <f t="shared" si="255"/>
        <v>2888.28</v>
      </c>
    </row>
    <row r="426" spans="1:42" x14ac:dyDescent="0.25">
      <c r="A426" s="1" t="s">
        <v>45</v>
      </c>
      <c r="B426" s="2">
        <v>19442</v>
      </c>
      <c r="C426" s="2">
        <v>648.06700000000001</v>
      </c>
      <c r="D426" s="2">
        <v>338.41699999999997</v>
      </c>
      <c r="E426" s="2">
        <v>10.583</v>
      </c>
      <c r="F426" s="34">
        <v>96.873000000000005</v>
      </c>
      <c r="G426" s="2">
        <v>381.66699999999997</v>
      </c>
      <c r="H426" s="2">
        <v>13.583</v>
      </c>
      <c r="I426" s="34">
        <v>96.441000000000003</v>
      </c>
      <c r="J426" s="2">
        <v>713.33299999999997</v>
      </c>
      <c r="K426" s="2">
        <v>50.082999999999998</v>
      </c>
      <c r="L426" s="81">
        <v>92.978999999999999</v>
      </c>
      <c r="M426" s="3">
        <v>0</v>
      </c>
      <c r="N426" s="3" t="s">
        <v>140</v>
      </c>
      <c r="O426" s="31">
        <v>6.68</v>
      </c>
      <c r="P426" s="31">
        <v>6.9859999999999998</v>
      </c>
      <c r="Q426" s="2">
        <v>2022.0830000000001</v>
      </c>
      <c r="R426" s="2">
        <v>1894.5830000000001</v>
      </c>
      <c r="S426" s="31">
        <v>77.242000000000004</v>
      </c>
      <c r="T426" s="31">
        <v>41.075000000000003</v>
      </c>
      <c r="U426" s="2">
        <v>46.823</v>
      </c>
      <c r="V426" s="31">
        <v>10.223000000000001</v>
      </c>
      <c r="W426" s="31">
        <v>3.2109999999999999</v>
      </c>
      <c r="X426" s="2">
        <v>68.59</v>
      </c>
      <c r="Y426" s="31">
        <v>3</v>
      </c>
      <c r="Z426" s="2">
        <v>125</v>
      </c>
      <c r="AA426" s="2">
        <v>120</v>
      </c>
      <c r="AB426" s="2">
        <v>591</v>
      </c>
      <c r="AC426" s="2">
        <v>2294</v>
      </c>
      <c r="AD426" s="2">
        <v>47</v>
      </c>
      <c r="AE426" s="2">
        <v>534</v>
      </c>
      <c r="AF426" s="2">
        <v>890</v>
      </c>
      <c r="AG426" s="2">
        <v>2359</v>
      </c>
      <c r="AH426" s="2">
        <v>11083</v>
      </c>
      <c r="AI426" s="3">
        <f t="shared" si="248"/>
        <v>0.57005452113980049</v>
      </c>
      <c r="AJ426" s="3">
        <f t="shared" si="249"/>
        <v>0.35798786133113875</v>
      </c>
      <c r="AK426" s="69">
        <f t="shared" si="250"/>
        <v>0.41304461440407902</v>
      </c>
      <c r="AL426" s="70">
        <f t="shared" si="251"/>
        <v>219.31688993899999</v>
      </c>
      <c r="AM426" s="71">
        <f t="shared" si="252"/>
        <v>0.3710945684247039</v>
      </c>
      <c r="AN426" s="72">
        <f t="shared" si="253"/>
        <v>247.34578768899999</v>
      </c>
      <c r="AO426" s="71">
        <f t="shared" si="254"/>
        <v>0.38647779326406251</v>
      </c>
      <c r="AP426" s="95">
        <f t="shared" si="255"/>
        <v>3297.943835853333</v>
      </c>
    </row>
    <row r="427" spans="1:42" x14ac:dyDescent="0.25">
      <c r="A427" s="1" t="s">
        <v>46</v>
      </c>
      <c r="B427" s="2">
        <v>15521</v>
      </c>
      <c r="C427" s="2">
        <v>500.67700000000002</v>
      </c>
      <c r="D427" s="2">
        <v>302.57100000000003</v>
      </c>
      <c r="E427" s="2">
        <v>8.9290000000000003</v>
      </c>
      <c r="F427" s="34">
        <v>97.049000000000007</v>
      </c>
      <c r="G427" s="2">
        <v>370.714</v>
      </c>
      <c r="H427" s="2">
        <v>11.714</v>
      </c>
      <c r="I427" s="34">
        <v>96.84</v>
      </c>
      <c r="J427" s="2">
        <v>684.71400000000006</v>
      </c>
      <c r="K427" s="2">
        <v>40.643000000000001</v>
      </c>
      <c r="L427" s="81">
        <v>94.063999999999993</v>
      </c>
      <c r="M427" s="3">
        <v>26.7</v>
      </c>
      <c r="N427" s="3">
        <v>17</v>
      </c>
      <c r="O427" s="31">
        <v>6.5350000000000001</v>
      </c>
      <c r="P427" s="31">
        <v>6.883</v>
      </c>
      <c r="Q427" s="2">
        <v>1779</v>
      </c>
      <c r="R427" s="2">
        <v>1925.2139999999999</v>
      </c>
      <c r="S427" s="31">
        <v>78.156999999999996</v>
      </c>
      <c r="T427" s="31">
        <v>31.478999999999999</v>
      </c>
      <c r="U427" s="2">
        <v>59.722999999999999</v>
      </c>
      <c r="V427" s="31">
        <v>10.521000000000001</v>
      </c>
      <c r="W427" s="31">
        <v>2.7109999999999999</v>
      </c>
      <c r="X427" s="2">
        <v>74.231999999999999</v>
      </c>
      <c r="Y427" s="31">
        <v>4.12</v>
      </c>
      <c r="Z427" s="2">
        <v>104</v>
      </c>
      <c r="AA427" s="2">
        <v>118</v>
      </c>
      <c r="AB427" s="2">
        <v>652</v>
      </c>
      <c r="AC427" s="2">
        <v>2376</v>
      </c>
      <c r="AD427" s="2">
        <v>28</v>
      </c>
      <c r="AE427" s="2">
        <v>301</v>
      </c>
      <c r="AF427" s="2">
        <v>761</v>
      </c>
      <c r="AG427" s="2">
        <v>2074</v>
      </c>
      <c r="AH427" s="2">
        <v>11992</v>
      </c>
      <c r="AI427" s="3">
        <f t="shared" si="248"/>
        <v>0.7726306294697507</v>
      </c>
      <c r="AJ427" s="3">
        <f t="shared" si="249"/>
        <v>0.41324656916435798</v>
      </c>
      <c r="AK427" s="69">
        <f t="shared" si="250"/>
        <v>0.31910579987253029</v>
      </c>
      <c r="AL427" s="70">
        <f t="shared" si="251"/>
        <v>151.490340567</v>
      </c>
      <c r="AM427" s="71">
        <f t="shared" si="252"/>
        <v>0.25632883344670049</v>
      </c>
      <c r="AN427" s="72">
        <f t="shared" si="253"/>
        <v>185.607973378</v>
      </c>
      <c r="AO427" s="71">
        <f t="shared" si="254"/>
        <v>0.29001245840312501</v>
      </c>
      <c r="AP427" s="95">
        <f t="shared" si="255"/>
        <v>2474.7729783733334</v>
      </c>
    </row>
    <row r="428" spans="1:42" x14ac:dyDescent="0.25">
      <c r="A428" s="1" t="s">
        <v>47</v>
      </c>
      <c r="B428" s="2">
        <v>18187</v>
      </c>
      <c r="C428" s="2">
        <v>606.23299999999995</v>
      </c>
      <c r="D428" s="2">
        <v>266.60000000000002</v>
      </c>
      <c r="E428" s="2">
        <v>8.6</v>
      </c>
      <c r="F428" s="34">
        <v>96.774000000000001</v>
      </c>
      <c r="G428" s="2">
        <v>324</v>
      </c>
      <c r="H428" s="2">
        <v>10.8</v>
      </c>
      <c r="I428" s="34">
        <v>96.667000000000002</v>
      </c>
      <c r="J428" s="2">
        <v>667.3</v>
      </c>
      <c r="K428" s="2">
        <v>36.799999999999997</v>
      </c>
      <c r="L428" s="81">
        <v>94.484999999999999</v>
      </c>
      <c r="M428" s="47">
        <v>26</v>
      </c>
      <c r="N428" s="47">
        <v>17</v>
      </c>
      <c r="O428" s="31">
        <v>6.6680000000000001</v>
      </c>
      <c r="P428" s="31">
        <v>6.9710000000000001</v>
      </c>
      <c r="Q428" s="2">
        <v>1895.2</v>
      </c>
      <c r="R428" s="2">
        <v>2134.4</v>
      </c>
      <c r="S428" s="31">
        <v>63.02</v>
      </c>
      <c r="T428" s="31">
        <v>17.689</v>
      </c>
      <c r="U428" s="2">
        <v>71.930999999999997</v>
      </c>
      <c r="V428" s="31">
        <v>9.1669999999999998</v>
      </c>
      <c r="W428" s="31">
        <v>3.4740000000000002</v>
      </c>
      <c r="X428" s="2">
        <v>62.103000000000002</v>
      </c>
      <c r="Y428" s="31">
        <v>3.63</v>
      </c>
      <c r="Z428" s="2">
        <v>107</v>
      </c>
      <c r="AA428" s="2">
        <v>94</v>
      </c>
      <c r="AB428" s="2">
        <v>621</v>
      </c>
      <c r="AC428" s="2">
        <v>2204</v>
      </c>
      <c r="AD428" s="2">
        <v>37</v>
      </c>
      <c r="AE428" s="2">
        <v>232</v>
      </c>
      <c r="AF428" s="2">
        <v>662</v>
      </c>
      <c r="AG428" s="2">
        <v>1860</v>
      </c>
      <c r="AH428" s="2">
        <v>13618</v>
      </c>
      <c r="AI428" s="3">
        <f t="shared" si="248"/>
        <v>0.74877659866937918</v>
      </c>
      <c r="AJ428" s="3">
        <f t="shared" si="249"/>
        <v>0.31984384450431624</v>
      </c>
      <c r="AK428" s="69">
        <f t="shared" si="250"/>
        <v>0.38638177182919053</v>
      </c>
      <c r="AL428" s="70">
        <f t="shared" si="251"/>
        <v>161.6217178</v>
      </c>
      <c r="AM428" s="71">
        <f t="shared" si="252"/>
        <v>0.27347160372250423</v>
      </c>
      <c r="AN428" s="72">
        <f t="shared" si="253"/>
        <v>196.41949199999996</v>
      </c>
      <c r="AO428" s="71">
        <f t="shared" si="254"/>
        <v>0.30690545624999993</v>
      </c>
      <c r="AP428" s="95">
        <f t="shared" si="255"/>
        <v>2618.9265599999999</v>
      </c>
    </row>
    <row r="429" spans="1:42" x14ac:dyDescent="0.25">
      <c r="A429" s="1" t="s">
        <v>48</v>
      </c>
      <c r="B429" s="2">
        <v>25700</v>
      </c>
      <c r="C429" s="2">
        <v>829.03200000000004</v>
      </c>
      <c r="D429" s="2">
        <v>328.375</v>
      </c>
      <c r="E429" s="2">
        <v>7.875</v>
      </c>
      <c r="F429" s="34">
        <v>97.602000000000004</v>
      </c>
      <c r="G429" s="2">
        <v>375</v>
      </c>
      <c r="H429" s="2">
        <v>11.75</v>
      </c>
      <c r="I429" s="34">
        <v>96.867000000000004</v>
      </c>
      <c r="J429" s="2">
        <v>743.125</v>
      </c>
      <c r="K429" s="2">
        <v>36.375</v>
      </c>
      <c r="L429" s="81">
        <v>95.105000000000004</v>
      </c>
      <c r="M429" s="3">
        <v>26.6</v>
      </c>
      <c r="N429" s="3">
        <v>16.399999999999999</v>
      </c>
      <c r="O429" s="31">
        <v>6.6390000000000002</v>
      </c>
      <c r="P429" s="31">
        <v>7.0860000000000003</v>
      </c>
      <c r="Q429" s="2">
        <v>1876.75</v>
      </c>
      <c r="R429" s="2">
        <v>2081.75</v>
      </c>
      <c r="S429" s="31">
        <v>71.138000000000005</v>
      </c>
      <c r="T429" s="31">
        <v>26.663</v>
      </c>
      <c r="U429" s="2">
        <v>62.518999999999998</v>
      </c>
      <c r="V429" s="31">
        <v>10.968</v>
      </c>
      <c r="W429" s="31">
        <v>3.5209999999999999</v>
      </c>
      <c r="X429" s="2">
        <v>67.897999999999996</v>
      </c>
      <c r="Y429" s="31">
        <v>4.12</v>
      </c>
      <c r="Z429" s="2">
        <v>144</v>
      </c>
      <c r="AA429" s="2">
        <v>120</v>
      </c>
      <c r="AB429" s="2">
        <v>864</v>
      </c>
      <c r="AC429" s="2">
        <v>3877</v>
      </c>
      <c r="AD429" s="2">
        <v>77</v>
      </c>
      <c r="AE429" s="2">
        <v>342</v>
      </c>
      <c r="AF429" s="2">
        <v>791</v>
      </c>
      <c r="AG429" s="2">
        <v>2669</v>
      </c>
      <c r="AH429" s="2">
        <v>15978</v>
      </c>
      <c r="AI429" s="3">
        <f t="shared" si="248"/>
        <v>0.62171206225680931</v>
      </c>
      <c r="AJ429" s="3">
        <f t="shared" si="249"/>
        <v>0.3456809338521401</v>
      </c>
      <c r="AK429" s="69">
        <f t="shared" si="250"/>
        <v>0.52838240917782031</v>
      </c>
      <c r="AL429" s="70">
        <f t="shared" si="251"/>
        <v>272.233383</v>
      </c>
      <c r="AM429" s="71">
        <f t="shared" si="252"/>
        <v>0.46063178172588831</v>
      </c>
      <c r="AN429" s="72">
        <f t="shared" si="253"/>
        <v>310.887</v>
      </c>
      <c r="AO429" s="71">
        <f t="shared" si="254"/>
        <v>0.48576093749999999</v>
      </c>
      <c r="AP429" s="95">
        <f t="shared" si="255"/>
        <v>4145.1600000000008</v>
      </c>
    </row>
    <row r="430" spans="1:42" x14ac:dyDescent="0.25">
      <c r="A430" s="1" t="s">
        <v>49</v>
      </c>
      <c r="B430" s="2">
        <v>33303</v>
      </c>
      <c r="C430" s="2">
        <v>1074</v>
      </c>
      <c r="D430" s="2">
        <v>265</v>
      </c>
      <c r="E430" s="2">
        <v>24</v>
      </c>
      <c r="F430" s="34">
        <v>91</v>
      </c>
      <c r="G430" s="2">
        <v>378</v>
      </c>
      <c r="H430" s="2">
        <v>21</v>
      </c>
      <c r="I430" s="34">
        <v>94</v>
      </c>
      <c r="J430" s="2">
        <v>706</v>
      </c>
      <c r="K430" s="2">
        <v>93</v>
      </c>
      <c r="L430" s="81">
        <v>87</v>
      </c>
      <c r="M430" s="3">
        <v>0</v>
      </c>
      <c r="N430" s="3" t="s">
        <v>140</v>
      </c>
      <c r="O430" s="31">
        <v>6.68</v>
      </c>
      <c r="P430" s="31">
        <v>7.2</v>
      </c>
      <c r="Q430" s="2">
        <v>1672</v>
      </c>
      <c r="R430" s="2">
        <v>2011</v>
      </c>
      <c r="S430" s="31">
        <v>73.2</v>
      </c>
      <c r="T430" s="31">
        <v>60.2</v>
      </c>
      <c r="U430" s="2">
        <v>18</v>
      </c>
      <c r="V430" s="31">
        <v>8.6</v>
      </c>
      <c r="W430" s="31">
        <v>5.8</v>
      </c>
      <c r="X430" s="2">
        <v>33</v>
      </c>
      <c r="Y430" s="31">
        <v>3.56</v>
      </c>
      <c r="Z430" s="2">
        <v>271</v>
      </c>
      <c r="AA430" s="2">
        <v>216</v>
      </c>
      <c r="AB430" s="2">
        <v>1461</v>
      </c>
      <c r="AC430" s="2">
        <v>5104</v>
      </c>
      <c r="AD430" s="2">
        <v>135</v>
      </c>
      <c r="AE430" s="2">
        <v>612</v>
      </c>
      <c r="AF430" s="2">
        <v>1155</v>
      </c>
      <c r="AG430" s="2">
        <v>4693</v>
      </c>
      <c r="AH430" s="2">
        <v>18866</v>
      </c>
      <c r="AI430" s="3">
        <f t="shared" si="248"/>
        <v>0.56649551091493255</v>
      </c>
      <c r="AJ430" s="3">
        <f t="shared" si="249"/>
        <v>0.40978290244122151</v>
      </c>
      <c r="AK430" s="69">
        <f t="shared" si="250"/>
        <v>0.68451242829827919</v>
      </c>
      <c r="AL430" s="70">
        <f t="shared" si="251"/>
        <v>284.61</v>
      </c>
      <c r="AM430" s="71">
        <f t="shared" si="252"/>
        <v>0.48157360406091371</v>
      </c>
      <c r="AN430" s="72">
        <f t="shared" si="253"/>
        <v>405.97199999999998</v>
      </c>
      <c r="AO430" s="71">
        <f t="shared" si="254"/>
        <v>0.63433125000000001</v>
      </c>
      <c r="AP430" s="95">
        <f t="shared" si="255"/>
        <v>5412.9600000000009</v>
      </c>
    </row>
    <row r="431" spans="1:42" x14ac:dyDescent="0.25">
      <c r="A431" s="1" t="s">
        <v>50</v>
      </c>
      <c r="B431" s="2">
        <v>17638</v>
      </c>
      <c r="C431" s="2">
        <v>587.93299999999999</v>
      </c>
      <c r="D431" s="2">
        <v>263.75</v>
      </c>
      <c r="E431" s="2">
        <v>17.75</v>
      </c>
      <c r="F431" s="34">
        <v>93.27</v>
      </c>
      <c r="G431" s="2">
        <v>334.16699999999997</v>
      </c>
      <c r="H431" s="2">
        <v>12.917</v>
      </c>
      <c r="I431" s="34">
        <v>96.135000000000005</v>
      </c>
      <c r="J431" s="2">
        <v>607.16700000000003</v>
      </c>
      <c r="K431" s="2">
        <v>58.25</v>
      </c>
      <c r="L431" s="81">
        <v>90.406000000000006</v>
      </c>
      <c r="M431" s="3">
        <v>0</v>
      </c>
      <c r="N431" s="3" t="s">
        <v>140</v>
      </c>
      <c r="O431" s="31">
        <v>6.673</v>
      </c>
      <c r="P431" s="31">
        <v>7.1459999999999999</v>
      </c>
      <c r="Q431" s="2">
        <v>1769.5830000000001</v>
      </c>
      <c r="R431" s="2">
        <v>1734.6669999999999</v>
      </c>
      <c r="S431" s="31">
        <v>60.258000000000003</v>
      </c>
      <c r="T431" s="31">
        <v>35.262999999999998</v>
      </c>
      <c r="U431" s="2">
        <v>41.48</v>
      </c>
      <c r="V431" s="31">
        <v>6.9180000000000001</v>
      </c>
      <c r="W431" s="31">
        <v>4.2329999999999997</v>
      </c>
      <c r="X431" s="2">
        <v>38.811999999999998</v>
      </c>
      <c r="Y431" s="31">
        <v>3.96</v>
      </c>
      <c r="Z431" s="2">
        <v>132</v>
      </c>
      <c r="AA431" s="2">
        <v>116</v>
      </c>
      <c r="AB431" s="2">
        <v>696</v>
      </c>
      <c r="AC431" s="2">
        <v>2783</v>
      </c>
      <c r="AD431" s="2">
        <v>36</v>
      </c>
      <c r="AE431" s="2">
        <v>247</v>
      </c>
      <c r="AF431" s="2">
        <v>557</v>
      </c>
      <c r="AG431" s="2">
        <v>1897</v>
      </c>
      <c r="AH431" s="2">
        <v>13421</v>
      </c>
      <c r="AI431" s="3">
        <f t="shared" si="248"/>
        <v>0.7609139358203878</v>
      </c>
      <c r="AJ431" s="3">
        <f t="shared" si="249"/>
        <v>0.36648146048304797</v>
      </c>
      <c r="AK431" s="69">
        <f t="shared" si="250"/>
        <v>0.37471829190567241</v>
      </c>
      <c r="AL431" s="70">
        <f t="shared" si="251"/>
        <v>155.06732874999997</v>
      </c>
      <c r="AM431" s="71">
        <f t="shared" si="252"/>
        <v>0.26238126692047375</v>
      </c>
      <c r="AN431" s="72">
        <f t="shared" si="253"/>
        <v>196.46780681099997</v>
      </c>
      <c r="AO431" s="71">
        <f t="shared" si="254"/>
        <v>0.30698094814218746</v>
      </c>
      <c r="AP431" s="95">
        <f t="shared" si="255"/>
        <v>2619.5707574799994</v>
      </c>
    </row>
    <row r="432" spans="1:42" x14ac:dyDescent="0.25">
      <c r="A432" s="1" t="s">
        <v>51</v>
      </c>
      <c r="B432" s="2">
        <v>16817</v>
      </c>
      <c r="C432" s="2">
        <v>542.48400000000004</v>
      </c>
      <c r="D432" s="2">
        <v>317.154</v>
      </c>
      <c r="E432" s="2">
        <v>9.6150000000000002</v>
      </c>
      <c r="F432" s="34">
        <v>96.968000000000004</v>
      </c>
      <c r="G432" s="2">
        <v>322.30799999999999</v>
      </c>
      <c r="H432" s="2">
        <v>8.3079999999999998</v>
      </c>
      <c r="I432" s="34">
        <v>97.421999999999997</v>
      </c>
      <c r="J432" s="2">
        <v>546.846</v>
      </c>
      <c r="K432" s="2">
        <v>32.154000000000003</v>
      </c>
      <c r="L432" s="81">
        <v>94.12</v>
      </c>
      <c r="M432" s="3">
        <v>0</v>
      </c>
      <c r="N432" s="3" t="s">
        <v>140</v>
      </c>
      <c r="O432" s="31">
        <v>6.694</v>
      </c>
      <c r="P432" s="31">
        <v>7.202</v>
      </c>
      <c r="Q432" s="2">
        <v>2110.2310000000002</v>
      </c>
      <c r="R432" s="2">
        <v>1691.385</v>
      </c>
      <c r="S432" s="31">
        <v>54.292000000000002</v>
      </c>
      <c r="T432" s="31">
        <v>4.6520000000000001</v>
      </c>
      <c r="U432" s="2">
        <v>91.432000000000002</v>
      </c>
      <c r="V432" s="31">
        <v>6.1609999999999996</v>
      </c>
      <c r="W432" s="31">
        <v>3.11</v>
      </c>
      <c r="X432" s="2">
        <v>49.521000000000001</v>
      </c>
      <c r="Y432" s="31" t="s">
        <v>163</v>
      </c>
      <c r="Z432" s="2">
        <v>105</v>
      </c>
      <c r="AA432" s="2">
        <v>108</v>
      </c>
      <c r="AB432" s="2">
        <v>658</v>
      </c>
      <c r="AC432" s="2">
        <v>2707</v>
      </c>
      <c r="AD432" s="2">
        <v>26</v>
      </c>
      <c r="AE432" s="2">
        <v>189</v>
      </c>
      <c r="AF432" s="2">
        <v>423</v>
      </c>
      <c r="AG432" s="2">
        <v>1524</v>
      </c>
      <c r="AH432" s="2">
        <v>11112</v>
      </c>
      <c r="AI432" s="3">
        <f t="shared" si="248"/>
        <v>0.66075994529345305</v>
      </c>
      <c r="AJ432" s="3">
        <f t="shared" si="249"/>
        <v>0.34132128203603496</v>
      </c>
      <c r="AK432" s="69">
        <f t="shared" si="250"/>
        <v>0.34575143403441683</v>
      </c>
      <c r="AL432" s="70">
        <f t="shared" si="251"/>
        <v>172.05097053599999</v>
      </c>
      <c r="AM432" s="71">
        <f t="shared" si="252"/>
        <v>0.29111839346192891</v>
      </c>
      <c r="AN432" s="72">
        <f t="shared" si="253"/>
        <v>174.84693307200001</v>
      </c>
      <c r="AO432" s="71">
        <f t="shared" si="254"/>
        <v>0.27319833292500001</v>
      </c>
      <c r="AP432" s="95">
        <f t="shared" si="255"/>
        <v>2331.29244096</v>
      </c>
    </row>
    <row r="433" spans="1:42" x14ac:dyDescent="0.25">
      <c r="A433" s="23" t="s">
        <v>52</v>
      </c>
      <c r="B433" s="2">
        <v>11314</v>
      </c>
      <c r="C433" s="2">
        <v>377.13299999999998</v>
      </c>
      <c r="D433" s="2">
        <v>283.154</v>
      </c>
      <c r="E433" s="2">
        <v>6.6920000000000002</v>
      </c>
      <c r="F433" s="34">
        <v>97.637</v>
      </c>
      <c r="G433" s="2">
        <v>341.53800000000001</v>
      </c>
      <c r="H433" s="2">
        <v>8.923</v>
      </c>
      <c r="I433" s="34">
        <v>97.387</v>
      </c>
      <c r="J433" s="2">
        <v>650.077</v>
      </c>
      <c r="K433" s="2">
        <v>30.846</v>
      </c>
      <c r="L433" s="81">
        <v>95.254999999999995</v>
      </c>
      <c r="M433" s="3">
        <v>27.42</v>
      </c>
      <c r="N433" s="3">
        <v>15.7</v>
      </c>
      <c r="O433" s="31">
        <v>6.8120000000000003</v>
      </c>
      <c r="P433" s="31">
        <v>7.1210000000000004</v>
      </c>
      <c r="Q433" s="2">
        <v>2096.0770000000002</v>
      </c>
      <c r="R433" s="2">
        <v>1834.769</v>
      </c>
      <c r="S433" s="31">
        <v>76.5</v>
      </c>
      <c r="T433" s="31">
        <v>11.664</v>
      </c>
      <c r="U433" s="2">
        <v>84.753</v>
      </c>
      <c r="V433" s="31">
        <v>8.2349999999999994</v>
      </c>
      <c r="W433" s="31">
        <v>3.5350000000000001</v>
      </c>
      <c r="X433" s="2">
        <v>57.073</v>
      </c>
      <c r="Y433" s="31">
        <v>2.52</v>
      </c>
      <c r="Z433" s="2">
        <v>86</v>
      </c>
      <c r="AA433" s="2">
        <v>126</v>
      </c>
      <c r="AB433" s="2">
        <v>612</v>
      </c>
      <c r="AC433" s="2">
        <v>2179</v>
      </c>
      <c r="AD433" s="2">
        <v>25</v>
      </c>
      <c r="AE433" s="2">
        <v>198</v>
      </c>
      <c r="AF433" s="2">
        <v>409</v>
      </c>
      <c r="AG433" s="2">
        <v>1706</v>
      </c>
      <c r="AH433" s="2">
        <v>10458</v>
      </c>
      <c r="AI433" s="3">
        <f t="shared" si="248"/>
        <v>0.92434152377585288</v>
      </c>
      <c r="AJ433" s="3">
        <f t="shared" si="249"/>
        <v>0.4720700017677214</v>
      </c>
      <c r="AK433" s="69">
        <f t="shared" si="250"/>
        <v>0.24036520076481835</v>
      </c>
      <c r="AL433" s="70">
        <f t="shared" si="251"/>
        <v>106.78671748199999</v>
      </c>
      <c r="AM433" s="71">
        <f t="shared" si="252"/>
        <v>0.18068818524873095</v>
      </c>
      <c r="AN433" s="72">
        <f t="shared" si="253"/>
        <v>128.805250554</v>
      </c>
      <c r="AO433" s="71">
        <f t="shared" si="254"/>
        <v>0.201258203990625</v>
      </c>
      <c r="AP433" s="95">
        <f t="shared" si="255"/>
        <v>1717.40334072</v>
      </c>
    </row>
    <row r="434" spans="1:42" ht="13" thickBot="1" x14ac:dyDescent="0.3">
      <c r="A434" s="25" t="s">
        <v>53</v>
      </c>
      <c r="B434" s="2">
        <v>12313</v>
      </c>
      <c r="C434" s="2">
        <v>397.19400000000002</v>
      </c>
      <c r="D434" s="2">
        <v>242.75</v>
      </c>
      <c r="E434" s="2">
        <v>11.375</v>
      </c>
      <c r="F434" s="34">
        <v>95.313999999999993</v>
      </c>
      <c r="G434" s="2">
        <v>291.25</v>
      </c>
      <c r="H434" s="2">
        <v>10.25</v>
      </c>
      <c r="I434" s="34">
        <v>96.480999999999995</v>
      </c>
      <c r="J434" s="2">
        <v>548.625</v>
      </c>
      <c r="K434" s="2">
        <v>44.875</v>
      </c>
      <c r="L434" s="81">
        <v>91.82</v>
      </c>
      <c r="M434" s="3">
        <v>0</v>
      </c>
      <c r="N434" s="3" t="s">
        <v>140</v>
      </c>
      <c r="O434" s="31">
        <v>6.7240000000000002</v>
      </c>
      <c r="P434" s="31">
        <v>7.0890000000000004</v>
      </c>
      <c r="Q434" s="2">
        <v>2296.125</v>
      </c>
      <c r="R434" s="2">
        <v>2101.5</v>
      </c>
      <c r="S434" s="31">
        <v>73.712999999999994</v>
      </c>
      <c r="T434" s="31">
        <v>9.9710000000000001</v>
      </c>
      <c r="U434" s="2">
        <v>86.472999999999999</v>
      </c>
      <c r="V434" s="31">
        <v>7.8659999999999997</v>
      </c>
      <c r="W434" s="31">
        <v>4.8280000000000003</v>
      </c>
      <c r="X434" s="2">
        <v>38.622</v>
      </c>
      <c r="Y434" s="31">
        <v>2.02</v>
      </c>
      <c r="Z434" s="2">
        <v>85</v>
      </c>
      <c r="AA434" s="2">
        <v>121</v>
      </c>
      <c r="AB434" s="2">
        <v>256</v>
      </c>
      <c r="AC434" s="2">
        <v>1924</v>
      </c>
      <c r="AD434" s="2">
        <v>19</v>
      </c>
      <c r="AE434" s="2">
        <v>171</v>
      </c>
      <c r="AF434" s="2">
        <v>335</v>
      </c>
      <c r="AG434" s="2">
        <v>1357</v>
      </c>
      <c r="AH434" s="2">
        <v>9398</v>
      </c>
      <c r="AI434" s="3">
        <f t="shared" si="248"/>
        <v>0.76325834483878829</v>
      </c>
      <c r="AJ434" s="3">
        <f t="shared" si="249"/>
        <v>0.34662551774547229</v>
      </c>
      <c r="AK434" s="69">
        <f t="shared" si="250"/>
        <v>0.25315105162523904</v>
      </c>
      <c r="AL434" s="70">
        <f t="shared" si="251"/>
        <v>96.418843500000008</v>
      </c>
      <c r="AM434" s="71">
        <f t="shared" si="252"/>
        <v>0.16314525126903553</v>
      </c>
      <c r="AN434" s="72">
        <f t="shared" si="253"/>
        <v>115.68275250000001</v>
      </c>
      <c r="AO434" s="71">
        <f t="shared" si="254"/>
        <v>0.18075430078125002</v>
      </c>
      <c r="AP434" s="95">
        <f t="shared" si="255"/>
        <v>1542.4367000000004</v>
      </c>
    </row>
    <row r="435" spans="1:42" ht="13" thickTop="1" x14ac:dyDescent="0.25">
      <c r="A435" s="88" t="s">
        <v>160</v>
      </c>
      <c r="B435" s="40">
        <f>SUM(B423:B434)</f>
        <v>218577</v>
      </c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40">
        <f>SUM(M423:M434)</f>
        <v>157.92000000000002</v>
      </c>
      <c r="N435" s="6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40">
        <f t="shared" ref="Z435:AH435" si="256">SUM(Z423:Z434)</f>
        <v>1457</v>
      </c>
      <c r="AA435" s="87">
        <f t="shared" si="256"/>
        <v>1560</v>
      </c>
      <c r="AB435" s="40">
        <f t="shared" si="256"/>
        <v>8088</v>
      </c>
      <c r="AC435" s="87">
        <f t="shared" si="256"/>
        <v>31703</v>
      </c>
      <c r="AD435" s="40">
        <f t="shared" si="256"/>
        <v>521</v>
      </c>
      <c r="AE435" s="87">
        <f t="shared" si="256"/>
        <v>4011</v>
      </c>
      <c r="AF435" s="40">
        <f t="shared" si="256"/>
        <v>7934</v>
      </c>
      <c r="AG435" s="87">
        <f t="shared" si="256"/>
        <v>26113</v>
      </c>
      <c r="AH435" s="40">
        <f t="shared" si="256"/>
        <v>145213</v>
      </c>
      <c r="AI435" s="28"/>
      <c r="AJ435" s="28"/>
      <c r="AK435" s="73"/>
      <c r="AL435" s="74"/>
      <c r="AM435" s="75"/>
      <c r="AN435" s="76"/>
      <c r="AO435" s="75"/>
      <c r="AP435" s="93"/>
    </row>
    <row r="436" spans="1:42" ht="13" thickBot="1" x14ac:dyDescent="0.3">
      <c r="A436" s="89" t="s">
        <v>161</v>
      </c>
      <c r="B436" s="8">
        <f t="shared" ref="B436:AI436" si="257">AVERAGE(B423:B434)</f>
        <v>18214.75</v>
      </c>
      <c r="C436" s="84">
        <f t="shared" si="257"/>
        <v>597.31275000000005</v>
      </c>
      <c r="D436" s="84">
        <f t="shared" si="257"/>
        <v>288.64758333333333</v>
      </c>
      <c r="E436" s="84">
        <f t="shared" si="257"/>
        <v>12.368250000000002</v>
      </c>
      <c r="F436" s="91">
        <f>AVERAGE(F423:F434)</f>
        <v>95.623916666666673</v>
      </c>
      <c r="G436" s="84">
        <f>AVERAGE(G423:G434)</f>
        <v>342.97033333333337</v>
      </c>
      <c r="H436" s="84">
        <f>AVERAGE(H423:H434)</f>
        <v>12.35375</v>
      </c>
      <c r="I436" s="91">
        <f>AVERAGE(I423:I434)</f>
        <v>96.353333333333339</v>
      </c>
      <c r="J436" s="84">
        <f t="shared" si="257"/>
        <v>648.93225000000007</v>
      </c>
      <c r="K436" s="84">
        <f t="shared" si="257"/>
        <v>46.50216666666666</v>
      </c>
      <c r="L436" s="91">
        <f>AVERAGE(L423:L434)</f>
        <v>92.852833333333322</v>
      </c>
      <c r="M436" s="8">
        <f t="shared" si="257"/>
        <v>13.160000000000002</v>
      </c>
      <c r="N436" s="85">
        <f t="shared" si="257"/>
        <v>16.630000000000003</v>
      </c>
      <c r="O436" s="85">
        <f t="shared" si="257"/>
        <v>6.7254166666666668</v>
      </c>
      <c r="P436" s="85">
        <f t="shared" si="257"/>
        <v>7.0486666666666657</v>
      </c>
      <c r="Q436" s="85">
        <f t="shared" si="257"/>
        <v>1923.837416666667</v>
      </c>
      <c r="R436" s="85">
        <f t="shared" si="257"/>
        <v>1889.8556666666666</v>
      </c>
      <c r="S436" s="85">
        <f t="shared" si="257"/>
        <v>72.876666666666679</v>
      </c>
      <c r="T436" s="85">
        <f t="shared" si="257"/>
        <v>28.079666666666665</v>
      </c>
      <c r="U436" s="86">
        <f t="shared" si="257"/>
        <v>62.011166666666668</v>
      </c>
      <c r="V436" s="85">
        <f t="shared" si="257"/>
        <v>8.7465833333333336</v>
      </c>
      <c r="W436" s="85">
        <f t="shared" si="257"/>
        <v>4.0019166666666663</v>
      </c>
      <c r="X436" s="86">
        <f t="shared" si="257"/>
        <v>52.820916666666655</v>
      </c>
      <c r="Y436" s="85">
        <f t="shared" si="257"/>
        <v>3.278</v>
      </c>
      <c r="Z436" s="8">
        <f t="shared" si="257"/>
        <v>121.41666666666667</v>
      </c>
      <c r="AA436" s="36">
        <f t="shared" si="257"/>
        <v>130</v>
      </c>
      <c r="AB436" s="8">
        <f t="shared" si="257"/>
        <v>674</v>
      </c>
      <c r="AC436" s="36">
        <f t="shared" si="257"/>
        <v>2641.9166666666665</v>
      </c>
      <c r="AD436" s="8">
        <f t="shared" si="257"/>
        <v>43.416666666666664</v>
      </c>
      <c r="AE436" s="36">
        <f t="shared" si="257"/>
        <v>334.25</v>
      </c>
      <c r="AF436" s="8">
        <f t="shared" si="257"/>
        <v>661.16666666666663</v>
      </c>
      <c r="AG436" s="36">
        <f t="shared" si="257"/>
        <v>2176.0833333333335</v>
      </c>
      <c r="AH436" s="8">
        <f t="shared" si="257"/>
        <v>12101.083333333334</v>
      </c>
      <c r="AI436" s="85">
        <f t="shared" si="257"/>
        <v>0.68744609773169263</v>
      </c>
      <c r="AJ436" s="85">
        <f t="shared" ref="AJ436" si="258">AVERAGE(AJ423:AJ434)</f>
        <v>0.37566521144305159</v>
      </c>
      <c r="AK436" s="77">
        <f t="shared" si="250"/>
        <v>0.38069646271510521</v>
      </c>
      <c r="AL436" s="78">
        <f t="shared" si="251"/>
        <v>172.41288178168753</v>
      </c>
      <c r="AM436" s="79">
        <f t="shared" si="252"/>
        <v>0.29173076443601953</v>
      </c>
      <c r="AN436" s="80">
        <f t="shared" si="253"/>
        <v>204.86055297175002</v>
      </c>
      <c r="AO436" s="79">
        <f t="shared" si="254"/>
        <v>0.32009461401835942</v>
      </c>
      <c r="AP436" s="94">
        <f>AVERAGE(AP423:AP434)</f>
        <v>2772.4622177822225</v>
      </c>
    </row>
    <row r="437" spans="1:42" ht="13" thickTop="1" x14ac:dyDescent="0.25"/>
    <row r="438" spans="1:42" ht="13" thickBot="1" x14ac:dyDescent="0.3"/>
    <row r="439" spans="1:42" ht="13" thickTop="1" x14ac:dyDescent="0.25">
      <c r="A439" s="20" t="s">
        <v>5</v>
      </c>
      <c r="B439" s="21" t="s">
        <v>6</v>
      </c>
      <c r="C439" s="21" t="s">
        <v>6</v>
      </c>
      <c r="D439" s="21" t="s">
        <v>7</v>
      </c>
      <c r="E439" s="21" t="s">
        <v>8</v>
      </c>
      <c r="F439" s="32" t="s">
        <v>2</v>
      </c>
      <c r="G439" s="21" t="s">
        <v>9</v>
      </c>
      <c r="H439" s="21" t="s">
        <v>10</v>
      </c>
      <c r="I439" s="32" t="s">
        <v>3</v>
      </c>
      <c r="J439" s="21" t="s">
        <v>11</v>
      </c>
      <c r="K439" s="21" t="s">
        <v>12</v>
      </c>
      <c r="L439" s="32" t="s">
        <v>13</v>
      </c>
      <c r="M439" s="21" t="s">
        <v>14</v>
      </c>
      <c r="N439" s="22" t="s">
        <v>15</v>
      </c>
      <c r="O439" s="21" t="s">
        <v>68</v>
      </c>
      <c r="P439" s="21" t="s">
        <v>69</v>
      </c>
      <c r="Q439" s="21" t="s">
        <v>70</v>
      </c>
      <c r="R439" s="21" t="s">
        <v>62</v>
      </c>
      <c r="S439" s="21" t="s">
        <v>134</v>
      </c>
      <c r="T439" s="21" t="s">
        <v>135</v>
      </c>
      <c r="U439" s="82" t="s">
        <v>154</v>
      </c>
      <c r="V439" s="21" t="s">
        <v>96</v>
      </c>
      <c r="W439" s="21" t="s">
        <v>97</v>
      </c>
      <c r="X439" s="82" t="s">
        <v>162</v>
      </c>
      <c r="Y439" s="21" t="s">
        <v>124</v>
      </c>
      <c r="Z439" s="22" t="s">
        <v>143</v>
      </c>
      <c r="AA439" s="22" t="s">
        <v>144</v>
      </c>
      <c r="AB439" s="22" t="s">
        <v>145</v>
      </c>
      <c r="AC439" s="22" t="s">
        <v>146</v>
      </c>
      <c r="AD439" s="38" t="s">
        <v>147</v>
      </c>
      <c r="AE439" s="38" t="s">
        <v>148</v>
      </c>
      <c r="AF439" s="38" t="s">
        <v>149</v>
      </c>
      <c r="AG439" s="38" t="s">
        <v>150</v>
      </c>
      <c r="AH439" s="22" t="s">
        <v>67</v>
      </c>
      <c r="AI439" s="22" t="s">
        <v>169</v>
      </c>
      <c r="AJ439" s="22" t="s">
        <v>170</v>
      </c>
      <c r="AK439" s="61" t="s">
        <v>99</v>
      </c>
      <c r="AL439" s="62" t="s">
        <v>100</v>
      </c>
      <c r="AM439" s="63" t="s">
        <v>101</v>
      </c>
      <c r="AN439" s="64" t="s">
        <v>99</v>
      </c>
      <c r="AO439" s="63" t="s">
        <v>99</v>
      </c>
      <c r="AP439" s="61" t="s">
        <v>164</v>
      </c>
    </row>
    <row r="440" spans="1:42" ht="13" thickBot="1" x14ac:dyDescent="0.3">
      <c r="A440" s="16" t="s">
        <v>166</v>
      </c>
      <c r="B440" s="17" t="s">
        <v>19</v>
      </c>
      <c r="C440" s="18" t="s">
        <v>20</v>
      </c>
      <c r="D440" s="17" t="s">
        <v>21</v>
      </c>
      <c r="E440" s="17" t="s">
        <v>21</v>
      </c>
      <c r="F440" s="33" t="s">
        <v>72</v>
      </c>
      <c r="G440" s="17" t="s">
        <v>21</v>
      </c>
      <c r="H440" s="17" t="s">
        <v>21</v>
      </c>
      <c r="I440" s="33" t="s">
        <v>72</v>
      </c>
      <c r="J440" s="17" t="s">
        <v>21</v>
      </c>
      <c r="K440" s="17" t="s">
        <v>21</v>
      </c>
      <c r="L440" s="33" t="s">
        <v>72</v>
      </c>
      <c r="M440" s="17" t="s">
        <v>23</v>
      </c>
      <c r="N440" s="19" t="s">
        <v>24</v>
      </c>
      <c r="O440" s="17"/>
      <c r="P440" s="17"/>
      <c r="Q440" s="17"/>
      <c r="R440" s="17"/>
      <c r="S440" s="17"/>
      <c r="T440" s="17"/>
      <c r="U440" s="83" t="s">
        <v>72</v>
      </c>
      <c r="V440" s="17"/>
      <c r="W440" s="17"/>
      <c r="X440" s="83" t="s">
        <v>72</v>
      </c>
      <c r="Y440" s="17"/>
      <c r="Z440" s="18" t="s">
        <v>25</v>
      </c>
      <c r="AA440" s="18" t="s">
        <v>25</v>
      </c>
      <c r="AB440" s="18" t="s">
        <v>25</v>
      </c>
      <c r="AC440" s="18" t="s">
        <v>25</v>
      </c>
      <c r="AD440" s="39" t="s">
        <v>25</v>
      </c>
      <c r="AE440" s="39" t="s">
        <v>25</v>
      </c>
      <c r="AF440" s="39" t="s">
        <v>25</v>
      </c>
      <c r="AG440" s="39" t="s">
        <v>25</v>
      </c>
      <c r="AH440" s="18" t="s">
        <v>25</v>
      </c>
      <c r="AI440" s="18" t="s">
        <v>26</v>
      </c>
      <c r="AJ440" s="18" t="s">
        <v>26</v>
      </c>
      <c r="AK440" s="65" t="s">
        <v>6</v>
      </c>
      <c r="AL440" s="66" t="s">
        <v>103</v>
      </c>
      <c r="AM440" s="67" t="s">
        <v>104</v>
      </c>
      <c r="AN440" s="68" t="s">
        <v>105</v>
      </c>
      <c r="AO440" s="67" t="s">
        <v>106</v>
      </c>
      <c r="AP440" s="65" t="s">
        <v>165</v>
      </c>
    </row>
    <row r="441" spans="1:42" ht="13" thickTop="1" x14ac:dyDescent="0.25">
      <c r="A441" s="1" t="s">
        <v>42</v>
      </c>
      <c r="B441" s="2">
        <v>14431</v>
      </c>
      <c r="C441" s="2">
        <v>465.51600000000002</v>
      </c>
      <c r="D441" s="2">
        <v>266.5</v>
      </c>
      <c r="E441" s="2">
        <v>14.786</v>
      </c>
      <c r="F441" s="34">
        <v>94.451999999999998</v>
      </c>
      <c r="G441" s="2">
        <v>282.85700000000003</v>
      </c>
      <c r="H441" s="2">
        <v>12.429</v>
      </c>
      <c r="I441" s="34">
        <v>95.605999999999995</v>
      </c>
      <c r="J441" s="2">
        <v>615</v>
      </c>
      <c r="K441" s="2">
        <v>45.929000000000002</v>
      </c>
      <c r="L441" s="81">
        <v>92.531999999999996</v>
      </c>
      <c r="M441" s="4">
        <v>25.32</v>
      </c>
      <c r="N441" s="3">
        <v>15.7</v>
      </c>
      <c r="O441" s="31">
        <v>6.7229999999999999</v>
      </c>
      <c r="P441" s="31">
        <v>7.1189999999999998</v>
      </c>
      <c r="Q441" s="2">
        <v>2204.357</v>
      </c>
      <c r="R441" s="2">
        <v>2030.9290000000001</v>
      </c>
      <c r="S441" s="31">
        <v>61.457000000000001</v>
      </c>
      <c r="T441" s="31">
        <v>32.686</v>
      </c>
      <c r="U441" s="2">
        <v>46.814999999999998</v>
      </c>
      <c r="V441" s="31">
        <v>9.2959999999999994</v>
      </c>
      <c r="W441" s="31">
        <v>4.4059999999999997</v>
      </c>
      <c r="X441" s="2">
        <v>52.603000000000002</v>
      </c>
      <c r="Y441" s="31">
        <v>2.2200000000000002</v>
      </c>
      <c r="Z441" s="2">
        <v>126</v>
      </c>
      <c r="AA441" s="2">
        <v>166</v>
      </c>
      <c r="AB441" s="2">
        <v>1236</v>
      </c>
      <c r="AC441" s="2">
        <v>2870</v>
      </c>
      <c r="AD441" s="2">
        <v>30</v>
      </c>
      <c r="AE441" s="2">
        <v>204</v>
      </c>
      <c r="AF441" s="2">
        <v>365</v>
      </c>
      <c r="AG441" s="2">
        <v>1540</v>
      </c>
      <c r="AH441" s="2">
        <v>9985</v>
      </c>
      <c r="AI441" s="3">
        <f t="shared" ref="AI441" si="259">AH441/B441</f>
        <v>0.69191324232554918</v>
      </c>
      <c r="AJ441" s="3">
        <f t="shared" ref="AJ441" si="260">SUM(Z441:AG441)/B441</f>
        <v>0.45298316125008664</v>
      </c>
      <c r="AK441" s="69">
        <f>C441/$C$2</f>
        <v>0.2966959847036329</v>
      </c>
      <c r="AL441" s="70">
        <f>(C441*D441)/1000</f>
        <v>124.06001400000001</v>
      </c>
      <c r="AM441" s="71">
        <f>(AL441)/$E$3</f>
        <v>0.20991542131979696</v>
      </c>
      <c r="AN441" s="72">
        <f>(C441*G441)/1000</f>
        <v>131.67445921200002</v>
      </c>
      <c r="AO441" s="71">
        <f>(AN441)/$G$3</f>
        <v>0.20574134251875004</v>
      </c>
      <c r="AP441" s="95">
        <f>(0.8*C441*G441)/60</f>
        <v>1755.6594561600004</v>
      </c>
    </row>
    <row r="442" spans="1:42" x14ac:dyDescent="0.25">
      <c r="A442" s="1" t="s">
        <v>43</v>
      </c>
      <c r="B442" s="2">
        <v>14321</v>
      </c>
      <c r="C442" s="2">
        <v>511.464</v>
      </c>
      <c r="D442" s="2">
        <v>197.2</v>
      </c>
      <c r="E442" s="2">
        <v>7.1</v>
      </c>
      <c r="F442" s="34">
        <v>96.4</v>
      </c>
      <c r="G442" s="2">
        <v>261</v>
      </c>
      <c r="H442" s="2">
        <v>10.199999999999999</v>
      </c>
      <c r="I442" s="34">
        <v>96.091999999999999</v>
      </c>
      <c r="J442" s="2">
        <v>511.3</v>
      </c>
      <c r="K442" s="2">
        <v>30.2</v>
      </c>
      <c r="L442" s="81">
        <v>94.093000000000004</v>
      </c>
      <c r="M442" s="3">
        <v>0</v>
      </c>
      <c r="N442" s="3" t="s">
        <v>140</v>
      </c>
      <c r="O442" s="31">
        <v>6.7060000000000004</v>
      </c>
      <c r="P442" s="31">
        <v>6.9569999999999999</v>
      </c>
      <c r="Q442" s="2">
        <v>1775.6</v>
      </c>
      <c r="R442" s="2">
        <v>1847.5</v>
      </c>
      <c r="S442" s="31">
        <v>75.7</v>
      </c>
      <c r="T442" s="31">
        <v>22.698</v>
      </c>
      <c r="U442" s="2">
        <v>70.016000000000005</v>
      </c>
      <c r="V442" s="31">
        <v>6.6340000000000003</v>
      </c>
      <c r="W442" s="31">
        <v>4.8179999999999996</v>
      </c>
      <c r="X442" s="2">
        <v>27.373999999999999</v>
      </c>
      <c r="Y442" s="31">
        <v>1.85</v>
      </c>
      <c r="Z442" s="2">
        <v>137</v>
      </c>
      <c r="AA442" s="2">
        <v>185</v>
      </c>
      <c r="AB442" s="2">
        <v>626</v>
      </c>
      <c r="AC442" s="2">
        <v>3184</v>
      </c>
      <c r="AD442" s="2">
        <v>32</v>
      </c>
      <c r="AE442" s="2">
        <v>196</v>
      </c>
      <c r="AF442" s="2">
        <v>541</v>
      </c>
      <c r="AG442" s="2">
        <v>1845</v>
      </c>
      <c r="AH442" s="2">
        <v>9337</v>
      </c>
      <c r="AI442" s="3">
        <f t="shared" ref="AI442" si="261">AH442/B442</f>
        <v>0.65197961036240482</v>
      </c>
      <c r="AJ442" s="3">
        <f t="shared" ref="AJ442" si="262">SUM(Z442:AG442)/B442</f>
        <v>0.4710564904685427</v>
      </c>
      <c r="AK442" s="69">
        <f t="shared" ref="AK442:AK452" si="263">C442/$C$2</f>
        <v>0.32598087954110899</v>
      </c>
      <c r="AL442" s="70">
        <f t="shared" ref="AL442:AL452" si="264">(C442*D442)/1000</f>
        <v>100.86070079999999</v>
      </c>
      <c r="AM442" s="71">
        <f t="shared" ref="AM442:AM452" si="265">(AL442)/$E$3</f>
        <v>0.17066108426395937</v>
      </c>
      <c r="AN442" s="72">
        <f t="shared" ref="AN442:AN452" si="266">(C442*G442)/1000</f>
        <v>133.49210399999998</v>
      </c>
      <c r="AO442" s="71">
        <f t="shared" ref="AO442:AO452" si="267">(AN442)/$G$3</f>
        <v>0.20858141249999998</v>
      </c>
      <c r="AP442" s="95">
        <f t="shared" ref="AP442:AP452" si="268">(0.8*C442*G442)/60</f>
        <v>1779.89472</v>
      </c>
    </row>
    <row r="443" spans="1:42" x14ac:dyDescent="0.25">
      <c r="A443" s="1" t="s">
        <v>44</v>
      </c>
      <c r="B443" s="2">
        <v>14066</v>
      </c>
      <c r="C443" s="2">
        <v>453.74200000000002</v>
      </c>
      <c r="D443" s="2">
        <v>260</v>
      </c>
      <c r="E443" s="2">
        <v>17.266999999999999</v>
      </c>
      <c r="F443" s="34">
        <v>93.358999999999995</v>
      </c>
      <c r="G443" s="2">
        <v>382.85700000000003</v>
      </c>
      <c r="H443" s="2">
        <v>10.286</v>
      </c>
      <c r="I443" s="34">
        <v>97.313000000000002</v>
      </c>
      <c r="J443" s="2">
        <v>616.28599999999994</v>
      </c>
      <c r="K443" s="2">
        <v>52.7</v>
      </c>
      <c r="L443" s="81">
        <v>91.448999999999998</v>
      </c>
      <c r="M443" s="3">
        <v>0</v>
      </c>
      <c r="N443" s="3" t="s">
        <v>140</v>
      </c>
      <c r="O443" s="31">
        <v>6.5670000000000002</v>
      </c>
      <c r="P443" s="31">
        <v>6.8849999999999998</v>
      </c>
      <c r="Q443" s="2">
        <v>2178.6669999999999</v>
      </c>
      <c r="R443" s="2">
        <v>2441.6669999999999</v>
      </c>
      <c r="S443" s="31">
        <v>71.8</v>
      </c>
      <c r="T443" s="31">
        <v>38.86</v>
      </c>
      <c r="U443" s="2">
        <v>45.877000000000002</v>
      </c>
      <c r="V443" s="31">
        <v>7.36</v>
      </c>
      <c r="W443" s="31">
        <v>5.1130000000000004</v>
      </c>
      <c r="X443" s="2">
        <v>30.53</v>
      </c>
      <c r="Y443" s="31">
        <v>1.85</v>
      </c>
      <c r="Z443" s="2">
        <v>112</v>
      </c>
      <c r="AA443" s="2">
        <v>138</v>
      </c>
      <c r="AB443" s="2">
        <v>639</v>
      </c>
      <c r="AC443" s="2">
        <v>2768</v>
      </c>
      <c r="AD443" s="2">
        <v>19</v>
      </c>
      <c r="AE443" s="2">
        <v>184</v>
      </c>
      <c r="AF443" s="2">
        <v>245</v>
      </c>
      <c r="AG443" s="2">
        <v>1198</v>
      </c>
      <c r="AH443" s="2">
        <v>10770</v>
      </c>
      <c r="AI443" s="3">
        <f t="shared" ref="AI443" si="269">AH443/B443</f>
        <v>0.76567609839328876</v>
      </c>
      <c r="AJ443" s="3">
        <f t="shared" ref="AJ443" si="270">SUM(Z443:AG443)/B443</f>
        <v>0.37700838902317646</v>
      </c>
      <c r="AK443" s="69">
        <f t="shared" si="263"/>
        <v>0.28919184193753983</v>
      </c>
      <c r="AL443" s="70">
        <f t="shared" si="264"/>
        <v>117.97292</v>
      </c>
      <c r="AM443" s="71">
        <f t="shared" si="265"/>
        <v>0.19961576988155669</v>
      </c>
      <c r="AN443" s="72">
        <f t="shared" si="266"/>
        <v>173.71830089400001</v>
      </c>
      <c r="AO443" s="71">
        <f t="shared" si="267"/>
        <v>0.27143484514687499</v>
      </c>
      <c r="AP443" s="95">
        <f t="shared" si="268"/>
        <v>2316.2440119200005</v>
      </c>
    </row>
    <row r="444" spans="1:42" x14ac:dyDescent="0.25">
      <c r="A444" s="1" t="s">
        <v>45</v>
      </c>
      <c r="B444" s="2">
        <v>16553</v>
      </c>
      <c r="C444" s="2">
        <v>551.76700000000005</v>
      </c>
      <c r="D444" s="2">
        <v>314.25</v>
      </c>
      <c r="E444" s="2">
        <v>14.25</v>
      </c>
      <c r="F444" s="34">
        <v>95.465000000000003</v>
      </c>
      <c r="G444" s="2">
        <v>382.5</v>
      </c>
      <c r="H444" s="2">
        <v>16.75</v>
      </c>
      <c r="I444" s="34">
        <v>95.620999999999995</v>
      </c>
      <c r="J444" s="2">
        <v>783.75</v>
      </c>
      <c r="K444" s="2">
        <v>57.25</v>
      </c>
      <c r="L444" s="81">
        <v>92.694999999999993</v>
      </c>
      <c r="M444" s="3">
        <v>25</v>
      </c>
      <c r="N444" s="3">
        <v>15.6</v>
      </c>
      <c r="O444" s="31">
        <v>7.1150000000000002</v>
      </c>
      <c r="P444" s="31">
        <v>7.1050000000000004</v>
      </c>
      <c r="Q444" s="2">
        <v>1887.25</v>
      </c>
      <c r="R444" s="2">
        <v>2204.25</v>
      </c>
      <c r="S444" s="31">
        <v>84</v>
      </c>
      <c r="T444" s="31">
        <v>25.98</v>
      </c>
      <c r="U444" s="2">
        <v>69.070999999999998</v>
      </c>
      <c r="V444" s="31">
        <v>10.733000000000001</v>
      </c>
      <c r="W444" s="31">
        <v>5.7450000000000001</v>
      </c>
      <c r="X444" s="2">
        <v>46.472999999999999</v>
      </c>
      <c r="Y444" s="31">
        <v>2.25</v>
      </c>
      <c r="Z444" s="2">
        <v>103</v>
      </c>
      <c r="AA444" s="2">
        <v>127</v>
      </c>
      <c r="AB444" s="2">
        <v>675</v>
      </c>
      <c r="AC444" s="2">
        <v>2051</v>
      </c>
      <c r="AD444" s="2">
        <v>42</v>
      </c>
      <c r="AE444" s="2">
        <v>228</v>
      </c>
      <c r="AF444" s="2">
        <v>453</v>
      </c>
      <c r="AG444" s="2">
        <v>2197</v>
      </c>
      <c r="AH444" s="2">
        <v>11037</v>
      </c>
      <c r="AI444" s="3">
        <f t="shared" ref="AI444:AI452" si="271">AH444/B444</f>
        <v>0.66676735334984594</v>
      </c>
      <c r="AJ444" s="3">
        <f t="shared" ref="AJ444:AJ452" si="272">SUM(Z444:AG444)/B444</f>
        <v>0.35498097021687913</v>
      </c>
      <c r="AK444" s="69">
        <f t="shared" si="263"/>
        <v>0.3516679413639261</v>
      </c>
      <c r="AL444" s="70">
        <f t="shared" si="264"/>
        <v>173.39277975000002</v>
      </c>
      <c r="AM444" s="71">
        <f t="shared" si="265"/>
        <v>0.29338879822335029</v>
      </c>
      <c r="AN444" s="72">
        <f t="shared" si="266"/>
        <v>211.05087750000004</v>
      </c>
      <c r="AO444" s="71">
        <f t="shared" si="267"/>
        <v>0.32976699609375004</v>
      </c>
      <c r="AP444" s="95">
        <f t="shared" si="268"/>
        <v>2814.0117000000005</v>
      </c>
    </row>
    <row r="445" spans="1:42" x14ac:dyDescent="0.25">
      <c r="A445" s="1" t="s">
        <v>46</v>
      </c>
      <c r="B445" s="2">
        <v>18658</v>
      </c>
      <c r="C445" s="2">
        <v>601.87099999999998</v>
      </c>
      <c r="D445" s="2">
        <v>252.6</v>
      </c>
      <c r="E445" s="2">
        <v>9.1999999999999993</v>
      </c>
      <c r="F445" s="34">
        <v>96.358000000000004</v>
      </c>
      <c r="G445" s="2">
        <v>404</v>
      </c>
      <c r="H445" s="2">
        <v>9.4</v>
      </c>
      <c r="I445" s="34">
        <v>97.673000000000002</v>
      </c>
      <c r="J445" s="2">
        <v>689</v>
      </c>
      <c r="K445" s="2">
        <v>51.4</v>
      </c>
      <c r="L445" s="81">
        <v>92.54</v>
      </c>
      <c r="M445" s="3">
        <v>0</v>
      </c>
      <c r="N445" s="3">
        <v>0</v>
      </c>
      <c r="O445" s="31">
        <v>7.2039999999999997</v>
      </c>
      <c r="P445" s="31">
        <v>7.3520000000000003</v>
      </c>
      <c r="Q445" s="2">
        <v>1802.6</v>
      </c>
      <c r="R445" s="2">
        <v>2274.8000000000002</v>
      </c>
      <c r="S445" s="31">
        <v>74.66</v>
      </c>
      <c r="T445" s="31">
        <v>15.385999999999999</v>
      </c>
      <c r="U445" s="2">
        <v>79.391999999999996</v>
      </c>
      <c r="V445" s="31">
        <v>7.8840000000000003</v>
      </c>
      <c r="W445" s="31">
        <v>3.718</v>
      </c>
      <c r="X445" s="2">
        <v>52.841000000000001</v>
      </c>
      <c r="Y445" s="31">
        <v>1.88</v>
      </c>
      <c r="Z445" s="2">
        <v>98</v>
      </c>
      <c r="AA445" s="2">
        <v>108</v>
      </c>
      <c r="AB445" s="2">
        <v>603</v>
      </c>
      <c r="AC445" s="2">
        <v>1886</v>
      </c>
      <c r="AD445" s="2">
        <v>17</v>
      </c>
      <c r="AE445" s="2">
        <v>215</v>
      </c>
      <c r="AF445" s="2">
        <v>431</v>
      </c>
      <c r="AG445" s="2">
        <v>2758</v>
      </c>
      <c r="AH445" s="2">
        <v>11936</v>
      </c>
      <c r="AI445" s="3">
        <f t="shared" si="271"/>
        <v>0.63972558687962267</v>
      </c>
      <c r="AJ445" s="3">
        <f t="shared" si="272"/>
        <v>0.32779504770071821</v>
      </c>
      <c r="AK445" s="69">
        <f t="shared" si="263"/>
        <v>0.38360165710643723</v>
      </c>
      <c r="AL445" s="70">
        <f t="shared" si="264"/>
        <v>152.03261459999999</v>
      </c>
      <c r="AM445" s="71">
        <f t="shared" si="265"/>
        <v>0.25724638680203044</v>
      </c>
      <c r="AN445" s="72">
        <f t="shared" si="266"/>
        <v>243.15588399999999</v>
      </c>
      <c r="AO445" s="71">
        <f t="shared" si="267"/>
        <v>0.37993106874999999</v>
      </c>
      <c r="AP445" s="95">
        <f t="shared" si="268"/>
        <v>3242.0784533333335</v>
      </c>
    </row>
    <row r="446" spans="1:42" x14ac:dyDescent="0.25">
      <c r="A446" s="1" t="s">
        <v>47</v>
      </c>
      <c r="B446" s="2">
        <v>18175</v>
      </c>
      <c r="C446" s="2">
        <v>605.83299999999997</v>
      </c>
      <c r="D446" s="2">
        <v>225</v>
      </c>
      <c r="E446" s="2">
        <v>15.25</v>
      </c>
      <c r="F446" s="34">
        <v>93.221999999999994</v>
      </c>
      <c r="G446" s="2">
        <v>382.5</v>
      </c>
      <c r="H446" s="2">
        <v>14</v>
      </c>
      <c r="I446" s="34">
        <v>96.34</v>
      </c>
      <c r="J446" s="2">
        <v>673.5</v>
      </c>
      <c r="K446" s="2">
        <v>64.25</v>
      </c>
      <c r="L446" s="81">
        <v>90.46</v>
      </c>
      <c r="M446" s="47">
        <v>25.6</v>
      </c>
      <c r="N446" s="47">
        <v>15.7</v>
      </c>
      <c r="O446" s="31">
        <v>6.7750000000000004</v>
      </c>
      <c r="P446" s="31">
        <v>6.718</v>
      </c>
      <c r="Q446" s="2">
        <v>2120.75</v>
      </c>
      <c r="R446" s="2">
        <v>2274.5</v>
      </c>
      <c r="S446" s="31">
        <v>75.275000000000006</v>
      </c>
      <c r="T446" s="31">
        <v>33.520000000000003</v>
      </c>
      <c r="U446" s="2">
        <v>55.47</v>
      </c>
      <c r="V446" s="31">
        <v>7.3579999999999997</v>
      </c>
      <c r="W446" s="31">
        <v>4.2629999999999999</v>
      </c>
      <c r="X446" s="2">
        <v>42.063000000000002</v>
      </c>
      <c r="Y446" s="31">
        <v>2.25</v>
      </c>
      <c r="Z446" s="2">
        <v>109</v>
      </c>
      <c r="AA446" s="2">
        <v>106</v>
      </c>
      <c r="AB446" s="2">
        <v>709</v>
      </c>
      <c r="AC446" s="2">
        <v>2053</v>
      </c>
      <c r="AD446" s="2">
        <v>36</v>
      </c>
      <c r="AE446" s="2">
        <v>252</v>
      </c>
      <c r="AF446" s="2">
        <v>590</v>
      </c>
      <c r="AG446" s="2">
        <v>2273</v>
      </c>
      <c r="AH446" s="2">
        <v>12904</v>
      </c>
      <c r="AI446" s="3">
        <f t="shared" si="271"/>
        <v>0.70998624484181572</v>
      </c>
      <c r="AJ446" s="3">
        <f t="shared" si="272"/>
        <v>0.33716643741403024</v>
      </c>
      <c r="AK446" s="69">
        <f t="shared" si="263"/>
        <v>0.38612683237731038</v>
      </c>
      <c r="AL446" s="70">
        <f t="shared" si="264"/>
        <v>136.31242499999999</v>
      </c>
      <c r="AM446" s="71">
        <f t="shared" si="265"/>
        <v>0.2306470812182741</v>
      </c>
      <c r="AN446" s="72">
        <f t="shared" si="266"/>
        <v>231.7311225</v>
      </c>
      <c r="AO446" s="71">
        <f t="shared" si="267"/>
        <v>0.36207987890624999</v>
      </c>
      <c r="AP446" s="95">
        <f t="shared" si="268"/>
        <v>3089.7483000000002</v>
      </c>
    </row>
    <row r="447" spans="1:42" x14ac:dyDescent="0.25">
      <c r="A447" s="1" t="s">
        <v>48</v>
      </c>
      <c r="B447" s="2">
        <v>25218</v>
      </c>
      <c r="C447" s="2">
        <v>813.48400000000004</v>
      </c>
      <c r="D447" s="2">
        <v>286.23599999999999</v>
      </c>
      <c r="E447" s="2">
        <v>21.9</v>
      </c>
      <c r="F447" s="34">
        <v>92.349000000000004</v>
      </c>
      <c r="G447" s="2">
        <v>349.6</v>
      </c>
      <c r="H447" s="2">
        <v>20</v>
      </c>
      <c r="I447" s="34">
        <v>94.278999999999996</v>
      </c>
      <c r="J447" s="2">
        <v>691.6</v>
      </c>
      <c r="K447" s="2">
        <v>62.2</v>
      </c>
      <c r="L447" s="81">
        <v>91.006</v>
      </c>
      <c r="M447" s="3">
        <v>25.84</v>
      </c>
      <c r="N447" s="3">
        <v>16.100000000000001</v>
      </c>
      <c r="O447" s="31">
        <v>7.1820000000000004</v>
      </c>
      <c r="P447" s="31">
        <v>7.1479999999999997</v>
      </c>
      <c r="Q447" s="2">
        <v>1822</v>
      </c>
      <c r="R447" s="2">
        <v>1796.6</v>
      </c>
      <c r="S447" s="31">
        <v>84.24</v>
      </c>
      <c r="T447" s="31">
        <v>12.24</v>
      </c>
      <c r="U447" s="2">
        <v>85.47</v>
      </c>
      <c r="V447" s="31">
        <v>7.9039999999999999</v>
      </c>
      <c r="W447" s="31">
        <v>2.71</v>
      </c>
      <c r="X447" s="2">
        <v>65.713999999999999</v>
      </c>
      <c r="Y447" s="31">
        <v>2.85</v>
      </c>
      <c r="Z447" s="2">
        <v>169</v>
      </c>
      <c r="AA447" s="2">
        <v>154</v>
      </c>
      <c r="AB447" s="2">
        <v>1104</v>
      </c>
      <c r="AC447" s="2">
        <v>3165</v>
      </c>
      <c r="AD447" s="2">
        <v>82</v>
      </c>
      <c r="AE447" s="2">
        <v>445</v>
      </c>
      <c r="AF447" s="2">
        <v>982</v>
      </c>
      <c r="AG447" s="2">
        <v>4225</v>
      </c>
      <c r="AH447" s="2">
        <v>16730</v>
      </c>
      <c r="AI447" s="3">
        <f t="shared" si="271"/>
        <v>0.66341502101673411</v>
      </c>
      <c r="AJ447" s="3">
        <f t="shared" si="272"/>
        <v>0.40946942660004759</v>
      </c>
      <c r="AK447" s="69">
        <f t="shared" si="263"/>
        <v>0.51847291268323781</v>
      </c>
      <c r="AL447" s="70">
        <f t="shared" si="264"/>
        <v>232.848406224</v>
      </c>
      <c r="AM447" s="71">
        <f t="shared" si="265"/>
        <v>0.39399053506598986</v>
      </c>
      <c r="AN447" s="72">
        <f t="shared" si="266"/>
        <v>284.39400640000002</v>
      </c>
      <c r="AO447" s="71">
        <f t="shared" si="267"/>
        <v>0.44436563500000004</v>
      </c>
      <c r="AP447" s="95">
        <f t="shared" si="268"/>
        <v>3791.9200853333341</v>
      </c>
    </row>
    <row r="448" spans="1:42" x14ac:dyDescent="0.25">
      <c r="A448" s="1" t="s">
        <v>49</v>
      </c>
      <c r="B448" s="2">
        <v>32465</v>
      </c>
      <c r="C448" s="2">
        <v>1047.258</v>
      </c>
      <c r="D448" s="2">
        <v>241</v>
      </c>
      <c r="E448" s="2">
        <v>22.75</v>
      </c>
      <c r="F448" s="34">
        <v>90.56</v>
      </c>
      <c r="G448" s="2">
        <v>377.5</v>
      </c>
      <c r="H448" s="2">
        <v>21.25</v>
      </c>
      <c r="I448" s="34">
        <v>94.370999999999995</v>
      </c>
      <c r="J448" s="2">
        <v>757</v>
      </c>
      <c r="K448" s="2">
        <v>84</v>
      </c>
      <c r="L448" s="81">
        <v>88.903999999999996</v>
      </c>
      <c r="M448" s="3">
        <v>25</v>
      </c>
      <c r="N448" s="3">
        <v>16.7</v>
      </c>
      <c r="O448" s="31">
        <v>7.4249999999999998</v>
      </c>
      <c r="P448" s="31">
        <v>7.39</v>
      </c>
      <c r="Q448" s="2">
        <v>2054.5</v>
      </c>
      <c r="R448" s="2">
        <v>2216</v>
      </c>
      <c r="S448" s="31">
        <v>73.275000000000006</v>
      </c>
      <c r="T448" s="31">
        <v>52.15</v>
      </c>
      <c r="U448" s="2">
        <v>28.83</v>
      </c>
      <c r="V448" s="31">
        <v>7.468</v>
      </c>
      <c r="W448" s="31">
        <v>7.0380000000000003</v>
      </c>
      <c r="X448" s="2">
        <v>5.758</v>
      </c>
      <c r="Y448" s="31">
        <v>2.95</v>
      </c>
      <c r="Z448" s="2">
        <v>192</v>
      </c>
      <c r="AA448" s="2">
        <v>181</v>
      </c>
      <c r="AB448" s="2">
        <v>1289</v>
      </c>
      <c r="AC448" s="2">
        <v>3613</v>
      </c>
      <c r="AD448" s="2">
        <v>98</v>
      </c>
      <c r="AE448" s="2">
        <v>472</v>
      </c>
      <c r="AF448" s="2">
        <v>1065</v>
      </c>
      <c r="AG448" s="2">
        <v>5405</v>
      </c>
      <c r="AH448" s="2">
        <v>18984</v>
      </c>
      <c r="AI448" s="3">
        <f t="shared" si="271"/>
        <v>0.58475281071923613</v>
      </c>
      <c r="AJ448" s="3">
        <f t="shared" si="272"/>
        <v>0.3793315878638534</v>
      </c>
      <c r="AK448" s="69">
        <f t="shared" si="263"/>
        <v>0.66746845124282983</v>
      </c>
      <c r="AL448" s="70">
        <f t="shared" si="264"/>
        <v>252.38917800000002</v>
      </c>
      <c r="AM448" s="71">
        <f t="shared" si="265"/>
        <v>0.42705444670050763</v>
      </c>
      <c r="AN448" s="72">
        <f t="shared" si="266"/>
        <v>395.33989500000001</v>
      </c>
      <c r="AO448" s="71">
        <f t="shared" si="267"/>
        <v>0.61771858593750006</v>
      </c>
      <c r="AP448" s="95">
        <f t="shared" si="268"/>
        <v>5271.1986000000006</v>
      </c>
    </row>
    <row r="449" spans="1:42" x14ac:dyDescent="0.25">
      <c r="A449" s="1" t="s">
        <v>50</v>
      </c>
      <c r="B449" s="2">
        <v>22641</v>
      </c>
      <c r="C449" s="2">
        <v>754.7</v>
      </c>
      <c r="D449" s="2">
        <v>300</v>
      </c>
      <c r="E449" s="2">
        <v>13</v>
      </c>
      <c r="F449" s="34">
        <v>95.7</v>
      </c>
      <c r="G449" s="2">
        <v>368</v>
      </c>
      <c r="H449" s="2">
        <v>12.3</v>
      </c>
      <c r="I449" s="34">
        <v>96.7</v>
      </c>
      <c r="J449" s="2">
        <v>569</v>
      </c>
      <c r="K449" s="2">
        <v>57</v>
      </c>
      <c r="L449" s="81">
        <v>90</v>
      </c>
      <c r="M449" s="3">
        <v>0</v>
      </c>
      <c r="N449" s="3" t="s">
        <v>140</v>
      </c>
      <c r="O449" s="31">
        <v>6.7</v>
      </c>
      <c r="P449" s="31">
        <v>6.9</v>
      </c>
      <c r="Q449" s="2">
        <v>1939</v>
      </c>
      <c r="R449" s="2">
        <v>1976</v>
      </c>
      <c r="S449" s="31">
        <v>63</v>
      </c>
      <c r="T449" s="31">
        <v>26.1</v>
      </c>
      <c r="U449" s="2">
        <v>58.6</v>
      </c>
      <c r="V449" s="31">
        <v>6.1</v>
      </c>
      <c r="W449" s="31">
        <v>1.1299999999999999</v>
      </c>
      <c r="X449" s="2">
        <v>81.5</v>
      </c>
      <c r="Y449" s="31">
        <v>3.35</v>
      </c>
      <c r="Z449" s="2">
        <v>133</v>
      </c>
      <c r="AA449" s="2">
        <v>129</v>
      </c>
      <c r="AB449" s="2">
        <v>1127</v>
      </c>
      <c r="AC449" s="2">
        <v>2565</v>
      </c>
      <c r="AD449" s="2">
        <v>64</v>
      </c>
      <c r="AE449" s="2">
        <v>288</v>
      </c>
      <c r="AF449" s="2">
        <v>806</v>
      </c>
      <c r="AG449" s="2">
        <v>3183</v>
      </c>
      <c r="AH449" s="2">
        <v>13396</v>
      </c>
      <c r="AI449" s="3">
        <f t="shared" si="271"/>
        <v>0.59166997924119957</v>
      </c>
      <c r="AJ449" s="3">
        <f t="shared" si="272"/>
        <v>0.3663707433417252</v>
      </c>
      <c r="AK449" s="69">
        <f t="shared" si="263"/>
        <v>0.48100701083492675</v>
      </c>
      <c r="AL449" s="70">
        <f t="shared" si="264"/>
        <v>226.41</v>
      </c>
      <c r="AM449" s="71">
        <f t="shared" si="265"/>
        <v>0.38309644670050763</v>
      </c>
      <c r="AN449" s="72">
        <f t="shared" si="266"/>
        <v>277.72960000000006</v>
      </c>
      <c r="AO449" s="71">
        <f t="shared" si="267"/>
        <v>0.43395250000000007</v>
      </c>
      <c r="AP449" s="95">
        <f t="shared" si="268"/>
        <v>3703.061333333334</v>
      </c>
    </row>
    <row r="450" spans="1:42" x14ac:dyDescent="0.25">
      <c r="A450" s="1" t="s">
        <v>51</v>
      </c>
      <c r="B450" s="2">
        <v>15136</v>
      </c>
      <c r="C450" s="2">
        <v>488.25799999999998</v>
      </c>
      <c r="D450" s="2">
        <v>289</v>
      </c>
      <c r="E450" s="2">
        <v>8</v>
      </c>
      <c r="F450" s="34">
        <v>97.2</v>
      </c>
      <c r="G450" s="2">
        <v>322</v>
      </c>
      <c r="H450" s="2">
        <v>9.6</v>
      </c>
      <c r="I450" s="34">
        <v>97</v>
      </c>
      <c r="J450" s="2">
        <v>585</v>
      </c>
      <c r="K450" s="2">
        <v>34</v>
      </c>
      <c r="L450" s="81">
        <v>94.2</v>
      </c>
      <c r="M450" s="3">
        <v>24.12</v>
      </c>
      <c r="N450" s="3">
        <v>17.100000000000001</v>
      </c>
      <c r="O450" s="31">
        <v>6.9</v>
      </c>
      <c r="P450" s="31">
        <v>7.2</v>
      </c>
      <c r="Q450" s="2">
        <v>1998</v>
      </c>
      <c r="R450" s="2">
        <v>1863</v>
      </c>
      <c r="S450" s="31">
        <v>70</v>
      </c>
      <c r="T450" s="31">
        <v>8.1</v>
      </c>
      <c r="U450" s="2">
        <v>88.4</v>
      </c>
      <c r="V450" s="31">
        <v>7.6</v>
      </c>
      <c r="W450" s="31">
        <v>2.36</v>
      </c>
      <c r="X450" s="2">
        <v>68.900000000000006</v>
      </c>
      <c r="Y450" s="31">
        <v>2.88</v>
      </c>
      <c r="Z450" s="2">
        <v>106</v>
      </c>
      <c r="AA450" s="2">
        <v>117</v>
      </c>
      <c r="AB450" s="2">
        <v>759</v>
      </c>
      <c r="AC450" s="2">
        <v>2046</v>
      </c>
      <c r="AD450" s="2">
        <v>32</v>
      </c>
      <c r="AE450" s="2">
        <v>255</v>
      </c>
      <c r="AF450" s="2">
        <v>511</v>
      </c>
      <c r="AG450" s="2">
        <v>2792</v>
      </c>
      <c r="AH450" s="2">
        <v>11555</v>
      </c>
      <c r="AI450" s="3">
        <f t="shared" si="271"/>
        <v>0.76341173361522197</v>
      </c>
      <c r="AJ450" s="3">
        <f t="shared" si="272"/>
        <v>0.4372357293868922</v>
      </c>
      <c r="AK450" s="69">
        <f t="shared" si="263"/>
        <v>0.31119056724028044</v>
      </c>
      <c r="AL450" s="70">
        <f t="shared" si="264"/>
        <v>141.106562</v>
      </c>
      <c r="AM450" s="71">
        <f t="shared" si="265"/>
        <v>0.23875898815566834</v>
      </c>
      <c r="AN450" s="72">
        <f t="shared" si="266"/>
        <v>157.219076</v>
      </c>
      <c r="AO450" s="71">
        <f t="shared" si="267"/>
        <v>0.24565480625</v>
      </c>
      <c r="AP450" s="95">
        <f t="shared" si="268"/>
        <v>2096.2543466666666</v>
      </c>
    </row>
    <row r="451" spans="1:42" x14ac:dyDescent="0.25">
      <c r="A451" s="23" t="s">
        <v>52</v>
      </c>
      <c r="B451" s="2">
        <v>15993</v>
      </c>
      <c r="C451" s="2">
        <v>533.1</v>
      </c>
      <c r="D451" s="2">
        <v>329</v>
      </c>
      <c r="E451" s="2">
        <v>6</v>
      </c>
      <c r="F451" s="34">
        <v>98.2</v>
      </c>
      <c r="G451" s="2">
        <v>260</v>
      </c>
      <c r="H451" s="2">
        <v>4.8</v>
      </c>
      <c r="I451" s="34">
        <v>98.2</v>
      </c>
      <c r="J451" s="2">
        <v>658</v>
      </c>
      <c r="K451" s="2">
        <v>27</v>
      </c>
      <c r="L451" s="81">
        <v>95.9</v>
      </c>
      <c r="M451" s="3">
        <v>25</v>
      </c>
      <c r="N451" s="3">
        <v>16.600000000000001</v>
      </c>
      <c r="O451" s="31">
        <v>7</v>
      </c>
      <c r="P451" s="31">
        <v>6.7</v>
      </c>
      <c r="Q451" s="2">
        <v>1838</v>
      </c>
      <c r="R451" s="2">
        <v>1639</v>
      </c>
      <c r="S451" s="31">
        <v>55</v>
      </c>
      <c r="T451" s="31">
        <v>8.5</v>
      </c>
      <c r="U451" s="2">
        <v>84.5</v>
      </c>
      <c r="V451" s="31">
        <v>6.2</v>
      </c>
      <c r="W451" s="31">
        <v>2.78</v>
      </c>
      <c r="X451" s="2">
        <v>55.2</v>
      </c>
      <c r="Y451" s="31">
        <v>3.36</v>
      </c>
      <c r="Z451" s="2">
        <v>113</v>
      </c>
      <c r="AA451" s="2">
        <v>142</v>
      </c>
      <c r="AB451" s="2">
        <v>715</v>
      </c>
      <c r="AC451" s="2">
        <v>2018</v>
      </c>
      <c r="AD451" s="2">
        <v>26</v>
      </c>
      <c r="AE451" s="2">
        <v>213</v>
      </c>
      <c r="AF451" s="2">
        <v>384</v>
      </c>
      <c r="AG451" s="2">
        <v>2083</v>
      </c>
      <c r="AH451" s="2">
        <v>10312</v>
      </c>
      <c r="AI451" s="3">
        <f t="shared" si="271"/>
        <v>0.64478209216532234</v>
      </c>
      <c r="AJ451" s="3">
        <f t="shared" si="272"/>
        <v>0.3560307634590133</v>
      </c>
      <c r="AK451" s="69">
        <f t="shared" si="263"/>
        <v>0.33977055449330784</v>
      </c>
      <c r="AL451" s="70">
        <f t="shared" si="264"/>
        <v>175.38989999999998</v>
      </c>
      <c r="AM451" s="71">
        <f t="shared" si="265"/>
        <v>0.2967680203045685</v>
      </c>
      <c r="AN451" s="72">
        <f t="shared" si="266"/>
        <v>138.60599999999999</v>
      </c>
      <c r="AO451" s="71">
        <f t="shared" si="267"/>
        <v>0.216571875</v>
      </c>
      <c r="AP451" s="95">
        <f t="shared" si="268"/>
        <v>1848.0800000000002</v>
      </c>
    </row>
    <row r="452" spans="1:42" ht="13" thickBot="1" x14ac:dyDescent="0.3">
      <c r="A452" s="25" t="s">
        <v>53</v>
      </c>
      <c r="B452" s="2">
        <v>19061</v>
      </c>
      <c r="C452" s="2">
        <v>614.87099999999998</v>
      </c>
      <c r="D452" s="2">
        <v>198</v>
      </c>
      <c r="E452" s="2">
        <v>10</v>
      </c>
      <c r="F452" s="34">
        <v>94.9</v>
      </c>
      <c r="G452" s="2">
        <v>267</v>
      </c>
      <c r="H452" s="2">
        <v>10</v>
      </c>
      <c r="I452" s="34">
        <v>96.3</v>
      </c>
      <c r="J452" s="2">
        <v>532</v>
      </c>
      <c r="K452" s="2">
        <v>28</v>
      </c>
      <c r="L452" s="81">
        <v>94.7</v>
      </c>
      <c r="M452" s="3">
        <v>25.46</v>
      </c>
      <c r="N452" s="3">
        <v>16.399999999999999</v>
      </c>
      <c r="O452" s="31" t="s">
        <v>140</v>
      </c>
      <c r="P452" s="31" t="s">
        <v>140</v>
      </c>
      <c r="Q452" s="2">
        <v>1698</v>
      </c>
      <c r="R452" s="2">
        <v>1693</v>
      </c>
      <c r="S452" s="31">
        <v>58</v>
      </c>
      <c r="T452" s="31">
        <v>10</v>
      </c>
      <c r="U452" s="2">
        <v>82.8</v>
      </c>
      <c r="V452" s="31">
        <v>5.8</v>
      </c>
      <c r="W452" s="31">
        <v>2.65</v>
      </c>
      <c r="X452" s="2">
        <v>54.3</v>
      </c>
      <c r="Y452" s="31"/>
      <c r="Z452" s="2">
        <v>113</v>
      </c>
      <c r="AA452" s="2">
        <v>139</v>
      </c>
      <c r="AB452" s="2">
        <v>769</v>
      </c>
      <c r="AC452" s="2">
        <v>2296</v>
      </c>
      <c r="AD452" s="2">
        <v>26</v>
      </c>
      <c r="AE452" s="2">
        <v>201</v>
      </c>
      <c r="AF452" s="2">
        <v>375</v>
      </c>
      <c r="AG452" s="2">
        <v>2421</v>
      </c>
      <c r="AH452" s="2">
        <v>9495</v>
      </c>
      <c r="AI452" s="3">
        <f t="shared" si="271"/>
        <v>0.49813755836524842</v>
      </c>
      <c r="AJ452" s="3">
        <f t="shared" si="272"/>
        <v>0.33261633702324117</v>
      </c>
      <c r="AK452" s="69">
        <f t="shared" si="263"/>
        <v>0.39188718929254301</v>
      </c>
      <c r="AL452" s="70">
        <f t="shared" si="264"/>
        <v>121.74445799999999</v>
      </c>
      <c r="AM452" s="71">
        <f t="shared" si="265"/>
        <v>0.20599739086294416</v>
      </c>
      <c r="AN452" s="72">
        <f t="shared" si="266"/>
        <v>164.170557</v>
      </c>
      <c r="AO452" s="71">
        <f t="shared" si="267"/>
        <v>0.25651649531249998</v>
      </c>
      <c r="AP452" s="95">
        <f t="shared" si="268"/>
        <v>2188.94076</v>
      </c>
    </row>
    <row r="453" spans="1:42" ht="13" thickTop="1" x14ac:dyDescent="0.25">
      <c r="A453" s="88" t="s">
        <v>167</v>
      </c>
      <c r="B453" s="40">
        <f>SUM(B441:B452)</f>
        <v>226718</v>
      </c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40">
        <f>SUM(M441:M452)</f>
        <v>201.34</v>
      </c>
      <c r="N453" s="6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40">
        <f t="shared" ref="Z453:AH453" si="273">SUM(Z441:Z452)</f>
        <v>1511</v>
      </c>
      <c r="AA453" s="87">
        <f t="shared" si="273"/>
        <v>1692</v>
      </c>
      <c r="AB453" s="40">
        <f t="shared" si="273"/>
        <v>10251</v>
      </c>
      <c r="AC453" s="87">
        <f t="shared" si="273"/>
        <v>30515</v>
      </c>
      <c r="AD453" s="40">
        <f t="shared" si="273"/>
        <v>504</v>
      </c>
      <c r="AE453" s="87">
        <f t="shared" si="273"/>
        <v>3153</v>
      </c>
      <c r="AF453" s="40">
        <f t="shared" si="273"/>
        <v>6748</v>
      </c>
      <c r="AG453" s="87">
        <f t="shared" si="273"/>
        <v>31920</v>
      </c>
      <c r="AH453" s="40">
        <f t="shared" si="273"/>
        <v>146441</v>
      </c>
      <c r="AI453" s="28"/>
      <c r="AJ453" s="28"/>
      <c r="AK453" s="73"/>
      <c r="AL453" s="74"/>
      <c r="AM453" s="75"/>
      <c r="AN453" s="76"/>
      <c r="AO453" s="75"/>
      <c r="AP453" s="93"/>
    </row>
    <row r="454" spans="1:42" ht="13" thickBot="1" x14ac:dyDescent="0.3">
      <c r="A454" s="89" t="s">
        <v>168</v>
      </c>
      <c r="B454" s="8">
        <f t="shared" ref="B454:E454" si="274">AVERAGE(B441:B452)</f>
        <v>18893.166666666668</v>
      </c>
      <c r="C454" s="84">
        <f t="shared" si="274"/>
        <v>620.15533333333337</v>
      </c>
      <c r="D454" s="84">
        <f t="shared" si="274"/>
        <v>263.23216666666667</v>
      </c>
      <c r="E454" s="84">
        <f t="shared" si="274"/>
        <v>13.291916666666665</v>
      </c>
      <c r="F454" s="91">
        <f>AVERAGE(F441:F452)</f>
        <v>94.847083333333373</v>
      </c>
      <c r="G454" s="84">
        <f>AVERAGE(G441:G452)</f>
        <v>336.65116666666665</v>
      </c>
      <c r="H454" s="84">
        <f>AVERAGE(H441:H452)</f>
        <v>12.584583333333335</v>
      </c>
      <c r="I454" s="91">
        <f>AVERAGE(I441:I452)</f>
        <v>96.291249999999991</v>
      </c>
      <c r="J454" s="84">
        <f t="shared" ref="J454:K454" si="275">AVERAGE(J441:J452)</f>
        <v>640.1196666666666</v>
      </c>
      <c r="K454" s="84">
        <f t="shared" si="275"/>
        <v>49.494083333333343</v>
      </c>
      <c r="L454" s="91">
        <f>AVERAGE(L441:L452)</f>
        <v>92.373249999999999</v>
      </c>
      <c r="M454" s="8">
        <f t="shared" ref="M454:AJ454" si="276">AVERAGE(M441:M452)</f>
        <v>16.778333333333332</v>
      </c>
      <c r="N454" s="85">
        <f t="shared" si="276"/>
        <v>14.433333333333334</v>
      </c>
      <c r="O454" s="85">
        <f t="shared" si="276"/>
        <v>6.9360909090909102</v>
      </c>
      <c r="P454" s="85">
        <f t="shared" si="276"/>
        <v>7.0430909090909077</v>
      </c>
      <c r="Q454" s="85">
        <f t="shared" si="276"/>
        <v>1943.2270000000001</v>
      </c>
      <c r="R454" s="85">
        <f t="shared" si="276"/>
        <v>2021.4371666666666</v>
      </c>
      <c r="S454" s="85">
        <f t="shared" si="276"/>
        <v>70.533916666666656</v>
      </c>
      <c r="T454" s="85">
        <f t="shared" si="276"/>
        <v>23.851666666666674</v>
      </c>
      <c r="U454" s="86">
        <f t="shared" si="276"/>
        <v>66.270083333333318</v>
      </c>
      <c r="V454" s="85">
        <f t="shared" si="276"/>
        <v>7.5280833333333321</v>
      </c>
      <c r="W454" s="85">
        <f t="shared" si="276"/>
        <v>3.8942500000000009</v>
      </c>
      <c r="X454" s="86">
        <f t="shared" si="276"/>
        <v>48.604666666666667</v>
      </c>
      <c r="Y454" s="85">
        <f t="shared" si="276"/>
        <v>2.5172727272727276</v>
      </c>
      <c r="Z454" s="8">
        <f t="shared" si="276"/>
        <v>125.91666666666667</v>
      </c>
      <c r="AA454" s="36">
        <f t="shared" si="276"/>
        <v>141</v>
      </c>
      <c r="AB454" s="8">
        <f t="shared" si="276"/>
        <v>854.25</v>
      </c>
      <c r="AC454" s="36">
        <f t="shared" si="276"/>
        <v>2542.9166666666665</v>
      </c>
      <c r="AD454" s="8">
        <f t="shared" si="276"/>
        <v>42</v>
      </c>
      <c r="AE454" s="36">
        <f t="shared" si="276"/>
        <v>262.75</v>
      </c>
      <c r="AF454" s="8">
        <f t="shared" si="276"/>
        <v>562.33333333333337</v>
      </c>
      <c r="AG454" s="36">
        <f t="shared" si="276"/>
        <v>2660</v>
      </c>
      <c r="AH454" s="8">
        <f t="shared" si="276"/>
        <v>12203.416666666666</v>
      </c>
      <c r="AI454" s="85">
        <f t="shared" si="276"/>
        <v>0.65601811093962403</v>
      </c>
      <c r="AJ454" s="85">
        <f t="shared" si="276"/>
        <v>0.38350375697901712</v>
      </c>
      <c r="AK454" s="77">
        <f t="shared" ref="AK454" si="277">C454/$C$2</f>
        <v>0.39525515190142346</v>
      </c>
      <c r="AL454" s="78">
        <f t="shared" ref="AL454" si="278">(C454*D454)/1000</f>
        <v>163.24483206322225</v>
      </c>
      <c r="AM454" s="79">
        <f t="shared" ref="AM454" si="279">(AL454)/$E$3</f>
        <v>0.27621798995469077</v>
      </c>
      <c r="AN454" s="80">
        <f t="shared" ref="AN454" si="280">(C454*G454)/1000</f>
        <v>208.77601648122223</v>
      </c>
      <c r="AO454" s="79">
        <f t="shared" ref="AO454" si="281">(AN454)/$G$3</f>
        <v>0.32621252575190973</v>
      </c>
      <c r="AP454" s="94">
        <f>AVERAGE(AP441:AP452)</f>
        <v>2824.7576472288893</v>
      </c>
    </row>
    <row r="455" spans="1:42" ht="13" thickTop="1" x14ac:dyDescent="0.25"/>
    <row r="456" spans="1:42" ht="13" thickBot="1" x14ac:dyDescent="0.3"/>
    <row r="457" spans="1:42" ht="13" thickTop="1" x14ac:dyDescent="0.25">
      <c r="A457" s="20" t="s">
        <v>5</v>
      </c>
      <c r="B457" s="21" t="s">
        <v>6</v>
      </c>
      <c r="C457" s="21" t="s">
        <v>6</v>
      </c>
      <c r="D457" s="21" t="s">
        <v>7</v>
      </c>
      <c r="E457" s="32" t="s">
        <v>8</v>
      </c>
      <c r="F457" s="32" t="s">
        <v>2</v>
      </c>
      <c r="G457" s="21" t="s">
        <v>9</v>
      </c>
      <c r="H457" s="32" t="s">
        <v>10</v>
      </c>
      <c r="I457" s="32" t="s">
        <v>3</v>
      </c>
      <c r="J457" s="21" t="s">
        <v>11</v>
      </c>
      <c r="K457" s="32" t="s">
        <v>12</v>
      </c>
      <c r="L457" s="32" t="s">
        <v>13</v>
      </c>
      <c r="M457" s="21" t="s">
        <v>14</v>
      </c>
      <c r="N457" s="32" t="s">
        <v>15</v>
      </c>
      <c r="O457" s="21" t="s">
        <v>68</v>
      </c>
      <c r="P457" s="21" t="s">
        <v>69</v>
      </c>
      <c r="Q457" s="21" t="s">
        <v>70</v>
      </c>
      <c r="R457" s="21" t="s">
        <v>62</v>
      </c>
      <c r="S457" s="21" t="s">
        <v>134</v>
      </c>
      <c r="T457" s="21" t="s">
        <v>135</v>
      </c>
      <c r="U457" s="82" t="s">
        <v>154</v>
      </c>
      <c r="V457" s="21" t="s">
        <v>96</v>
      </c>
      <c r="W457" s="21" t="s">
        <v>97</v>
      </c>
      <c r="X457" s="82" t="s">
        <v>162</v>
      </c>
      <c r="Y457" s="21" t="s">
        <v>124</v>
      </c>
      <c r="Z457" s="22" t="s">
        <v>143</v>
      </c>
      <c r="AA457" s="22" t="s">
        <v>144</v>
      </c>
      <c r="AB457" s="22" t="s">
        <v>145</v>
      </c>
      <c r="AC457" s="22" t="s">
        <v>146</v>
      </c>
      <c r="AD457" s="38" t="s">
        <v>147</v>
      </c>
      <c r="AE457" s="38" t="s">
        <v>148</v>
      </c>
      <c r="AF457" s="38" t="s">
        <v>149</v>
      </c>
      <c r="AG457" s="38" t="s">
        <v>150</v>
      </c>
      <c r="AH457" s="22" t="s">
        <v>67</v>
      </c>
      <c r="AI457" s="22" t="s">
        <v>169</v>
      </c>
      <c r="AJ457" s="22" t="s">
        <v>170</v>
      </c>
      <c r="AK457" s="61" t="s">
        <v>99</v>
      </c>
      <c r="AL457" s="62" t="s">
        <v>100</v>
      </c>
      <c r="AM457" s="63" t="s">
        <v>101</v>
      </c>
      <c r="AN457" s="64" t="s">
        <v>99</v>
      </c>
      <c r="AO457" s="63" t="s">
        <v>99</v>
      </c>
      <c r="AP457" s="61" t="s">
        <v>164</v>
      </c>
    </row>
    <row r="458" spans="1:42" ht="13" thickBot="1" x14ac:dyDescent="0.3">
      <c r="A458" s="16" t="s">
        <v>173</v>
      </c>
      <c r="B458" s="17" t="s">
        <v>19</v>
      </c>
      <c r="C458" s="18" t="s">
        <v>20</v>
      </c>
      <c r="D458" s="17" t="s">
        <v>21</v>
      </c>
      <c r="E458" s="33" t="s">
        <v>21</v>
      </c>
      <c r="F458" s="33" t="s">
        <v>72</v>
      </c>
      <c r="G458" s="17" t="s">
        <v>21</v>
      </c>
      <c r="H458" s="33" t="s">
        <v>21</v>
      </c>
      <c r="I458" s="33" t="s">
        <v>72</v>
      </c>
      <c r="J458" s="17" t="s">
        <v>21</v>
      </c>
      <c r="K458" s="33" t="s">
        <v>21</v>
      </c>
      <c r="L458" s="33" t="s">
        <v>72</v>
      </c>
      <c r="M458" s="17" t="s">
        <v>23</v>
      </c>
      <c r="N458" s="33" t="s">
        <v>24</v>
      </c>
      <c r="O458" s="17"/>
      <c r="P458" s="17"/>
      <c r="Q458" s="17"/>
      <c r="R458" s="17"/>
      <c r="S458" s="17"/>
      <c r="T458" s="17"/>
      <c r="U458" s="83" t="s">
        <v>72</v>
      </c>
      <c r="V458" s="17"/>
      <c r="W458" s="17"/>
      <c r="X458" s="83" t="s">
        <v>72</v>
      </c>
      <c r="Y458" s="17"/>
      <c r="Z458" s="18" t="s">
        <v>25</v>
      </c>
      <c r="AA458" s="18" t="s">
        <v>25</v>
      </c>
      <c r="AB458" s="18" t="s">
        <v>25</v>
      </c>
      <c r="AC458" s="18" t="s">
        <v>25</v>
      </c>
      <c r="AD458" s="39" t="s">
        <v>25</v>
      </c>
      <c r="AE458" s="39" t="s">
        <v>25</v>
      </c>
      <c r="AF458" s="39" t="s">
        <v>25</v>
      </c>
      <c r="AG458" s="39" t="s">
        <v>25</v>
      </c>
      <c r="AH458" s="18" t="s">
        <v>25</v>
      </c>
      <c r="AI458" s="18" t="s">
        <v>26</v>
      </c>
      <c r="AJ458" s="18" t="s">
        <v>26</v>
      </c>
      <c r="AK458" s="65" t="s">
        <v>6</v>
      </c>
      <c r="AL458" s="66" t="s">
        <v>103</v>
      </c>
      <c r="AM458" s="67" t="s">
        <v>104</v>
      </c>
      <c r="AN458" s="68" t="s">
        <v>105</v>
      </c>
      <c r="AO458" s="67" t="s">
        <v>106</v>
      </c>
      <c r="AP458" s="65" t="s">
        <v>165</v>
      </c>
    </row>
    <row r="459" spans="1:42" ht="13" thickTop="1" x14ac:dyDescent="0.25">
      <c r="A459" s="1" t="s">
        <v>42</v>
      </c>
      <c r="B459" s="2">
        <v>19001</v>
      </c>
      <c r="C459" s="2">
        <v>612.93499999999995</v>
      </c>
      <c r="D459" s="2">
        <v>265</v>
      </c>
      <c r="E459" s="2">
        <v>7</v>
      </c>
      <c r="F459" s="34">
        <v>97.4</v>
      </c>
      <c r="G459" s="2">
        <v>290</v>
      </c>
      <c r="H459" s="2">
        <v>8.6</v>
      </c>
      <c r="I459" s="34">
        <v>97</v>
      </c>
      <c r="J459" s="2">
        <v>521</v>
      </c>
      <c r="K459" s="2">
        <v>30</v>
      </c>
      <c r="L459" s="81">
        <v>94.2</v>
      </c>
      <c r="M459" s="4">
        <v>0</v>
      </c>
      <c r="N459" s="3" t="s">
        <v>140</v>
      </c>
      <c r="O459" s="31">
        <v>7.4</v>
      </c>
      <c r="P459" s="31">
        <v>7.7</v>
      </c>
      <c r="Q459" s="2">
        <v>1947</v>
      </c>
      <c r="R459" s="2">
        <v>1911</v>
      </c>
      <c r="S459" s="31">
        <v>57</v>
      </c>
      <c r="T459" s="31">
        <v>29.9</v>
      </c>
      <c r="U459" s="2">
        <v>47.5</v>
      </c>
      <c r="V459" s="31">
        <v>8.3000000000000007</v>
      </c>
      <c r="W459" s="31">
        <v>0.92</v>
      </c>
      <c r="X459" s="2">
        <v>88.9</v>
      </c>
      <c r="Y459" s="31">
        <v>3.25</v>
      </c>
      <c r="Z459" s="2">
        <v>156</v>
      </c>
      <c r="AA459" s="2">
        <v>196</v>
      </c>
      <c r="AB459" s="2">
        <v>876</v>
      </c>
      <c r="AC459" s="2">
        <v>2676</v>
      </c>
      <c r="AD459" s="2">
        <v>34</v>
      </c>
      <c r="AE459" s="2">
        <v>236</v>
      </c>
      <c r="AF459" s="2">
        <v>355</v>
      </c>
      <c r="AG459" s="2">
        <v>3623</v>
      </c>
      <c r="AH459" s="2">
        <v>9335</v>
      </c>
      <c r="AI459" s="3">
        <f t="shared" ref="AI459:AI470" si="282">AH459/B459</f>
        <v>0.49128993210883637</v>
      </c>
      <c r="AJ459" s="3">
        <f t="shared" ref="AJ459" si="283">SUM(Z459:AG459)/B459</f>
        <v>0.42903005104994474</v>
      </c>
      <c r="AK459" s="69">
        <f>C459/$C$2</f>
        <v>0.39065328234544294</v>
      </c>
      <c r="AL459" s="70">
        <f>(C459*D459)/1000</f>
        <v>162.427775</v>
      </c>
      <c r="AM459" s="71">
        <f>(AL459)/$E$3</f>
        <v>0.27483549069373941</v>
      </c>
      <c r="AN459" s="72">
        <f>(C459*G459)/1000</f>
        <v>177.75115</v>
      </c>
      <c r="AO459" s="71">
        <f>(AN459)/$G$3</f>
        <v>0.27773617187499999</v>
      </c>
      <c r="AP459" s="95">
        <f>(0.8*C459*G459)/60</f>
        <v>2370.0153333333333</v>
      </c>
    </row>
    <row r="460" spans="1:42" x14ac:dyDescent="0.25">
      <c r="A460" s="1" t="s">
        <v>43</v>
      </c>
      <c r="B460" s="2">
        <v>14253</v>
      </c>
      <c r="C460" s="2">
        <v>491.483</v>
      </c>
      <c r="D460" s="2">
        <v>291</v>
      </c>
      <c r="E460" s="2">
        <v>7</v>
      </c>
      <c r="F460" s="34">
        <v>97.6</v>
      </c>
      <c r="G460" s="2">
        <v>403</v>
      </c>
      <c r="H460" s="2">
        <v>7</v>
      </c>
      <c r="I460" s="34">
        <v>98.3</v>
      </c>
      <c r="J460" s="2">
        <v>631</v>
      </c>
      <c r="K460" s="2">
        <v>39</v>
      </c>
      <c r="L460" s="81">
        <v>93.8</v>
      </c>
      <c r="M460" s="3">
        <v>4.12</v>
      </c>
      <c r="N460" s="3">
        <v>16.5</v>
      </c>
      <c r="O460" s="31">
        <v>7.5</v>
      </c>
      <c r="P460" s="31">
        <v>7.8</v>
      </c>
      <c r="Q460" s="2">
        <v>1936</v>
      </c>
      <c r="R460" s="2">
        <v>2002</v>
      </c>
      <c r="S460" s="31">
        <v>74</v>
      </c>
      <c r="T460" s="31">
        <v>18.3</v>
      </c>
      <c r="U460" s="2">
        <v>75.3</v>
      </c>
      <c r="V460" s="31">
        <v>8.5</v>
      </c>
      <c r="W460" s="31">
        <v>2.98</v>
      </c>
      <c r="X460" s="2">
        <v>64.900000000000006</v>
      </c>
      <c r="Y460" s="31">
        <v>2.19</v>
      </c>
      <c r="Z460" s="2">
        <v>116</v>
      </c>
      <c r="AA460" s="2">
        <v>160</v>
      </c>
      <c r="AB460" s="2">
        <v>747</v>
      </c>
      <c r="AC460" s="2">
        <v>2089</v>
      </c>
      <c r="AD460" s="2">
        <v>33</v>
      </c>
      <c r="AE460" s="2">
        <v>212</v>
      </c>
      <c r="AF460" s="2">
        <v>348</v>
      </c>
      <c r="AG460" s="2">
        <v>2498</v>
      </c>
      <c r="AH460" s="2">
        <v>9861</v>
      </c>
      <c r="AI460" s="3">
        <f t="shared" si="282"/>
        <v>0.69185434645337829</v>
      </c>
      <c r="AJ460" s="3">
        <f t="shared" ref="AJ460" si="284">SUM(Z460:AG460)/B460</f>
        <v>0.43520662316705255</v>
      </c>
      <c r="AK460" s="69">
        <f t="shared" ref="AK460:AK470" si="285">C460/$C$2</f>
        <v>0.31324601657106438</v>
      </c>
      <c r="AL460" s="70">
        <f t="shared" ref="AL460:AL470" si="286">(C460*D460)/1000</f>
        <v>143.02155300000001</v>
      </c>
      <c r="AM460" s="71">
        <f t="shared" ref="AM460:AM470" si="287">(AL460)/$E$3</f>
        <v>0.24199924365482237</v>
      </c>
      <c r="AN460" s="72">
        <f t="shared" ref="AN460:AN470" si="288">(C460*G460)/1000</f>
        <v>198.06764900000002</v>
      </c>
      <c r="AO460" s="71">
        <f t="shared" ref="AO460:AO470" si="289">(AN460)/$G$3</f>
        <v>0.30948070156250002</v>
      </c>
      <c r="AP460" s="95">
        <f t="shared" ref="AP460:AP470" si="290">(0.8*C460*G460)/60</f>
        <v>2640.9019866666667</v>
      </c>
    </row>
    <row r="461" spans="1:42" x14ac:dyDescent="0.25">
      <c r="A461" s="1" t="s">
        <v>44</v>
      </c>
      <c r="B461" s="2">
        <v>15641</v>
      </c>
      <c r="C461" s="2">
        <v>504.548</v>
      </c>
      <c r="D461" s="2">
        <v>277</v>
      </c>
      <c r="E461" s="2">
        <v>19</v>
      </c>
      <c r="F461" s="34">
        <v>93.1</v>
      </c>
      <c r="G461" s="2">
        <v>343</v>
      </c>
      <c r="H461" s="2">
        <v>12</v>
      </c>
      <c r="I461" s="34">
        <v>96.5</v>
      </c>
      <c r="J461" s="2">
        <v>809</v>
      </c>
      <c r="K461" s="2">
        <v>59</v>
      </c>
      <c r="L461" s="81">
        <v>92.7</v>
      </c>
      <c r="M461" s="3">
        <v>4.2</v>
      </c>
      <c r="N461" s="3">
        <v>16.8</v>
      </c>
      <c r="O461" s="31">
        <v>7.4</v>
      </c>
      <c r="P461" s="31">
        <v>7.6</v>
      </c>
      <c r="Q461" s="2">
        <v>2304</v>
      </c>
      <c r="R461" s="2">
        <v>2624</v>
      </c>
      <c r="S461" s="31">
        <v>109</v>
      </c>
      <c r="T461" s="31">
        <v>37.799999999999997</v>
      </c>
      <c r="U461" s="2">
        <v>65.3</v>
      </c>
      <c r="V461" s="31">
        <v>11.4</v>
      </c>
      <c r="W461" s="31">
        <v>3.96</v>
      </c>
      <c r="X461" s="2">
        <v>65.3</v>
      </c>
      <c r="Y461" s="31">
        <v>3.33</v>
      </c>
      <c r="Z461" s="2">
        <v>71</v>
      </c>
      <c r="AA461" s="2">
        <v>126</v>
      </c>
      <c r="AB461" s="2">
        <v>472</v>
      </c>
      <c r="AC461" s="2">
        <v>1327</v>
      </c>
      <c r="AD461" s="2">
        <v>30</v>
      </c>
      <c r="AE461" s="2">
        <v>179</v>
      </c>
      <c r="AF461" s="2">
        <v>302</v>
      </c>
      <c r="AG461" s="2">
        <v>1617</v>
      </c>
      <c r="AH461" s="2">
        <v>10837</v>
      </c>
      <c r="AI461" s="3">
        <f t="shared" si="282"/>
        <v>0.69285851288280798</v>
      </c>
      <c r="AJ461" s="3">
        <f t="shared" ref="AJ461" si="291">SUM(Z461:AG461)/B461</f>
        <v>0.26366600600984591</v>
      </c>
      <c r="AK461" s="69">
        <f t="shared" si="285"/>
        <v>0.32157297641810068</v>
      </c>
      <c r="AL461" s="70">
        <f t="shared" si="286"/>
        <v>139.75979599999999</v>
      </c>
      <c r="AM461" s="71">
        <f t="shared" si="287"/>
        <v>0.23648019627749575</v>
      </c>
      <c r="AN461" s="72">
        <f t="shared" si="288"/>
        <v>173.05996400000001</v>
      </c>
      <c r="AO461" s="71">
        <f t="shared" si="289"/>
        <v>0.27040619375000002</v>
      </c>
      <c r="AP461" s="95">
        <f t="shared" si="290"/>
        <v>2307.466186666667</v>
      </c>
    </row>
    <row r="462" spans="1:42" x14ac:dyDescent="0.25">
      <c r="A462" s="1" t="s">
        <v>45</v>
      </c>
      <c r="B462" s="2">
        <v>12698</v>
      </c>
      <c r="C462" s="2">
        <v>423.267</v>
      </c>
      <c r="D462" s="2">
        <v>359</v>
      </c>
      <c r="E462" s="2">
        <v>16</v>
      </c>
      <c r="F462" s="34">
        <v>95.5</v>
      </c>
      <c r="G462" s="2">
        <v>365</v>
      </c>
      <c r="H462" s="2">
        <v>9.6</v>
      </c>
      <c r="I462" s="34">
        <v>97.4</v>
      </c>
      <c r="J462" s="2">
        <v>730</v>
      </c>
      <c r="K462" s="2">
        <v>52</v>
      </c>
      <c r="L462" s="81">
        <v>92.9</v>
      </c>
      <c r="M462" s="3">
        <v>4.34</v>
      </c>
      <c r="N462" s="3">
        <v>16.899999999999999</v>
      </c>
      <c r="O462" s="31">
        <v>6.9</v>
      </c>
      <c r="P462" s="31">
        <v>7.4</v>
      </c>
      <c r="Q462" s="2">
        <v>2408</v>
      </c>
      <c r="R462" s="2">
        <v>3022</v>
      </c>
      <c r="S462" s="31">
        <v>112</v>
      </c>
      <c r="T462" s="31">
        <v>31.6</v>
      </c>
      <c r="U462" s="2">
        <v>71.8</v>
      </c>
      <c r="V462" s="31">
        <v>13.5</v>
      </c>
      <c r="W462" s="31">
        <v>5.03</v>
      </c>
      <c r="X462" s="2">
        <v>62.7</v>
      </c>
      <c r="Y462" s="31">
        <v>2.38</v>
      </c>
      <c r="Z462" s="2">
        <v>90</v>
      </c>
      <c r="AA462" s="2">
        <v>129</v>
      </c>
      <c r="AB462" s="2">
        <v>604</v>
      </c>
      <c r="AC462" s="2">
        <v>2191</v>
      </c>
      <c r="AD462" s="2">
        <v>44</v>
      </c>
      <c r="AE462" s="2">
        <v>249</v>
      </c>
      <c r="AF462" s="2">
        <v>517</v>
      </c>
      <c r="AG462" s="2">
        <v>2817</v>
      </c>
      <c r="AH462" s="2">
        <v>10025</v>
      </c>
      <c r="AI462" s="3">
        <f t="shared" si="282"/>
        <v>0.78949440856827846</v>
      </c>
      <c r="AJ462" s="3">
        <f t="shared" ref="AJ462:AJ470" si="292">SUM(Z462:AG462)/B462</f>
        <v>0.52299574736178922</v>
      </c>
      <c r="AK462" s="69">
        <f t="shared" si="285"/>
        <v>0.26976864244741872</v>
      </c>
      <c r="AL462" s="70">
        <f t="shared" si="286"/>
        <v>151.952853</v>
      </c>
      <c r="AM462" s="71">
        <f t="shared" si="287"/>
        <v>0.25711142639593909</v>
      </c>
      <c r="AN462" s="72">
        <f t="shared" si="288"/>
        <v>154.49245499999998</v>
      </c>
      <c r="AO462" s="71">
        <f t="shared" si="289"/>
        <v>0.24139446093749997</v>
      </c>
      <c r="AP462" s="95">
        <f t="shared" si="290"/>
        <v>2059.8994000000002</v>
      </c>
    </row>
    <row r="463" spans="1:42" x14ac:dyDescent="0.25">
      <c r="A463" s="1" t="s">
        <v>46</v>
      </c>
      <c r="B463" s="2">
        <v>14693</v>
      </c>
      <c r="C463" s="2">
        <v>473.96800000000002</v>
      </c>
      <c r="D463" s="2">
        <v>319</v>
      </c>
      <c r="E463" s="2">
        <v>20</v>
      </c>
      <c r="F463" s="34">
        <v>93.7</v>
      </c>
      <c r="G463" s="2">
        <v>275</v>
      </c>
      <c r="H463" s="2">
        <v>17.2</v>
      </c>
      <c r="I463" s="34">
        <v>93.7</v>
      </c>
      <c r="J463" s="2">
        <v>612</v>
      </c>
      <c r="K463" s="2">
        <v>78</v>
      </c>
      <c r="L463" s="81">
        <v>87.3</v>
      </c>
      <c r="M463" s="3">
        <v>4.62</v>
      </c>
      <c r="N463" s="3">
        <v>18</v>
      </c>
      <c r="O463" s="31">
        <v>6.9</v>
      </c>
      <c r="P463" s="31">
        <v>7.3</v>
      </c>
      <c r="Q463" s="2">
        <v>2448</v>
      </c>
      <c r="R463" s="2">
        <v>2767</v>
      </c>
      <c r="S463" s="31">
        <v>90</v>
      </c>
      <c r="T463" s="31">
        <v>48.6</v>
      </c>
      <c r="U463" s="2">
        <v>46</v>
      </c>
      <c r="V463" s="31">
        <v>13.4</v>
      </c>
      <c r="W463" s="31">
        <v>6.97</v>
      </c>
      <c r="X463" s="2">
        <v>48</v>
      </c>
      <c r="Y463" s="31">
        <v>3.33</v>
      </c>
      <c r="Z463" s="2">
        <v>80</v>
      </c>
      <c r="AA463" s="2">
        <v>97</v>
      </c>
      <c r="AB463" s="2">
        <v>529</v>
      </c>
      <c r="AC463" s="2">
        <v>1578</v>
      </c>
      <c r="AD463" s="2">
        <v>34</v>
      </c>
      <c r="AE463" s="2">
        <v>242</v>
      </c>
      <c r="AF463" s="2">
        <v>494</v>
      </c>
      <c r="AG463" s="2">
        <v>2682</v>
      </c>
      <c r="AH463" s="2">
        <v>10019</v>
      </c>
      <c r="AI463" s="3">
        <f t="shared" si="282"/>
        <v>0.68188933505751037</v>
      </c>
      <c r="AJ463" s="3">
        <f t="shared" si="292"/>
        <v>0.39038998162390254</v>
      </c>
      <c r="AK463" s="69">
        <f t="shared" si="285"/>
        <v>0.30208285532186108</v>
      </c>
      <c r="AL463" s="70">
        <f t="shared" si="286"/>
        <v>151.19579200000001</v>
      </c>
      <c r="AM463" s="71">
        <f t="shared" si="287"/>
        <v>0.25583044331641286</v>
      </c>
      <c r="AN463" s="72">
        <f t="shared" si="288"/>
        <v>130.34120000000001</v>
      </c>
      <c r="AO463" s="71">
        <f t="shared" si="289"/>
        <v>0.20365812500000002</v>
      </c>
      <c r="AP463" s="95">
        <f t="shared" si="290"/>
        <v>1737.8826666666669</v>
      </c>
    </row>
    <row r="464" spans="1:42" x14ac:dyDescent="0.25">
      <c r="A464" s="1" t="s">
        <v>47</v>
      </c>
      <c r="B464" s="2">
        <v>17400</v>
      </c>
      <c r="C464" s="2">
        <v>580</v>
      </c>
      <c r="D464" s="2">
        <v>337</v>
      </c>
      <c r="E464" s="2">
        <v>15</v>
      </c>
      <c r="F464" s="34">
        <v>95.5</v>
      </c>
      <c r="G464" s="2">
        <v>335</v>
      </c>
      <c r="H464" s="2">
        <v>17.8</v>
      </c>
      <c r="I464" s="34">
        <v>94.7</v>
      </c>
      <c r="J464" s="2">
        <v>742</v>
      </c>
      <c r="K464" s="2">
        <v>63</v>
      </c>
      <c r="L464" s="81">
        <v>91.5</v>
      </c>
      <c r="M464" s="47">
        <v>0</v>
      </c>
      <c r="N464" s="47" t="s">
        <v>140</v>
      </c>
      <c r="O464" s="31">
        <v>6.9</v>
      </c>
      <c r="P464" s="31">
        <v>7.3</v>
      </c>
      <c r="Q464" s="2">
        <v>2551</v>
      </c>
      <c r="R464" s="2">
        <v>2631</v>
      </c>
      <c r="S464" s="31">
        <v>87</v>
      </c>
      <c r="T464" s="31">
        <v>60.3</v>
      </c>
      <c r="U464" s="2">
        <v>30.7</v>
      </c>
      <c r="V464" s="31">
        <v>11.1</v>
      </c>
      <c r="W464" s="31">
        <v>8.64</v>
      </c>
      <c r="X464" s="2">
        <v>22.2</v>
      </c>
      <c r="Y464" s="31">
        <v>2.25</v>
      </c>
      <c r="Z464" s="2">
        <v>81</v>
      </c>
      <c r="AA464" s="2">
        <v>88</v>
      </c>
      <c r="AB464" s="2">
        <v>531</v>
      </c>
      <c r="AC464" s="2">
        <v>1623</v>
      </c>
      <c r="AD464" s="2">
        <v>38</v>
      </c>
      <c r="AE464" s="2">
        <v>247</v>
      </c>
      <c r="AF464" s="2">
        <v>521</v>
      </c>
      <c r="AG464" s="2">
        <v>1753</v>
      </c>
      <c r="AH464" s="2">
        <v>9894</v>
      </c>
      <c r="AI464" s="3">
        <f t="shared" si="282"/>
        <v>0.56862068965517243</v>
      </c>
      <c r="AJ464" s="3">
        <f t="shared" si="292"/>
        <v>0.28057471264367817</v>
      </c>
      <c r="AK464" s="69">
        <f t="shared" si="285"/>
        <v>0.36966220522625876</v>
      </c>
      <c r="AL464" s="70">
        <f t="shared" si="286"/>
        <v>195.46</v>
      </c>
      <c r="AM464" s="71">
        <f t="shared" si="287"/>
        <v>0.33072758037225042</v>
      </c>
      <c r="AN464" s="72">
        <f t="shared" si="288"/>
        <v>194.3</v>
      </c>
      <c r="AO464" s="71">
        <f t="shared" si="289"/>
        <v>0.30359375</v>
      </c>
      <c r="AP464" s="95">
        <f t="shared" si="290"/>
        <v>2590.6666666666665</v>
      </c>
    </row>
    <row r="465" spans="1:42" x14ac:dyDescent="0.25">
      <c r="A465" s="1" t="s">
        <v>48</v>
      </c>
      <c r="B465" s="2">
        <v>23481</v>
      </c>
      <c r="C465" s="2">
        <v>757.452</v>
      </c>
      <c r="D465" s="2">
        <v>335</v>
      </c>
      <c r="E465" s="2">
        <v>26</v>
      </c>
      <c r="F465" s="34">
        <v>92.2</v>
      </c>
      <c r="G465" s="2">
        <v>270</v>
      </c>
      <c r="H465" s="2">
        <v>16.3</v>
      </c>
      <c r="I465" s="34">
        <v>94</v>
      </c>
      <c r="J465" s="2">
        <v>709</v>
      </c>
      <c r="K465" s="2">
        <v>71</v>
      </c>
      <c r="L465" s="81">
        <v>90</v>
      </c>
      <c r="M465" s="3">
        <v>4.5</v>
      </c>
      <c r="N465" s="3">
        <v>18</v>
      </c>
      <c r="O465" s="31">
        <v>6.8</v>
      </c>
      <c r="P465" s="31">
        <v>7.1</v>
      </c>
      <c r="Q465" s="2">
        <v>2325</v>
      </c>
      <c r="R465" s="2">
        <v>2410</v>
      </c>
      <c r="S465" s="31">
        <v>88</v>
      </c>
      <c r="T465" s="31">
        <v>56.1</v>
      </c>
      <c r="U465" s="2">
        <v>36.299999999999997</v>
      </c>
      <c r="V465" s="31">
        <v>9.9</v>
      </c>
      <c r="W465" s="31">
        <v>3.5</v>
      </c>
      <c r="X465" s="2">
        <v>64.599999999999994</v>
      </c>
      <c r="Y465" s="31">
        <v>2.02</v>
      </c>
      <c r="Z465" s="2">
        <v>152</v>
      </c>
      <c r="AA465" s="2">
        <v>149</v>
      </c>
      <c r="AB465" s="2">
        <v>993</v>
      </c>
      <c r="AC465" s="2">
        <v>2919</v>
      </c>
      <c r="AD465" s="2">
        <v>84</v>
      </c>
      <c r="AE465" s="2">
        <v>450</v>
      </c>
      <c r="AF465" s="2">
        <v>1047</v>
      </c>
      <c r="AG465" s="2">
        <v>2839</v>
      </c>
      <c r="AH465" s="2">
        <v>13595</v>
      </c>
      <c r="AI465" s="3">
        <f t="shared" si="282"/>
        <v>0.57897874877560584</v>
      </c>
      <c r="AJ465" s="3">
        <f t="shared" si="292"/>
        <v>0.36765895830671608</v>
      </c>
      <c r="AK465" s="69">
        <f t="shared" si="285"/>
        <v>0.48276099426386232</v>
      </c>
      <c r="AL465" s="70">
        <f t="shared" si="286"/>
        <v>253.74642</v>
      </c>
      <c r="AM465" s="71">
        <f t="shared" si="287"/>
        <v>0.4293509644670051</v>
      </c>
      <c r="AN465" s="72">
        <f t="shared" si="288"/>
        <v>204.51204000000001</v>
      </c>
      <c r="AO465" s="71">
        <f t="shared" si="289"/>
        <v>0.31955006250000001</v>
      </c>
      <c r="AP465" s="95">
        <f t="shared" si="290"/>
        <v>2726.8271999999997</v>
      </c>
    </row>
    <row r="466" spans="1:42" x14ac:dyDescent="0.25">
      <c r="A466" s="1" t="s">
        <v>49</v>
      </c>
      <c r="B466" s="2">
        <v>30783</v>
      </c>
      <c r="C466" s="2">
        <v>993</v>
      </c>
      <c r="D466" s="2">
        <v>343</v>
      </c>
      <c r="E466" s="2">
        <v>25</v>
      </c>
      <c r="F466" s="34">
        <v>92.7</v>
      </c>
      <c r="G466" s="2">
        <v>303</v>
      </c>
      <c r="H466" s="2">
        <v>14.3</v>
      </c>
      <c r="I466" s="34">
        <v>95.3</v>
      </c>
      <c r="J466" s="2">
        <v>616</v>
      </c>
      <c r="K466" s="2">
        <v>73</v>
      </c>
      <c r="L466" s="81">
        <v>88.1</v>
      </c>
      <c r="M466" s="3">
        <v>4.3499999999999996</v>
      </c>
      <c r="N466" s="3">
        <v>17.399999999999999</v>
      </c>
      <c r="O466" s="31">
        <v>6.9</v>
      </c>
      <c r="P466" s="31">
        <v>7.3</v>
      </c>
      <c r="Q466" s="2">
        <v>2302</v>
      </c>
      <c r="R466" s="2">
        <v>2474</v>
      </c>
      <c r="S466" s="31">
        <v>82</v>
      </c>
      <c r="T466" s="31">
        <v>50.7</v>
      </c>
      <c r="U466" s="2">
        <v>38.200000000000003</v>
      </c>
      <c r="V466" s="31">
        <v>8.5</v>
      </c>
      <c r="W466" s="31">
        <v>4.3099999999999996</v>
      </c>
      <c r="X466" s="2">
        <v>49.3</v>
      </c>
      <c r="Y466" s="31"/>
      <c r="Z466" s="2">
        <v>169</v>
      </c>
      <c r="AA466" s="2">
        <v>160</v>
      </c>
      <c r="AB466" s="2">
        <v>1144</v>
      </c>
      <c r="AC466" s="2">
        <v>3255</v>
      </c>
      <c r="AD466" s="2">
        <v>91</v>
      </c>
      <c r="AE466" s="2">
        <v>477</v>
      </c>
      <c r="AF466" s="2">
        <v>857</v>
      </c>
      <c r="AG466" s="2">
        <v>3975</v>
      </c>
      <c r="AH466" s="2">
        <v>19897</v>
      </c>
      <c r="AI466" s="3">
        <f t="shared" si="282"/>
        <v>0.64636325244453108</v>
      </c>
      <c r="AJ466" s="3">
        <f t="shared" si="292"/>
        <v>0.32901276678686286</v>
      </c>
      <c r="AK466" s="69">
        <f t="shared" si="285"/>
        <v>0.63288718929254306</v>
      </c>
      <c r="AL466" s="70">
        <f t="shared" si="286"/>
        <v>340.59899999999999</v>
      </c>
      <c r="AM466" s="71">
        <f t="shared" si="287"/>
        <v>0.57630964467005075</v>
      </c>
      <c r="AN466" s="72">
        <f t="shared" si="288"/>
        <v>300.87900000000002</v>
      </c>
      <c r="AO466" s="71">
        <f t="shared" si="289"/>
        <v>0.47012343750000002</v>
      </c>
      <c r="AP466" s="95">
        <f t="shared" si="290"/>
        <v>4011.7200000000007</v>
      </c>
    </row>
    <row r="467" spans="1:42" x14ac:dyDescent="0.25">
      <c r="A467" s="1" t="s">
        <v>50</v>
      </c>
      <c r="B467" s="2">
        <v>20957</v>
      </c>
      <c r="C467" s="2">
        <v>698.56700000000001</v>
      </c>
      <c r="D467" s="2">
        <v>271</v>
      </c>
      <c r="E467" s="2">
        <v>18</v>
      </c>
      <c r="F467" s="34">
        <v>93.4</v>
      </c>
      <c r="G467" s="2">
        <v>210</v>
      </c>
      <c r="H467" s="2">
        <v>15</v>
      </c>
      <c r="I467" s="34">
        <v>92.9</v>
      </c>
      <c r="J467" s="2">
        <v>613</v>
      </c>
      <c r="K467" s="2">
        <v>64</v>
      </c>
      <c r="L467" s="81">
        <v>89.6</v>
      </c>
      <c r="M467" s="3">
        <v>3.85</v>
      </c>
      <c r="N467" s="3">
        <v>15.3</v>
      </c>
      <c r="O467" s="31">
        <v>6.8</v>
      </c>
      <c r="P467" s="31">
        <v>7</v>
      </c>
      <c r="Q467" s="2">
        <v>2336</v>
      </c>
      <c r="R467" s="2">
        <v>2233</v>
      </c>
      <c r="S467" s="31">
        <v>74</v>
      </c>
      <c r="T467" s="31">
        <v>28.3</v>
      </c>
      <c r="U467" s="2">
        <v>61.8</v>
      </c>
      <c r="V467" s="31">
        <v>7.5</v>
      </c>
      <c r="W467" s="31">
        <v>5.81</v>
      </c>
      <c r="X467" s="2">
        <v>22.5</v>
      </c>
      <c r="Y467" s="31">
        <v>2.21</v>
      </c>
      <c r="Z467" s="2">
        <v>132</v>
      </c>
      <c r="AA467" s="2">
        <v>132</v>
      </c>
      <c r="AB467" s="2">
        <v>980</v>
      </c>
      <c r="AC467" s="2">
        <v>2602</v>
      </c>
      <c r="AD467" s="2">
        <v>45</v>
      </c>
      <c r="AE467" s="2">
        <v>324</v>
      </c>
      <c r="AF467" s="2">
        <v>625</v>
      </c>
      <c r="AG467" s="2">
        <v>2544</v>
      </c>
      <c r="AH467" s="2">
        <v>13132</v>
      </c>
      <c r="AI467" s="3">
        <f t="shared" si="282"/>
        <v>0.62661640501980242</v>
      </c>
      <c r="AJ467" s="3">
        <f t="shared" si="292"/>
        <v>0.35234050675192058</v>
      </c>
      <c r="AK467" s="69">
        <f t="shared" si="285"/>
        <v>0.44523072020395155</v>
      </c>
      <c r="AL467" s="70">
        <f t="shared" si="286"/>
        <v>189.311657</v>
      </c>
      <c r="AM467" s="71">
        <f t="shared" si="287"/>
        <v>0.32032429272419627</v>
      </c>
      <c r="AN467" s="72">
        <f t="shared" si="288"/>
        <v>146.69907000000001</v>
      </c>
      <c r="AO467" s="71">
        <f t="shared" si="289"/>
        <v>0.229217296875</v>
      </c>
      <c r="AP467" s="95">
        <f t="shared" si="290"/>
        <v>1955.9876000000002</v>
      </c>
    </row>
    <row r="468" spans="1:42" x14ac:dyDescent="0.25">
      <c r="A468" s="1" t="s">
        <v>51</v>
      </c>
      <c r="B468" s="2">
        <v>19475</v>
      </c>
      <c r="C468" s="2">
        <v>628.226</v>
      </c>
      <c r="D468" s="2">
        <v>224</v>
      </c>
      <c r="E468" s="2">
        <v>26</v>
      </c>
      <c r="F468" s="34">
        <v>88.4</v>
      </c>
      <c r="G468" s="2">
        <v>233</v>
      </c>
      <c r="H468" s="2">
        <v>17</v>
      </c>
      <c r="I468" s="34">
        <v>92.7</v>
      </c>
      <c r="J468" s="2">
        <v>475</v>
      </c>
      <c r="K468" s="2">
        <v>77</v>
      </c>
      <c r="L468" s="81">
        <v>83.8</v>
      </c>
      <c r="M468" s="3">
        <v>0</v>
      </c>
      <c r="N468" s="3" t="s">
        <v>140</v>
      </c>
      <c r="O468" s="31">
        <v>6.8</v>
      </c>
      <c r="P468" s="31">
        <v>7</v>
      </c>
      <c r="Q468" s="2">
        <v>2009</v>
      </c>
      <c r="R468" s="2">
        <v>2099</v>
      </c>
      <c r="S468" s="31">
        <v>57</v>
      </c>
      <c r="T468" s="31">
        <v>12.1</v>
      </c>
      <c r="U468" s="2">
        <v>78.8</v>
      </c>
      <c r="V468" s="31">
        <v>5.7</v>
      </c>
      <c r="W468" s="31">
        <v>4.28</v>
      </c>
      <c r="X468" s="2">
        <v>24.9</v>
      </c>
      <c r="Y468" s="31">
        <v>2.25</v>
      </c>
      <c r="Z468" s="2">
        <v>124</v>
      </c>
      <c r="AA468" s="2">
        <v>140</v>
      </c>
      <c r="AB468" s="2">
        <v>872</v>
      </c>
      <c r="AC468" s="2">
        <v>2647</v>
      </c>
      <c r="AD468" s="2">
        <v>42</v>
      </c>
      <c r="AE468" s="2">
        <v>287</v>
      </c>
      <c r="AF468" s="2">
        <v>557</v>
      </c>
      <c r="AG468" s="2">
        <v>1338</v>
      </c>
      <c r="AH468" s="2">
        <v>12018</v>
      </c>
      <c r="AI468" s="3">
        <f t="shared" si="282"/>
        <v>0.6170988446726573</v>
      </c>
      <c r="AJ468" s="3">
        <f t="shared" si="292"/>
        <v>0.30844672657252886</v>
      </c>
      <c r="AK468" s="69">
        <f t="shared" si="285"/>
        <v>0.4003989802421925</v>
      </c>
      <c r="AL468" s="70">
        <f t="shared" si="286"/>
        <v>140.72262400000002</v>
      </c>
      <c r="AM468" s="71">
        <f t="shared" si="287"/>
        <v>0.23810934686971238</v>
      </c>
      <c r="AN468" s="72">
        <f t="shared" si="288"/>
        <v>146.37665799999999</v>
      </c>
      <c r="AO468" s="71">
        <f t="shared" si="289"/>
        <v>0.22871352812499998</v>
      </c>
      <c r="AP468" s="95">
        <f t="shared" si="290"/>
        <v>1951.6887733333335</v>
      </c>
    </row>
    <row r="469" spans="1:42" x14ac:dyDescent="0.25">
      <c r="A469" s="23" t="s">
        <v>52</v>
      </c>
      <c r="B469" s="2">
        <v>26767</v>
      </c>
      <c r="C469" s="2">
        <v>892.23299999999995</v>
      </c>
      <c r="D469" s="2">
        <v>138</v>
      </c>
      <c r="E469" s="2">
        <v>6</v>
      </c>
      <c r="F469" s="34">
        <v>95.7</v>
      </c>
      <c r="G469" s="2">
        <v>140</v>
      </c>
      <c r="H469" s="2">
        <v>8.8000000000000007</v>
      </c>
      <c r="I469" s="34">
        <v>93.7</v>
      </c>
      <c r="J469" s="2">
        <v>334</v>
      </c>
      <c r="K469" s="2">
        <v>34</v>
      </c>
      <c r="L469" s="81">
        <v>89.8</v>
      </c>
      <c r="M469" s="3">
        <v>0</v>
      </c>
      <c r="N469" s="3" t="s">
        <v>140</v>
      </c>
      <c r="O469" s="31">
        <v>6.8</v>
      </c>
      <c r="P469" s="31">
        <v>7</v>
      </c>
      <c r="Q469" s="2">
        <v>1895</v>
      </c>
      <c r="R469" s="2">
        <v>1915</v>
      </c>
      <c r="S469" s="31">
        <v>42</v>
      </c>
      <c r="T469" s="31">
        <v>10.4</v>
      </c>
      <c r="U469" s="2">
        <v>75.2</v>
      </c>
      <c r="V469" s="31">
        <v>5.6</v>
      </c>
      <c r="W469" s="31">
        <v>2.0299999999999998</v>
      </c>
      <c r="X469" s="2">
        <v>63.8</v>
      </c>
      <c r="Y469" s="31">
        <v>2.5499999999999998</v>
      </c>
      <c r="Z469" s="2">
        <v>192</v>
      </c>
      <c r="AA469" s="2">
        <v>213</v>
      </c>
      <c r="AB469" s="2">
        <v>1189</v>
      </c>
      <c r="AC469" s="2">
        <v>3410</v>
      </c>
      <c r="AD469" s="2">
        <v>60</v>
      </c>
      <c r="AE469" s="2">
        <v>420</v>
      </c>
      <c r="AF469" s="2">
        <v>922</v>
      </c>
      <c r="AG469" s="2">
        <v>1503</v>
      </c>
      <c r="AH469" s="2">
        <v>12019</v>
      </c>
      <c r="AI469" s="3">
        <f t="shared" si="282"/>
        <v>0.44902305077147231</v>
      </c>
      <c r="AJ469" s="3">
        <f t="shared" si="292"/>
        <v>0.29547577240632122</v>
      </c>
      <c r="AK469" s="69">
        <f t="shared" si="285"/>
        <v>0.56866347992351818</v>
      </c>
      <c r="AL469" s="70">
        <f t="shared" si="286"/>
        <v>123.12815399999999</v>
      </c>
      <c r="AM469" s="71">
        <f t="shared" si="287"/>
        <v>0.20833867005076143</v>
      </c>
      <c r="AN469" s="72">
        <f t="shared" si="288"/>
        <v>124.91261999999999</v>
      </c>
      <c r="AO469" s="71">
        <f t="shared" si="289"/>
        <v>0.19517596874999998</v>
      </c>
      <c r="AP469" s="95">
        <f t="shared" si="290"/>
        <v>1665.5015999999998</v>
      </c>
    </row>
    <row r="470" spans="1:42" ht="13" thickBot="1" x14ac:dyDescent="0.3">
      <c r="A470" s="25" t="s">
        <v>53</v>
      </c>
      <c r="B470" s="2">
        <v>16399</v>
      </c>
      <c r="C470" s="2">
        <v>529</v>
      </c>
      <c r="D470" s="2">
        <v>150</v>
      </c>
      <c r="E470" s="2">
        <v>26</v>
      </c>
      <c r="F470" s="34">
        <v>82.7</v>
      </c>
      <c r="G470" s="2">
        <v>298</v>
      </c>
      <c r="H470" s="2">
        <v>14.2</v>
      </c>
      <c r="I470" s="34">
        <v>95.2</v>
      </c>
      <c r="J470" s="2">
        <v>543</v>
      </c>
      <c r="K470" s="2">
        <v>67</v>
      </c>
      <c r="L470" s="81">
        <v>87.7</v>
      </c>
      <c r="M470" s="3">
        <v>4.01</v>
      </c>
      <c r="N470" s="3">
        <v>16</v>
      </c>
      <c r="O470" s="31">
        <v>6.9</v>
      </c>
      <c r="P470" s="31">
        <v>7.1</v>
      </c>
      <c r="Q470" s="2">
        <v>2856</v>
      </c>
      <c r="R470" s="2">
        <v>2324</v>
      </c>
      <c r="S470" s="31">
        <v>82</v>
      </c>
      <c r="T470" s="31">
        <v>17.600000000000001</v>
      </c>
      <c r="U470" s="2">
        <v>78.5</v>
      </c>
      <c r="V470" s="31">
        <v>7</v>
      </c>
      <c r="W470" s="31">
        <v>3.63</v>
      </c>
      <c r="X470" s="2">
        <v>48.1</v>
      </c>
      <c r="Y470" s="31">
        <v>3.63</v>
      </c>
      <c r="Z470" s="2">
        <v>113</v>
      </c>
      <c r="AA470" s="2">
        <v>154</v>
      </c>
      <c r="AB470" s="2">
        <v>813</v>
      </c>
      <c r="AC470" s="2">
        <v>2418</v>
      </c>
      <c r="AD470" s="2">
        <v>34</v>
      </c>
      <c r="AE470" s="2">
        <v>226</v>
      </c>
      <c r="AF470" s="2">
        <v>462</v>
      </c>
      <c r="AG470" s="2">
        <v>1022</v>
      </c>
      <c r="AH470" s="2">
        <v>12020</v>
      </c>
      <c r="AI470" s="3">
        <f t="shared" si="282"/>
        <v>0.73297152265382037</v>
      </c>
      <c r="AJ470" s="3">
        <f t="shared" si="292"/>
        <v>0.31965363741691566</v>
      </c>
      <c r="AK470" s="69">
        <f t="shared" si="285"/>
        <v>0.33715742511153601</v>
      </c>
      <c r="AL470" s="70">
        <f t="shared" si="286"/>
        <v>79.349999999999994</v>
      </c>
      <c r="AM470" s="71">
        <f t="shared" si="287"/>
        <v>0.13426395939086294</v>
      </c>
      <c r="AN470" s="72">
        <f t="shared" si="288"/>
        <v>157.642</v>
      </c>
      <c r="AO470" s="71">
        <f t="shared" si="289"/>
        <v>0.24631562499999998</v>
      </c>
      <c r="AP470" s="95">
        <f t="shared" si="290"/>
        <v>2101.8933333333339</v>
      </c>
    </row>
    <row r="471" spans="1:42" ht="13" thickTop="1" x14ac:dyDescent="0.25">
      <c r="A471" s="88" t="s">
        <v>174</v>
      </c>
      <c r="B471" s="40">
        <f>SUM(B459:B470)</f>
        <v>231548</v>
      </c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40">
        <f>SUM(M459:M470)</f>
        <v>33.99</v>
      </c>
      <c r="N471" s="6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40">
        <f t="shared" ref="Z471:AH471" si="293">SUM(Z459:Z470)</f>
        <v>1476</v>
      </c>
      <c r="AA471" s="87">
        <f t="shared" si="293"/>
        <v>1744</v>
      </c>
      <c r="AB471" s="40">
        <f t="shared" si="293"/>
        <v>9750</v>
      </c>
      <c r="AC471" s="87">
        <f t="shared" si="293"/>
        <v>28735</v>
      </c>
      <c r="AD471" s="40">
        <f t="shared" si="293"/>
        <v>569</v>
      </c>
      <c r="AE471" s="87">
        <f t="shared" si="293"/>
        <v>3549</v>
      </c>
      <c r="AF471" s="40">
        <f t="shared" si="293"/>
        <v>7007</v>
      </c>
      <c r="AG471" s="87">
        <f t="shared" si="293"/>
        <v>28211</v>
      </c>
      <c r="AH471" s="40">
        <f t="shared" si="293"/>
        <v>142652</v>
      </c>
      <c r="AI471" s="28"/>
      <c r="AJ471" s="28"/>
      <c r="AK471" s="73"/>
      <c r="AL471" s="74"/>
      <c r="AM471" s="75"/>
      <c r="AN471" s="76"/>
      <c r="AO471" s="75"/>
      <c r="AP471" s="93"/>
    </row>
    <row r="472" spans="1:42" ht="13" thickBot="1" x14ac:dyDescent="0.3">
      <c r="A472" s="89" t="s">
        <v>175</v>
      </c>
      <c r="B472" s="8">
        <f t="shared" ref="B472:E472" si="294">AVERAGE(B459:B470)</f>
        <v>19295.666666666668</v>
      </c>
      <c r="C472" s="84">
        <f t="shared" si="294"/>
        <v>632.05658333333338</v>
      </c>
      <c r="D472" s="84">
        <f t="shared" si="294"/>
        <v>275.75</v>
      </c>
      <c r="E472" s="84">
        <f t="shared" si="294"/>
        <v>17.583333333333332</v>
      </c>
      <c r="F472" s="91">
        <f>AVERAGE(F459:F470)</f>
        <v>93.158333333333346</v>
      </c>
      <c r="G472" s="84">
        <f>AVERAGE(G459:G470)</f>
        <v>288.75</v>
      </c>
      <c r="H472" s="84">
        <f>AVERAGE(H459:H470)</f>
        <v>13.15</v>
      </c>
      <c r="I472" s="91">
        <f>AVERAGE(I459:I470)</f>
        <v>95.116666666666674</v>
      </c>
      <c r="J472" s="84">
        <f t="shared" ref="J472:K472" si="295">AVERAGE(J459:J470)</f>
        <v>611.25</v>
      </c>
      <c r="K472" s="84">
        <f t="shared" si="295"/>
        <v>58.916666666666664</v>
      </c>
      <c r="L472" s="91">
        <f>AVERAGE(L459:L470)</f>
        <v>90.116666666666674</v>
      </c>
      <c r="M472" s="8">
        <f t="shared" ref="M472:AJ472" si="296">AVERAGE(M459:M470)</f>
        <v>2.8325</v>
      </c>
      <c r="N472" s="85">
        <f t="shared" si="296"/>
        <v>16.862499999999997</v>
      </c>
      <c r="O472" s="85">
        <f t="shared" si="296"/>
        <v>7</v>
      </c>
      <c r="P472" s="85">
        <f t="shared" si="296"/>
        <v>7.3</v>
      </c>
      <c r="Q472" s="85">
        <f t="shared" si="296"/>
        <v>2276.4166666666665</v>
      </c>
      <c r="R472" s="85">
        <f t="shared" si="296"/>
        <v>2367.6666666666665</v>
      </c>
      <c r="S472" s="85">
        <f t="shared" si="296"/>
        <v>79.5</v>
      </c>
      <c r="T472" s="85">
        <f t="shared" si="296"/>
        <v>33.475000000000001</v>
      </c>
      <c r="U472" s="86">
        <f t="shared" si="296"/>
        <v>58.783333333333331</v>
      </c>
      <c r="V472" s="85">
        <f t="shared" si="296"/>
        <v>9.2000000000000011</v>
      </c>
      <c r="W472" s="85">
        <f t="shared" si="296"/>
        <v>4.3383333333333338</v>
      </c>
      <c r="X472" s="86">
        <f t="shared" si="296"/>
        <v>52.1</v>
      </c>
      <c r="Y472" s="85">
        <f t="shared" si="296"/>
        <v>2.6718181818181814</v>
      </c>
      <c r="Z472" s="8">
        <f t="shared" si="296"/>
        <v>123</v>
      </c>
      <c r="AA472" s="36">
        <f t="shared" si="296"/>
        <v>145.33333333333334</v>
      </c>
      <c r="AB472" s="8">
        <f t="shared" si="296"/>
        <v>812.5</v>
      </c>
      <c r="AC472" s="36">
        <f t="shared" si="296"/>
        <v>2394.5833333333335</v>
      </c>
      <c r="AD472" s="8">
        <f t="shared" si="296"/>
        <v>47.416666666666664</v>
      </c>
      <c r="AE472" s="36">
        <f t="shared" si="296"/>
        <v>295.75</v>
      </c>
      <c r="AF472" s="8">
        <f t="shared" si="296"/>
        <v>583.91666666666663</v>
      </c>
      <c r="AG472" s="36">
        <f t="shared" si="296"/>
        <v>2350.9166666666665</v>
      </c>
      <c r="AH472" s="8">
        <f t="shared" si="296"/>
        <v>11887.666666666666</v>
      </c>
      <c r="AI472" s="85">
        <f t="shared" si="296"/>
        <v>0.63058825408865615</v>
      </c>
      <c r="AJ472" s="85">
        <f t="shared" si="296"/>
        <v>0.35787095750812331</v>
      </c>
      <c r="AK472" s="77">
        <f t="shared" ref="AK472" si="297">C472/$C$2</f>
        <v>0.40284039728064586</v>
      </c>
      <c r="AL472" s="78">
        <f t="shared" ref="AL472" si="298">(C472*D472)/1000</f>
        <v>174.28960285416667</v>
      </c>
      <c r="AM472" s="79">
        <f t="shared" ref="AM472" si="299">(AL472)/$E$3</f>
        <v>0.29490626540468134</v>
      </c>
      <c r="AN472" s="80">
        <f t="shared" ref="AN472" si="300">(C472*G472)/1000</f>
        <v>182.50633843750001</v>
      </c>
      <c r="AO472" s="79">
        <f t="shared" ref="AO472" si="301">(AN472)/$G$3</f>
        <v>0.28516615380859378</v>
      </c>
      <c r="AP472" s="94">
        <f>AVERAGE(AP459:AP470)</f>
        <v>2343.3708955555558</v>
      </c>
    </row>
    <row r="473" spans="1:42" ht="13" thickTop="1" x14ac:dyDescent="0.25"/>
  </sheetData>
  <phoneticPr fontId="0" type="noConversion"/>
  <conditionalFormatting sqref="E405:E409 E412:E416 E423:E427 E430:E434">
    <cfRule type="cellIs" dxfId="72" priority="104" operator="greaterThan">
      <formula>35</formula>
    </cfRule>
  </conditionalFormatting>
  <conditionalFormatting sqref="E441:E445 E448:E452">
    <cfRule type="cellIs" dxfId="71" priority="25" operator="greaterThan">
      <formula>35</formula>
    </cfRule>
  </conditionalFormatting>
  <conditionalFormatting sqref="H405:H409 H412:H416 H423:H427 H430:H434">
    <cfRule type="cellIs" dxfId="70" priority="102" operator="greaterThan">
      <formula>25</formula>
    </cfRule>
  </conditionalFormatting>
  <conditionalFormatting sqref="H441:H445 H448:H452">
    <cfRule type="cellIs" dxfId="69" priority="23" operator="greaterThan">
      <formula>25</formula>
    </cfRule>
  </conditionalFormatting>
  <conditionalFormatting sqref="K405:K409 K412:K416 K423:K427 K430:K434">
    <cfRule type="cellIs" dxfId="68" priority="103" operator="greaterThan">
      <formula>125</formula>
    </cfRule>
  </conditionalFormatting>
  <conditionalFormatting sqref="K441:K445 K448:K452">
    <cfRule type="cellIs" dxfId="67" priority="24" operator="greaterThan">
      <formula>125</formula>
    </cfRule>
  </conditionalFormatting>
  <conditionalFormatting sqref="Y297:Y308 Y315:Y326 Y333:Y344 Y351:Y362 Y369:Y380 Y387:Y398 Y405:Y416 Y423:Y434">
    <cfRule type="cellIs" dxfId="66" priority="111" stopIfTrue="1" operator="lessThan">
      <formula>3</formula>
    </cfRule>
  </conditionalFormatting>
  <conditionalFormatting sqref="Y441:Y452">
    <cfRule type="cellIs" dxfId="65" priority="26" stopIfTrue="1" operator="lessThan">
      <formula>3</formula>
    </cfRule>
  </conditionalFormatting>
  <conditionalFormatting sqref="AK207:AK218 AM207:AM218 AO207:AO218">
    <cfRule type="cellIs" dxfId="64" priority="45" operator="between">
      <formula>80%</formula>
      <formula>200%</formula>
    </cfRule>
  </conditionalFormatting>
  <conditionalFormatting sqref="AK220">
    <cfRule type="cellIs" dxfId="63" priority="44" operator="between">
      <formula>80%</formula>
      <formula>200%</formula>
    </cfRule>
  </conditionalFormatting>
  <conditionalFormatting sqref="AK225:AK236 AM225:AM236 AO225:AO236">
    <cfRule type="cellIs" dxfId="62" priority="49" operator="between">
      <formula>80%</formula>
      <formula>200%</formula>
    </cfRule>
  </conditionalFormatting>
  <conditionalFormatting sqref="AK238">
    <cfRule type="cellIs" dxfId="61" priority="48" operator="between">
      <formula>80%</formula>
      <formula>200%</formula>
    </cfRule>
  </conditionalFormatting>
  <conditionalFormatting sqref="AK243:AK254 AM243:AM254 AO243:AO254">
    <cfRule type="cellIs" dxfId="60" priority="53" operator="between">
      <formula>80%</formula>
      <formula>200%</formula>
    </cfRule>
  </conditionalFormatting>
  <conditionalFormatting sqref="AK256">
    <cfRule type="cellIs" dxfId="59" priority="52" operator="between">
      <formula>80%</formula>
      <formula>200%</formula>
    </cfRule>
  </conditionalFormatting>
  <conditionalFormatting sqref="AK261:AK272 AM261:AM272 AO261:AO272">
    <cfRule type="cellIs" dxfId="58" priority="57" operator="between">
      <formula>80%</formula>
      <formula>200%</formula>
    </cfRule>
  </conditionalFormatting>
  <conditionalFormatting sqref="AK274">
    <cfRule type="cellIs" dxfId="57" priority="56" operator="between">
      <formula>80%</formula>
      <formula>200%</formula>
    </cfRule>
  </conditionalFormatting>
  <conditionalFormatting sqref="AK279:AK290 AM279:AM290 AO279:AO290">
    <cfRule type="cellIs" dxfId="56" priority="61" operator="between">
      <formula>80%</formula>
      <formula>200%</formula>
    </cfRule>
  </conditionalFormatting>
  <conditionalFormatting sqref="AK292">
    <cfRule type="cellIs" dxfId="55" priority="60" operator="between">
      <formula>80%</formula>
      <formula>200%</formula>
    </cfRule>
  </conditionalFormatting>
  <conditionalFormatting sqref="AK297:AK308 AM297:AM308 AO297:AO308">
    <cfRule type="cellIs" dxfId="54" priority="65" operator="between">
      <formula>80%</formula>
      <formula>200%</formula>
    </cfRule>
  </conditionalFormatting>
  <conditionalFormatting sqref="AK310">
    <cfRule type="cellIs" dxfId="53" priority="64" operator="between">
      <formula>80%</formula>
      <formula>200%</formula>
    </cfRule>
  </conditionalFormatting>
  <conditionalFormatting sqref="AK315:AK326 AM315:AM326 AO315:AO326">
    <cfRule type="cellIs" dxfId="52" priority="69" operator="between">
      <formula>80%</formula>
      <formula>200%</formula>
    </cfRule>
  </conditionalFormatting>
  <conditionalFormatting sqref="AK328">
    <cfRule type="cellIs" dxfId="51" priority="68" operator="between">
      <formula>80%</formula>
      <formula>200%</formula>
    </cfRule>
  </conditionalFormatting>
  <conditionalFormatting sqref="AK333:AK344 AM333:AM344 AO333:AO344">
    <cfRule type="cellIs" dxfId="50" priority="73" operator="between">
      <formula>80%</formula>
      <formula>200%</formula>
    </cfRule>
  </conditionalFormatting>
  <conditionalFormatting sqref="AK346">
    <cfRule type="cellIs" dxfId="49" priority="29" operator="between">
      <formula>80%</formula>
      <formula>200%</formula>
    </cfRule>
  </conditionalFormatting>
  <conditionalFormatting sqref="AK351:AK362 AM351:AM362 AO351:AO362">
    <cfRule type="cellIs" dxfId="48" priority="77" operator="between">
      <formula>80%</formula>
      <formula>200%</formula>
    </cfRule>
  </conditionalFormatting>
  <conditionalFormatting sqref="AK364">
    <cfRule type="cellIs" dxfId="47" priority="32" operator="between">
      <formula>80%</formula>
      <formula>200%</formula>
    </cfRule>
  </conditionalFormatting>
  <conditionalFormatting sqref="AK369:AK380 AM369:AM380 AO369:AO380">
    <cfRule type="cellIs" dxfId="46" priority="81" operator="between">
      <formula>80%</formula>
      <formula>200%</formula>
    </cfRule>
  </conditionalFormatting>
  <conditionalFormatting sqref="AK382">
    <cfRule type="cellIs" dxfId="45" priority="35" operator="between">
      <formula>80%</formula>
      <formula>200%</formula>
    </cfRule>
  </conditionalFormatting>
  <conditionalFormatting sqref="AK387:AK398 AM387:AM398 AO387:AO398">
    <cfRule type="cellIs" dxfId="44" priority="85" operator="between">
      <formula>80%</formula>
      <formula>200%</formula>
    </cfRule>
  </conditionalFormatting>
  <conditionalFormatting sqref="AK400">
    <cfRule type="cellIs" dxfId="43" priority="38" operator="between">
      <formula>80%</formula>
      <formula>200%</formula>
    </cfRule>
  </conditionalFormatting>
  <conditionalFormatting sqref="AK405:AK416 AM405:AM416 AO405:AO416">
    <cfRule type="cellIs" dxfId="42" priority="89" operator="between">
      <formula>80%</formula>
      <formula>200%</formula>
    </cfRule>
  </conditionalFormatting>
  <conditionalFormatting sqref="AK418">
    <cfRule type="cellIs" dxfId="41" priority="41" operator="between">
      <formula>80%</formula>
      <formula>200%</formula>
    </cfRule>
  </conditionalFormatting>
  <conditionalFormatting sqref="AK423:AK434 AM423:AM434 AO423:AO434">
    <cfRule type="cellIs" dxfId="40" priority="96" operator="between">
      <formula>80%</formula>
      <formula>200%</formula>
    </cfRule>
  </conditionalFormatting>
  <conditionalFormatting sqref="AK436">
    <cfRule type="cellIs" dxfId="39" priority="92" operator="between">
      <formula>80%</formula>
      <formula>200%</formula>
    </cfRule>
  </conditionalFormatting>
  <conditionalFormatting sqref="AK441:AK452 AM441:AM452 AO441:AO452">
    <cfRule type="cellIs" dxfId="38" priority="22" operator="between">
      <formula>80%</formula>
      <formula>200%</formula>
    </cfRule>
  </conditionalFormatting>
  <conditionalFormatting sqref="AK454">
    <cfRule type="cellIs" dxfId="37" priority="21" operator="between">
      <formula>80%</formula>
      <formula>200%</formula>
    </cfRule>
  </conditionalFormatting>
  <conditionalFormatting sqref="AM220">
    <cfRule type="cellIs" dxfId="36" priority="43" operator="between">
      <formula>80%</formula>
      <formula>200%</formula>
    </cfRule>
  </conditionalFormatting>
  <conditionalFormatting sqref="AM238">
    <cfRule type="cellIs" dxfId="35" priority="47" operator="between">
      <formula>80%</formula>
      <formula>200%</formula>
    </cfRule>
  </conditionalFormatting>
  <conditionalFormatting sqref="AM256">
    <cfRule type="cellIs" dxfId="34" priority="51" operator="between">
      <formula>80%</formula>
      <formula>200%</formula>
    </cfRule>
  </conditionalFormatting>
  <conditionalFormatting sqref="AM274">
    <cfRule type="cellIs" dxfId="33" priority="55" operator="between">
      <formula>80%</formula>
      <formula>200%</formula>
    </cfRule>
  </conditionalFormatting>
  <conditionalFormatting sqref="AM292">
    <cfRule type="cellIs" dxfId="32" priority="59" operator="between">
      <formula>80%</formula>
      <formula>200%</formula>
    </cfRule>
  </conditionalFormatting>
  <conditionalFormatting sqref="AM310">
    <cfRule type="cellIs" dxfId="31" priority="63" operator="between">
      <formula>80%</formula>
      <formula>200%</formula>
    </cfRule>
  </conditionalFormatting>
  <conditionalFormatting sqref="AM328">
    <cfRule type="cellIs" dxfId="30" priority="67" operator="between">
      <formula>80%</formula>
      <formula>200%</formula>
    </cfRule>
  </conditionalFormatting>
  <conditionalFormatting sqref="AM346">
    <cfRule type="cellIs" dxfId="29" priority="28" operator="between">
      <formula>80%</formula>
      <formula>200%</formula>
    </cfRule>
  </conditionalFormatting>
  <conditionalFormatting sqref="AM364">
    <cfRule type="cellIs" dxfId="28" priority="31" operator="between">
      <formula>80%</formula>
      <formula>200%</formula>
    </cfRule>
  </conditionalFormatting>
  <conditionalFormatting sqref="AM382">
    <cfRule type="cellIs" dxfId="27" priority="34" operator="between">
      <formula>80%</formula>
      <formula>200%</formula>
    </cfRule>
  </conditionalFormatting>
  <conditionalFormatting sqref="AM400">
    <cfRule type="cellIs" dxfId="26" priority="37" operator="between">
      <formula>80%</formula>
      <formula>200%</formula>
    </cfRule>
  </conditionalFormatting>
  <conditionalFormatting sqref="AM418">
    <cfRule type="cellIs" dxfId="25" priority="40" operator="between">
      <formula>80%</formula>
      <formula>200%</formula>
    </cfRule>
  </conditionalFormatting>
  <conditionalFormatting sqref="AM436">
    <cfRule type="cellIs" dxfId="24" priority="91" operator="between">
      <formula>80%</formula>
      <formula>200%</formula>
    </cfRule>
  </conditionalFormatting>
  <conditionalFormatting sqref="AM454">
    <cfRule type="cellIs" dxfId="23" priority="20" operator="between">
      <formula>80%</formula>
      <formula>200%</formula>
    </cfRule>
  </conditionalFormatting>
  <conditionalFormatting sqref="AO220">
    <cfRule type="cellIs" dxfId="22" priority="42" operator="between">
      <formula>80%</formula>
      <formula>200%</formula>
    </cfRule>
  </conditionalFormatting>
  <conditionalFormatting sqref="AO238">
    <cfRule type="cellIs" dxfId="21" priority="46" operator="between">
      <formula>80%</formula>
      <formula>200%</formula>
    </cfRule>
  </conditionalFormatting>
  <conditionalFormatting sqref="AO256">
    <cfRule type="cellIs" dxfId="20" priority="50" operator="between">
      <formula>80%</formula>
      <formula>200%</formula>
    </cfRule>
  </conditionalFormatting>
  <conditionalFormatting sqref="AO274">
    <cfRule type="cellIs" dxfId="19" priority="54" operator="between">
      <formula>80%</formula>
      <formula>200%</formula>
    </cfRule>
  </conditionalFormatting>
  <conditionalFormatting sqref="AO292">
    <cfRule type="cellIs" dxfId="18" priority="58" operator="between">
      <formula>80%</formula>
      <formula>200%</formula>
    </cfRule>
  </conditionalFormatting>
  <conditionalFormatting sqref="AO310">
    <cfRule type="cellIs" dxfId="17" priority="62" operator="between">
      <formula>80%</formula>
      <formula>200%</formula>
    </cfRule>
  </conditionalFormatting>
  <conditionalFormatting sqref="AO328">
    <cfRule type="cellIs" dxfId="16" priority="66" operator="between">
      <formula>80%</formula>
      <formula>200%</formula>
    </cfRule>
  </conditionalFormatting>
  <conditionalFormatting sqref="AO346">
    <cfRule type="cellIs" dxfId="15" priority="27" operator="between">
      <formula>80%</formula>
      <formula>200%</formula>
    </cfRule>
  </conditionalFormatting>
  <conditionalFormatting sqref="AO364">
    <cfRule type="cellIs" dxfId="14" priority="30" operator="between">
      <formula>80%</formula>
      <formula>200%</formula>
    </cfRule>
  </conditionalFormatting>
  <conditionalFormatting sqref="AO382">
    <cfRule type="cellIs" dxfId="13" priority="33" operator="between">
      <formula>80%</formula>
      <formula>200%</formula>
    </cfRule>
  </conditionalFormatting>
  <conditionalFormatting sqref="AO400">
    <cfRule type="cellIs" dxfId="12" priority="36" operator="between">
      <formula>80%</formula>
      <formula>200%</formula>
    </cfRule>
  </conditionalFormatting>
  <conditionalFormatting sqref="AO418">
    <cfRule type="cellIs" dxfId="11" priority="39" operator="between">
      <formula>80%</formula>
      <formula>200%</formula>
    </cfRule>
  </conditionalFormatting>
  <conditionalFormatting sqref="AO436">
    <cfRule type="cellIs" dxfId="10" priority="90" operator="between">
      <formula>80%</formula>
      <formula>200%</formula>
    </cfRule>
  </conditionalFormatting>
  <conditionalFormatting sqref="AO454">
    <cfRule type="cellIs" dxfId="9" priority="19" operator="between">
      <formula>80%</formula>
      <formula>200%</formula>
    </cfRule>
  </conditionalFormatting>
  <conditionalFormatting sqref="E459:E463 E466:E470">
    <cfRule type="cellIs" dxfId="8" priority="8" operator="greaterThan">
      <formula>35</formula>
    </cfRule>
  </conditionalFormatting>
  <conditionalFormatting sqref="H459:H463 H466:H470">
    <cfRule type="cellIs" dxfId="7" priority="6" operator="greaterThan">
      <formula>25</formula>
    </cfRule>
  </conditionalFormatting>
  <conditionalFormatting sqref="K459:K463 K466:K470">
    <cfRule type="cellIs" dxfId="6" priority="7" operator="greaterThan">
      <formula>125</formula>
    </cfRule>
  </conditionalFormatting>
  <conditionalFormatting sqref="N459:N470">
    <cfRule type="cellIs" dxfId="5" priority="1" operator="lessThan">
      <formula>18</formula>
    </cfRule>
  </conditionalFormatting>
  <conditionalFormatting sqref="Y459:Y470">
    <cfRule type="cellIs" dxfId="4" priority="9" stopIfTrue="1" operator="lessThan">
      <formula>3</formula>
    </cfRule>
  </conditionalFormatting>
  <conditionalFormatting sqref="AK459:AK470 AM459:AM470 AO459:AO470">
    <cfRule type="cellIs" dxfId="3" priority="5" operator="between">
      <formula>80%</formula>
      <formula>200%</formula>
    </cfRule>
  </conditionalFormatting>
  <conditionalFormatting sqref="AK472">
    <cfRule type="cellIs" dxfId="2" priority="4" operator="between">
      <formula>80%</formula>
      <formula>200%</formula>
    </cfRule>
  </conditionalFormatting>
  <conditionalFormatting sqref="AM472">
    <cfRule type="cellIs" dxfId="1" priority="3" operator="between">
      <formula>80%</formula>
      <formula>200%</formula>
    </cfRule>
  </conditionalFormatting>
  <conditionalFormatting sqref="AO472">
    <cfRule type="cellIs" dxfId="0" priority="2" operator="between">
      <formula>80%</formula>
      <formula>200%</formula>
    </cfRule>
  </conditionalFormatting>
  <printOptions gridLinesSet="0"/>
  <pageMargins left="0.75" right="0.75" top="1" bottom="1" header="0.511811024" footer="0.511811024"/>
  <pageSetup paperSize="9" orientation="landscape" horizontalDpi="300" verticalDpi="300" r:id="rId1"/>
  <headerFooter alignWithMargins="0"/>
  <ignoredErrors>
    <ignoredError sqref="C337" formula="1"/>
    <ignoredError sqref="AJ442:AJ443 AJ445:AJ44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60A40A137A2F46B64BDB5D6BFB0A06" ma:contentTypeVersion="15" ma:contentTypeDescription="Crear nuevo documento." ma:contentTypeScope="" ma:versionID="1aa6b16c9991495f1e5d71635bba6c76">
  <xsd:schema xmlns:xsd="http://www.w3.org/2001/XMLSchema" xmlns:xs="http://www.w3.org/2001/XMLSchema" xmlns:p="http://schemas.microsoft.com/office/2006/metadata/properties" xmlns:ns2="db9e1050-5758-4773-9e49-82ac32393eb0" xmlns:ns3="d42413e6-74ef-4228-a38e-d55b17059de2" targetNamespace="http://schemas.microsoft.com/office/2006/metadata/properties" ma:root="true" ma:fieldsID="9a629f8a559e864810a16d7f5dc9a239" ns2:_="" ns3:_="">
    <xsd:import namespace="db9e1050-5758-4773-9e49-82ac32393eb0"/>
    <xsd:import namespace="d42413e6-74ef-4228-a38e-d55b17059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e1050-5758-4773-9e49-82ac32393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ae2a407-fba4-44ee-b779-16f233159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413e6-74ef-4228-a38e-d55b17059de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ía" ma:hidden="true" ma:list="{b33432cc-ef84-457a-8354-6348a92c76d2}" ma:internalName="TaxCatchAll" ma:showField="CatchAllData" ma:web="d42413e6-74ef-4228-a38e-d55b17059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413e6-74ef-4228-a38e-d55b17059de2" xsi:nil="true"/>
    <lcf76f155ced4ddcb4097134ff3c332f xmlns="db9e1050-5758-4773-9e49-82ac32393eb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C01AA7-626C-4995-BEBF-37C17EBF00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CAB6D3-92F6-4560-BC80-B750988A8D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9e1050-5758-4773-9e49-82ac32393eb0"/>
    <ds:schemaRef ds:uri="d42413e6-74ef-4228-a38e-d55b17059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ADCC53-9F90-4703-A3AA-AB8A7F61F471}">
  <ds:schemaRefs>
    <ds:schemaRef ds:uri="http://schemas.microsoft.com/office/2006/metadata/properties"/>
    <ds:schemaRef ds:uri="http://schemas.microsoft.com/office/infopath/2007/PartnerControls"/>
    <ds:schemaRef ds:uri="d42413e6-74ef-4228-a38e-d55b17059de2"/>
    <ds:schemaRef ds:uri="db9e1050-5758-4773-9e49-82ac32393e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Cases</vt:lpstr>
    </vt:vector>
  </TitlesOfParts>
  <Manager/>
  <Company>Consell Comarcal del Montsià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CITA</dc:creator>
  <cp:keywords/>
  <dc:description/>
  <cp:lastModifiedBy>Xavi López Casals</cp:lastModifiedBy>
  <cp:revision/>
  <dcterms:created xsi:type="dcterms:W3CDTF">2000-01-04T11:24:34Z</dcterms:created>
  <dcterms:modified xsi:type="dcterms:W3CDTF">2025-02-10T12:32:34Z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0x0101003B60A40A137A2F46B64BDB5D6BFB0A06</vt:lpwstr>
  </property>
  <property fmtid="{D5CDD505-2E9C-101B-9397-08002B2CF9AE}" pid="3" name="MediaServiceImageTags">
    <vt:lpwstr/>
  </property>
</Properties>
</file>