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opate20.sharepoint.com/sites/ServeiCicledel'Aigua/Documents compartits/ALTRES/WEB/2025/INSTAL·LACIONS/EXCELS/CCM/"/>
    </mc:Choice>
  </mc:AlternateContent>
  <xr:revisionPtr revIDLastSave="4" documentId="13_ncr:1_{1AD7D3D5-25D1-4DF5-8F52-EE88C5E1CF5D}" xr6:coauthVersionLast="47" xr6:coauthVersionMax="47" xr10:uidLastSave="{FBC6ED2D-5190-4278-8D8B-838169C0E922}"/>
  <bookViews>
    <workbookView xWindow="-110" yWindow="-110" windowWidth="25820" windowHeight="15500" tabRatio="795" xr2:uid="{00000000-000D-0000-FFFF-FFFF00000000}"/>
  </bookViews>
  <sheets>
    <sheet name="la Galera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B328" i="1" l="1"/>
  <c r="AA328" i="1"/>
  <c r="Y328" i="1"/>
  <c r="X328" i="1"/>
  <c r="W328" i="1"/>
  <c r="V328" i="1"/>
  <c r="U328" i="1"/>
  <c r="T328" i="1"/>
  <c r="S328" i="1"/>
  <c r="R328" i="1"/>
  <c r="Q328" i="1"/>
  <c r="P328" i="1"/>
  <c r="O328" i="1"/>
  <c r="N328" i="1"/>
  <c r="M328" i="1"/>
  <c r="L328" i="1"/>
  <c r="K328" i="1"/>
  <c r="J328" i="1"/>
  <c r="I328" i="1"/>
  <c r="H328" i="1"/>
  <c r="G328" i="1"/>
  <c r="AE328" i="1" s="1"/>
  <c r="AF328" i="1" s="1"/>
  <c r="F328" i="1"/>
  <c r="E328" i="1"/>
  <c r="D328" i="1"/>
  <c r="C328" i="1"/>
  <c r="AC328" i="1" s="1"/>
  <c r="AD328" i="1" s="1"/>
  <c r="B328" i="1"/>
  <c r="AA327" i="1"/>
  <c r="Y327" i="1"/>
  <c r="M327" i="1"/>
  <c r="B327" i="1"/>
  <c r="AG326" i="1"/>
  <c r="AF326" i="1"/>
  <c r="AE326" i="1"/>
  <c r="AD326" i="1"/>
  <c r="AC326" i="1"/>
  <c r="AB326" i="1"/>
  <c r="Z326" i="1"/>
  <c r="AG325" i="1"/>
  <c r="AE325" i="1"/>
  <c r="AF325" i="1" s="1"/>
  <c r="AC325" i="1"/>
  <c r="AD325" i="1" s="1"/>
  <c r="AB325" i="1"/>
  <c r="Z325" i="1"/>
  <c r="AG324" i="1"/>
  <c r="AE324" i="1"/>
  <c r="AF324" i="1" s="1"/>
  <c r="AD324" i="1"/>
  <c r="AC324" i="1"/>
  <c r="AB324" i="1"/>
  <c r="Z324" i="1"/>
  <c r="AG323" i="1"/>
  <c r="AF323" i="1"/>
  <c r="AE323" i="1"/>
  <c r="AC323" i="1"/>
  <c r="AD323" i="1" s="1"/>
  <c r="AB323" i="1"/>
  <c r="Z323" i="1"/>
  <c r="AG322" i="1"/>
  <c r="AE322" i="1"/>
  <c r="AF322" i="1" s="1"/>
  <c r="AD322" i="1"/>
  <c r="AC322" i="1"/>
  <c r="AB322" i="1"/>
  <c r="Z322" i="1"/>
  <c r="AG321" i="1"/>
  <c r="AF321" i="1"/>
  <c r="AE321" i="1"/>
  <c r="AD321" i="1"/>
  <c r="AC321" i="1"/>
  <c r="AB321" i="1"/>
  <c r="Z321" i="1"/>
  <c r="AG320" i="1"/>
  <c r="AF320" i="1"/>
  <c r="AE320" i="1"/>
  <c r="AC320" i="1"/>
  <c r="AD320" i="1" s="1"/>
  <c r="AB320" i="1"/>
  <c r="Z320" i="1"/>
  <c r="AG319" i="1"/>
  <c r="AE319" i="1"/>
  <c r="AF319" i="1" s="1"/>
  <c r="AD319" i="1"/>
  <c r="AC319" i="1"/>
  <c r="AB319" i="1"/>
  <c r="Z319" i="1"/>
  <c r="AG318" i="1"/>
  <c r="AF318" i="1"/>
  <c r="AE318" i="1"/>
  <c r="AD318" i="1"/>
  <c r="AC318" i="1"/>
  <c r="AB318" i="1"/>
  <c r="Z318" i="1"/>
  <c r="AG317" i="1"/>
  <c r="AE317" i="1"/>
  <c r="AF317" i="1" s="1"/>
  <c r="AC317" i="1"/>
  <c r="AD317" i="1" s="1"/>
  <c r="AB317" i="1"/>
  <c r="Z317" i="1"/>
  <c r="AG316" i="1"/>
  <c r="AG328" i="1" s="1"/>
  <c r="AE316" i="1"/>
  <c r="AF316" i="1" s="1"/>
  <c r="AD316" i="1"/>
  <c r="AC316" i="1"/>
  <c r="AB316" i="1"/>
  <c r="Z316" i="1"/>
  <c r="AG315" i="1"/>
  <c r="AF315" i="1"/>
  <c r="AE315" i="1"/>
  <c r="AC315" i="1"/>
  <c r="AD315" i="1" s="1"/>
  <c r="AB315" i="1"/>
  <c r="Z315" i="1"/>
  <c r="Z328" i="1" s="1"/>
  <c r="AG20" i="1" l="1"/>
  <c r="AG19" i="1"/>
  <c r="AG18" i="1"/>
  <c r="AG17" i="1"/>
  <c r="AG16" i="1"/>
  <c r="AG15" i="1"/>
  <c r="AG14" i="1"/>
  <c r="AG13" i="1"/>
  <c r="AG12" i="1"/>
  <c r="AG11" i="1"/>
  <c r="AG10" i="1"/>
  <c r="AG9" i="1"/>
  <c r="AG38" i="1"/>
  <c r="AG37" i="1"/>
  <c r="AG36" i="1"/>
  <c r="AG35" i="1"/>
  <c r="AG34" i="1"/>
  <c r="AG33" i="1"/>
  <c r="AG32" i="1"/>
  <c r="AG31" i="1"/>
  <c r="AG30" i="1"/>
  <c r="AG29" i="1"/>
  <c r="AG28" i="1"/>
  <c r="AG27" i="1"/>
  <c r="AG56" i="1"/>
  <c r="AG55" i="1"/>
  <c r="AG54" i="1"/>
  <c r="AG53" i="1"/>
  <c r="AG52" i="1"/>
  <c r="AG51" i="1"/>
  <c r="AG50" i="1"/>
  <c r="AG49" i="1"/>
  <c r="AG48" i="1"/>
  <c r="AG47" i="1"/>
  <c r="AG46" i="1"/>
  <c r="AG45" i="1"/>
  <c r="AG74" i="1"/>
  <c r="AG73" i="1"/>
  <c r="AG72" i="1"/>
  <c r="AG71" i="1"/>
  <c r="AG70" i="1"/>
  <c r="AG69" i="1"/>
  <c r="AG68" i="1"/>
  <c r="AG67" i="1"/>
  <c r="AG66" i="1"/>
  <c r="AG65" i="1"/>
  <c r="AG64" i="1"/>
  <c r="AG63" i="1"/>
  <c r="AG92" i="1"/>
  <c r="AG91" i="1"/>
  <c r="AG90" i="1"/>
  <c r="AG89" i="1"/>
  <c r="AG88" i="1"/>
  <c r="AG87" i="1"/>
  <c r="AG86" i="1"/>
  <c r="AG85" i="1"/>
  <c r="AG84" i="1"/>
  <c r="AG83" i="1"/>
  <c r="AG82" i="1"/>
  <c r="AG81" i="1"/>
  <c r="AG110" i="1"/>
  <c r="AG109" i="1"/>
  <c r="AG108" i="1"/>
  <c r="AG107" i="1"/>
  <c r="AG106" i="1"/>
  <c r="AG105" i="1"/>
  <c r="AG104" i="1"/>
  <c r="AG103" i="1"/>
  <c r="AG102" i="1"/>
  <c r="AG101" i="1"/>
  <c r="AG112" i="1" s="1"/>
  <c r="AG100" i="1"/>
  <c r="AG99" i="1"/>
  <c r="AG128" i="1"/>
  <c r="AG127" i="1"/>
  <c r="AG126" i="1"/>
  <c r="AG125" i="1"/>
  <c r="AG124" i="1"/>
  <c r="AG123" i="1"/>
  <c r="AG122" i="1"/>
  <c r="AG121" i="1"/>
  <c r="AG120" i="1"/>
  <c r="AG119" i="1"/>
  <c r="AG118" i="1"/>
  <c r="AG117" i="1"/>
  <c r="AG146" i="1"/>
  <c r="AG145" i="1"/>
  <c r="AG144" i="1"/>
  <c r="AG143" i="1"/>
  <c r="AG142" i="1"/>
  <c r="AG141" i="1"/>
  <c r="AG140" i="1"/>
  <c r="AG139" i="1"/>
  <c r="AG138" i="1"/>
  <c r="AG137" i="1"/>
  <c r="AG136" i="1"/>
  <c r="AG135" i="1"/>
  <c r="AG164" i="1"/>
  <c r="AG163" i="1"/>
  <c r="AG162" i="1"/>
  <c r="AG161" i="1"/>
  <c r="AG160" i="1"/>
  <c r="AG159" i="1"/>
  <c r="AG158" i="1"/>
  <c r="AG157" i="1"/>
  <c r="AG156" i="1"/>
  <c r="AG155" i="1"/>
  <c r="AG154" i="1"/>
  <c r="AG153" i="1"/>
  <c r="AG182" i="1"/>
  <c r="AG181" i="1"/>
  <c r="AG180" i="1"/>
  <c r="AG179" i="1"/>
  <c r="AG178" i="1"/>
  <c r="AG177" i="1"/>
  <c r="AG176" i="1"/>
  <c r="AG175" i="1"/>
  <c r="AG174" i="1"/>
  <c r="AG173" i="1"/>
  <c r="AG184" i="1" s="1"/>
  <c r="AG172" i="1"/>
  <c r="AG171" i="1"/>
  <c r="AG200" i="1"/>
  <c r="AG199" i="1"/>
  <c r="AG198" i="1"/>
  <c r="AG197" i="1"/>
  <c r="AG196" i="1"/>
  <c r="AG195" i="1"/>
  <c r="AG194" i="1"/>
  <c r="AG193" i="1"/>
  <c r="AG192" i="1"/>
  <c r="AG191" i="1"/>
  <c r="AG190" i="1"/>
  <c r="AG189" i="1"/>
  <c r="AG218" i="1"/>
  <c r="AG217" i="1"/>
  <c r="AG216" i="1"/>
  <c r="AG215" i="1"/>
  <c r="AG214" i="1"/>
  <c r="AG213" i="1"/>
  <c r="AG212" i="1"/>
  <c r="AG211" i="1"/>
  <c r="AG210" i="1"/>
  <c r="AG209" i="1"/>
  <c r="AG208" i="1"/>
  <c r="AG207" i="1"/>
  <c r="AG236" i="1"/>
  <c r="AG234" i="1"/>
  <c r="AG233" i="1"/>
  <c r="AG232" i="1"/>
  <c r="AG231" i="1"/>
  <c r="AG230" i="1"/>
  <c r="AG229" i="1"/>
  <c r="AG228" i="1"/>
  <c r="AG227" i="1"/>
  <c r="AG226" i="1"/>
  <c r="AG225" i="1"/>
  <c r="AG254" i="1"/>
  <c r="AG253" i="1"/>
  <c r="AG252" i="1"/>
  <c r="AG251" i="1"/>
  <c r="AG250" i="1"/>
  <c r="AG249" i="1"/>
  <c r="AG248" i="1"/>
  <c r="AG247" i="1"/>
  <c r="AG246" i="1"/>
  <c r="AG245" i="1"/>
  <c r="AG244" i="1"/>
  <c r="AG243" i="1"/>
  <c r="Z308" i="1"/>
  <c r="Z307" i="1"/>
  <c r="Z306" i="1"/>
  <c r="Z305" i="1"/>
  <c r="Z304" i="1"/>
  <c r="Z310" i="1" s="1"/>
  <c r="Z303" i="1"/>
  <c r="Z302" i="1"/>
  <c r="Z301" i="1"/>
  <c r="Z300" i="1"/>
  <c r="Z298" i="1"/>
  <c r="Z299" i="1"/>
  <c r="Z297" i="1"/>
  <c r="AG298" i="1"/>
  <c r="AG310" i="1" s="1"/>
  <c r="AG299" i="1"/>
  <c r="AG300" i="1"/>
  <c r="AG301" i="1"/>
  <c r="AG302" i="1"/>
  <c r="AG303" i="1"/>
  <c r="AG304" i="1"/>
  <c r="AG305" i="1"/>
  <c r="AG306" i="1"/>
  <c r="AG307" i="1"/>
  <c r="AG308" i="1"/>
  <c r="AG297" i="1"/>
  <c r="AG280" i="1"/>
  <c r="AG281" i="1"/>
  <c r="AG282" i="1"/>
  <c r="AG283" i="1"/>
  <c r="AG284" i="1"/>
  <c r="AG285" i="1"/>
  <c r="AG286" i="1"/>
  <c r="AG287" i="1"/>
  <c r="AG288" i="1"/>
  <c r="AG289" i="1"/>
  <c r="AG290" i="1"/>
  <c r="AG279" i="1"/>
  <c r="AG292" i="1" s="1"/>
  <c r="AG262" i="1"/>
  <c r="AG263" i="1"/>
  <c r="AG264" i="1"/>
  <c r="AG265" i="1"/>
  <c r="AG266" i="1"/>
  <c r="AG267" i="1"/>
  <c r="AG268" i="1"/>
  <c r="AG269" i="1"/>
  <c r="AG270" i="1"/>
  <c r="AG271" i="1"/>
  <c r="AG272" i="1"/>
  <c r="AG261" i="1"/>
  <c r="AG274" i="1" s="1"/>
  <c r="AA310" i="1"/>
  <c r="Y310" i="1"/>
  <c r="X310" i="1"/>
  <c r="W310" i="1"/>
  <c r="V310" i="1"/>
  <c r="U310" i="1"/>
  <c r="T310" i="1"/>
  <c r="S310" i="1"/>
  <c r="R310" i="1"/>
  <c r="Q310" i="1"/>
  <c r="P310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C310" i="1"/>
  <c r="B310" i="1"/>
  <c r="AA309" i="1"/>
  <c r="Y309" i="1"/>
  <c r="B309" i="1"/>
  <c r="AE308" i="1"/>
  <c r="AF308" i="1" s="1"/>
  <c r="AC308" i="1"/>
  <c r="AD308" i="1" s="1"/>
  <c r="AB308" i="1"/>
  <c r="AE307" i="1"/>
  <c r="AF307" i="1" s="1"/>
  <c r="AC307" i="1"/>
  <c r="AD307" i="1" s="1"/>
  <c r="AB307" i="1"/>
  <c r="AE306" i="1"/>
  <c r="AF306" i="1" s="1"/>
  <c r="AC306" i="1"/>
  <c r="AD306" i="1" s="1"/>
  <c r="AB306" i="1"/>
  <c r="AE305" i="1"/>
  <c r="AF305" i="1" s="1"/>
  <c r="AC305" i="1"/>
  <c r="AD305" i="1" s="1"/>
  <c r="AB305" i="1"/>
  <c r="AE304" i="1"/>
  <c r="AF304" i="1" s="1"/>
  <c r="AC304" i="1"/>
  <c r="AD304" i="1" s="1"/>
  <c r="AB304" i="1"/>
  <c r="AE303" i="1"/>
  <c r="AF303" i="1" s="1"/>
  <c r="AC303" i="1"/>
  <c r="AD303" i="1" s="1"/>
  <c r="AB303" i="1"/>
  <c r="AE302" i="1"/>
  <c r="AF302" i="1" s="1"/>
  <c r="AC302" i="1"/>
  <c r="AD302" i="1" s="1"/>
  <c r="AB302" i="1"/>
  <c r="AE301" i="1"/>
  <c r="AF301" i="1" s="1"/>
  <c r="AC301" i="1"/>
  <c r="AD301" i="1" s="1"/>
  <c r="AB301" i="1"/>
  <c r="AE300" i="1"/>
  <c r="AF300" i="1" s="1"/>
  <c r="AC300" i="1"/>
  <c r="AD300" i="1" s="1"/>
  <c r="AB300" i="1"/>
  <c r="AE299" i="1"/>
  <c r="AF299" i="1" s="1"/>
  <c r="AC299" i="1"/>
  <c r="AD299" i="1" s="1"/>
  <c r="AB299" i="1"/>
  <c r="AE298" i="1"/>
  <c r="AF298" i="1" s="1"/>
  <c r="AC298" i="1"/>
  <c r="AD298" i="1" s="1"/>
  <c r="AB298" i="1"/>
  <c r="AE297" i="1"/>
  <c r="AF297" i="1" s="1"/>
  <c r="AC297" i="1"/>
  <c r="AD297" i="1" s="1"/>
  <c r="AB297" i="1"/>
  <c r="Z290" i="1"/>
  <c r="Z289" i="1"/>
  <c r="Z288" i="1"/>
  <c r="Z287" i="1"/>
  <c r="Z286" i="1"/>
  <c r="AB285" i="1"/>
  <c r="AC285" i="1"/>
  <c r="AD285" i="1"/>
  <c r="AE285" i="1"/>
  <c r="AF285" i="1"/>
  <c r="Z285" i="1"/>
  <c r="Z284" i="1"/>
  <c r="Z283" i="1"/>
  <c r="X292" i="1"/>
  <c r="U292" i="1"/>
  <c r="Z282" i="1"/>
  <c r="Z281" i="1"/>
  <c r="AF218" i="1"/>
  <c r="AE218" i="1"/>
  <c r="AC218" i="1"/>
  <c r="AD218" i="1" s="1"/>
  <c r="AB218" i="1"/>
  <c r="AE217" i="1"/>
  <c r="AF217" i="1" s="1"/>
  <c r="AC217" i="1"/>
  <c r="AD217" i="1" s="1"/>
  <c r="AB217" i="1"/>
  <c r="AF216" i="1"/>
  <c r="AE216" i="1"/>
  <c r="AC216" i="1"/>
  <c r="AD216" i="1" s="1"/>
  <c r="AB216" i="1"/>
  <c r="AE215" i="1"/>
  <c r="AF215" i="1" s="1"/>
  <c r="AC215" i="1"/>
  <c r="AD215" i="1" s="1"/>
  <c r="AB215" i="1"/>
  <c r="AE214" i="1"/>
  <c r="AF214" i="1" s="1"/>
  <c r="AD214" i="1"/>
  <c r="AC214" i="1"/>
  <c r="AB214" i="1"/>
  <c r="AE213" i="1"/>
  <c r="AF213" i="1" s="1"/>
  <c r="AC213" i="1"/>
  <c r="AD213" i="1" s="1"/>
  <c r="AB213" i="1"/>
  <c r="AE212" i="1"/>
  <c r="AF212" i="1" s="1"/>
  <c r="AD212" i="1"/>
  <c r="AC212" i="1"/>
  <c r="AB212" i="1"/>
  <c r="AE211" i="1"/>
  <c r="AF211" i="1" s="1"/>
  <c r="AC211" i="1"/>
  <c r="AD211" i="1" s="1"/>
  <c r="AB211" i="1"/>
  <c r="AF210" i="1"/>
  <c r="AE210" i="1"/>
  <c r="AC210" i="1"/>
  <c r="AD210" i="1" s="1"/>
  <c r="AB210" i="1"/>
  <c r="AE209" i="1"/>
  <c r="AF209" i="1" s="1"/>
  <c r="AC209" i="1"/>
  <c r="AD209" i="1" s="1"/>
  <c r="AB209" i="1"/>
  <c r="AF208" i="1"/>
  <c r="AE208" i="1"/>
  <c r="AC208" i="1"/>
  <c r="AD208" i="1" s="1"/>
  <c r="AB208" i="1"/>
  <c r="AE207" i="1"/>
  <c r="AF207" i="1" s="1"/>
  <c r="AC207" i="1"/>
  <c r="AD207" i="1" s="1"/>
  <c r="AB207" i="1"/>
  <c r="AE254" i="1"/>
  <c r="AF254" i="1" s="1"/>
  <c r="AC254" i="1"/>
  <c r="AD254" i="1" s="1"/>
  <c r="AB254" i="1"/>
  <c r="AE253" i="1"/>
  <c r="AF253" i="1" s="1"/>
  <c r="AC253" i="1"/>
  <c r="AD253" i="1" s="1"/>
  <c r="AB253" i="1"/>
  <c r="AE252" i="1"/>
  <c r="AF252" i="1" s="1"/>
  <c r="AC252" i="1"/>
  <c r="AD252" i="1" s="1"/>
  <c r="AB252" i="1"/>
  <c r="AF251" i="1"/>
  <c r="AE251" i="1"/>
  <c r="AC251" i="1"/>
  <c r="AD251" i="1" s="1"/>
  <c r="AB251" i="1"/>
  <c r="AE250" i="1"/>
  <c r="AF250" i="1" s="1"/>
  <c r="AC250" i="1"/>
  <c r="AD250" i="1" s="1"/>
  <c r="AB250" i="1"/>
  <c r="AE249" i="1"/>
  <c r="AF249" i="1" s="1"/>
  <c r="AC249" i="1"/>
  <c r="AD249" i="1" s="1"/>
  <c r="AB249" i="1"/>
  <c r="AE248" i="1"/>
  <c r="AF248" i="1" s="1"/>
  <c r="AC248" i="1"/>
  <c r="AD248" i="1" s="1"/>
  <c r="AB248" i="1"/>
  <c r="AE247" i="1"/>
  <c r="AF247" i="1" s="1"/>
  <c r="AC247" i="1"/>
  <c r="AD247" i="1" s="1"/>
  <c r="AB247" i="1"/>
  <c r="AE246" i="1"/>
  <c r="AF246" i="1" s="1"/>
  <c r="AD246" i="1"/>
  <c r="AC246" i="1"/>
  <c r="AB246" i="1"/>
  <c r="AE245" i="1"/>
  <c r="AF245" i="1" s="1"/>
  <c r="AC245" i="1"/>
  <c r="AD245" i="1" s="1"/>
  <c r="AB245" i="1"/>
  <c r="AF244" i="1"/>
  <c r="AE244" i="1"/>
  <c r="AC244" i="1"/>
  <c r="AD244" i="1" s="1"/>
  <c r="AB244" i="1"/>
  <c r="AE243" i="1"/>
  <c r="AF243" i="1" s="1"/>
  <c r="AC243" i="1"/>
  <c r="AD243" i="1" s="1"/>
  <c r="AB243" i="1"/>
  <c r="AE146" i="1"/>
  <c r="AF146" i="1" s="1"/>
  <c r="AC146" i="1"/>
  <c r="AD146" i="1" s="1"/>
  <c r="AB146" i="1"/>
  <c r="AE145" i="1"/>
  <c r="AF145" i="1" s="1"/>
  <c r="AC145" i="1"/>
  <c r="AD145" i="1" s="1"/>
  <c r="AB145" i="1"/>
  <c r="AE144" i="1"/>
  <c r="AF144" i="1" s="1"/>
  <c r="AC144" i="1"/>
  <c r="AD144" i="1" s="1"/>
  <c r="AB144" i="1"/>
  <c r="AE143" i="1"/>
  <c r="AF143" i="1" s="1"/>
  <c r="AC143" i="1"/>
  <c r="AD143" i="1" s="1"/>
  <c r="AB143" i="1"/>
  <c r="AE142" i="1"/>
  <c r="AF142" i="1" s="1"/>
  <c r="AC142" i="1"/>
  <c r="AD142" i="1" s="1"/>
  <c r="AB142" i="1"/>
  <c r="AE141" i="1"/>
  <c r="AF141" i="1" s="1"/>
  <c r="AC141" i="1"/>
  <c r="AD141" i="1" s="1"/>
  <c r="AB141" i="1"/>
  <c r="AE140" i="1"/>
  <c r="AF140" i="1" s="1"/>
  <c r="AC140" i="1"/>
  <c r="AD140" i="1" s="1"/>
  <c r="AB140" i="1"/>
  <c r="AE139" i="1"/>
  <c r="AF139" i="1" s="1"/>
  <c r="AC139" i="1"/>
  <c r="AD139" i="1" s="1"/>
  <c r="AB139" i="1"/>
  <c r="AE138" i="1"/>
  <c r="AF138" i="1" s="1"/>
  <c r="AD138" i="1"/>
  <c r="AC138" i="1"/>
  <c r="AB138" i="1"/>
  <c r="AE137" i="1"/>
  <c r="AF137" i="1" s="1"/>
  <c r="AC137" i="1"/>
  <c r="AD137" i="1" s="1"/>
  <c r="AB137" i="1"/>
  <c r="AE136" i="1"/>
  <c r="AF136" i="1" s="1"/>
  <c r="AC136" i="1"/>
  <c r="AD136" i="1" s="1"/>
  <c r="AB136" i="1"/>
  <c r="AE135" i="1"/>
  <c r="AF135" i="1" s="1"/>
  <c r="AC135" i="1"/>
  <c r="AD135" i="1" s="1"/>
  <c r="AB135" i="1"/>
  <c r="AE164" i="1"/>
  <c r="AF164" i="1" s="1"/>
  <c r="AC164" i="1"/>
  <c r="AD164" i="1" s="1"/>
  <c r="AB164" i="1"/>
  <c r="AE163" i="1"/>
  <c r="AF163" i="1" s="1"/>
  <c r="AC163" i="1"/>
  <c r="AD163" i="1" s="1"/>
  <c r="AB163" i="1"/>
  <c r="AF162" i="1"/>
  <c r="AE162" i="1"/>
  <c r="AD162" i="1"/>
  <c r="AC162" i="1"/>
  <c r="AB162" i="1"/>
  <c r="AE161" i="1"/>
  <c r="AF161" i="1" s="1"/>
  <c r="AC161" i="1"/>
  <c r="AD161" i="1" s="1"/>
  <c r="AB161" i="1"/>
  <c r="AE160" i="1"/>
  <c r="AF160" i="1" s="1"/>
  <c r="AC160" i="1"/>
  <c r="AD160" i="1" s="1"/>
  <c r="AB160" i="1"/>
  <c r="AE159" i="1"/>
  <c r="AF159" i="1" s="1"/>
  <c r="AC159" i="1"/>
  <c r="AD159" i="1" s="1"/>
  <c r="AB159" i="1"/>
  <c r="AE158" i="1"/>
  <c r="AF158" i="1" s="1"/>
  <c r="AC158" i="1"/>
  <c r="AD158" i="1" s="1"/>
  <c r="AB158" i="1"/>
  <c r="AE157" i="1"/>
  <c r="AF157" i="1" s="1"/>
  <c r="AC157" i="1"/>
  <c r="AD157" i="1" s="1"/>
  <c r="AB157" i="1"/>
  <c r="AE156" i="1"/>
  <c r="AF156" i="1" s="1"/>
  <c r="AC156" i="1"/>
  <c r="AD156" i="1" s="1"/>
  <c r="AB156" i="1"/>
  <c r="AE155" i="1"/>
  <c r="AF155" i="1" s="1"/>
  <c r="AC155" i="1"/>
  <c r="AD155" i="1" s="1"/>
  <c r="AB155" i="1"/>
  <c r="AE154" i="1"/>
  <c r="AF154" i="1" s="1"/>
  <c r="AD154" i="1"/>
  <c r="AC154" i="1"/>
  <c r="AB154" i="1"/>
  <c r="AE153" i="1"/>
  <c r="AF153" i="1" s="1"/>
  <c r="AC153" i="1"/>
  <c r="AD153" i="1" s="1"/>
  <c r="AB153" i="1"/>
  <c r="AE182" i="1"/>
  <c r="AF182" i="1" s="1"/>
  <c r="AC182" i="1"/>
  <c r="AD182" i="1" s="1"/>
  <c r="AB182" i="1"/>
  <c r="AE181" i="1"/>
  <c r="AF181" i="1" s="1"/>
  <c r="AC181" i="1"/>
  <c r="AD181" i="1" s="1"/>
  <c r="AB181" i="1"/>
  <c r="AE180" i="1"/>
  <c r="AF180" i="1" s="1"/>
  <c r="AC180" i="1"/>
  <c r="AD180" i="1" s="1"/>
  <c r="AB180" i="1"/>
  <c r="AE179" i="1"/>
  <c r="AF179" i="1" s="1"/>
  <c r="AC179" i="1"/>
  <c r="AD179" i="1" s="1"/>
  <c r="AB179" i="1"/>
  <c r="AE178" i="1"/>
  <c r="AF178" i="1" s="1"/>
  <c r="AC178" i="1"/>
  <c r="AD178" i="1" s="1"/>
  <c r="AB178" i="1"/>
  <c r="AE177" i="1"/>
  <c r="AF177" i="1" s="1"/>
  <c r="AC177" i="1"/>
  <c r="AD177" i="1" s="1"/>
  <c r="AB177" i="1"/>
  <c r="AE176" i="1"/>
  <c r="AF176" i="1" s="1"/>
  <c r="AC176" i="1"/>
  <c r="AD176" i="1" s="1"/>
  <c r="AB176" i="1"/>
  <c r="AE175" i="1"/>
  <c r="AF175" i="1" s="1"/>
  <c r="AC175" i="1"/>
  <c r="AD175" i="1" s="1"/>
  <c r="AB175" i="1"/>
  <c r="AE174" i="1"/>
  <c r="AF174" i="1" s="1"/>
  <c r="AC174" i="1"/>
  <c r="AD174" i="1" s="1"/>
  <c r="AB174" i="1"/>
  <c r="AE173" i="1"/>
  <c r="AF173" i="1" s="1"/>
  <c r="AC173" i="1"/>
  <c r="AD173" i="1" s="1"/>
  <c r="AB173" i="1"/>
  <c r="AE172" i="1"/>
  <c r="AF172" i="1" s="1"/>
  <c r="AC172" i="1"/>
  <c r="AD172" i="1" s="1"/>
  <c r="AB172" i="1"/>
  <c r="AE171" i="1"/>
  <c r="AF171" i="1" s="1"/>
  <c r="AC171" i="1"/>
  <c r="AD171" i="1" s="1"/>
  <c r="AB171" i="1"/>
  <c r="AE200" i="1"/>
  <c r="AF200" i="1" s="1"/>
  <c r="AC200" i="1"/>
  <c r="AD200" i="1" s="1"/>
  <c r="AB200" i="1"/>
  <c r="AE199" i="1"/>
  <c r="AF199" i="1" s="1"/>
  <c r="AC199" i="1"/>
  <c r="AD199" i="1" s="1"/>
  <c r="AB199" i="1"/>
  <c r="AF198" i="1"/>
  <c r="AE198" i="1"/>
  <c r="AD198" i="1"/>
  <c r="AC198" i="1"/>
  <c r="AB198" i="1"/>
  <c r="AE197" i="1"/>
  <c r="AF197" i="1" s="1"/>
  <c r="AC197" i="1"/>
  <c r="AD197" i="1" s="1"/>
  <c r="AB197" i="1"/>
  <c r="AE196" i="1"/>
  <c r="AF196" i="1" s="1"/>
  <c r="AC196" i="1"/>
  <c r="AD196" i="1" s="1"/>
  <c r="AB196" i="1"/>
  <c r="AE195" i="1"/>
  <c r="AF195" i="1" s="1"/>
  <c r="AC195" i="1"/>
  <c r="AD195" i="1" s="1"/>
  <c r="AB195" i="1"/>
  <c r="AE194" i="1"/>
  <c r="AF194" i="1" s="1"/>
  <c r="AC194" i="1"/>
  <c r="AD194" i="1" s="1"/>
  <c r="AB194" i="1"/>
  <c r="AE193" i="1"/>
  <c r="AF193" i="1" s="1"/>
  <c r="AC193" i="1"/>
  <c r="AD193" i="1" s="1"/>
  <c r="AB193" i="1"/>
  <c r="AE192" i="1"/>
  <c r="AF192" i="1" s="1"/>
  <c r="AC192" i="1"/>
  <c r="AD192" i="1" s="1"/>
  <c r="AB192" i="1"/>
  <c r="AE191" i="1"/>
  <c r="AF191" i="1" s="1"/>
  <c r="AD191" i="1"/>
  <c r="AC191" i="1"/>
  <c r="AB191" i="1"/>
  <c r="AE190" i="1"/>
  <c r="AF190" i="1" s="1"/>
  <c r="AD190" i="1"/>
  <c r="AC190" i="1"/>
  <c r="AB190" i="1"/>
  <c r="AE189" i="1"/>
  <c r="AF189" i="1" s="1"/>
  <c r="AC189" i="1"/>
  <c r="AD189" i="1" s="1"/>
  <c r="AB189" i="1"/>
  <c r="AE236" i="1"/>
  <c r="AF236" i="1" s="1"/>
  <c r="AD236" i="1"/>
  <c r="AC236" i="1"/>
  <c r="AB236" i="1"/>
  <c r="AF234" i="1"/>
  <c r="AE234" i="1"/>
  <c r="AC234" i="1"/>
  <c r="AD234" i="1" s="1"/>
  <c r="AB234" i="1"/>
  <c r="AE233" i="1"/>
  <c r="AF233" i="1" s="1"/>
  <c r="AC233" i="1"/>
  <c r="AD233" i="1" s="1"/>
  <c r="AB233" i="1"/>
  <c r="AE232" i="1"/>
  <c r="AF232" i="1" s="1"/>
  <c r="AC232" i="1"/>
  <c r="AD232" i="1" s="1"/>
  <c r="AB232" i="1"/>
  <c r="AE231" i="1"/>
  <c r="AF231" i="1" s="1"/>
  <c r="AC231" i="1"/>
  <c r="AD231" i="1" s="1"/>
  <c r="AB231" i="1"/>
  <c r="AE230" i="1"/>
  <c r="AF230" i="1" s="1"/>
  <c r="AC230" i="1"/>
  <c r="AD230" i="1" s="1"/>
  <c r="AB230" i="1"/>
  <c r="AE229" i="1"/>
  <c r="AF229" i="1" s="1"/>
  <c r="AC229" i="1"/>
  <c r="AD229" i="1" s="1"/>
  <c r="AB229" i="1"/>
  <c r="AE228" i="1"/>
  <c r="AF228" i="1" s="1"/>
  <c r="AC228" i="1"/>
  <c r="AD228" i="1" s="1"/>
  <c r="AB228" i="1"/>
  <c r="AE227" i="1"/>
  <c r="AF227" i="1" s="1"/>
  <c r="AC227" i="1"/>
  <c r="AD227" i="1" s="1"/>
  <c r="AB227" i="1"/>
  <c r="AE226" i="1"/>
  <c r="AF226" i="1" s="1"/>
  <c r="AC226" i="1"/>
  <c r="AD226" i="1" s="1"/>
  <c r="AB226" i="1"/>
  <c r="AE225" i="1"/>
  <c r="AF225" i="1" s="1"/>
  <c r="AC225" i="1"/>
  <c r="AD225" i="1" s="1"/>
  <c r="AB225" i="1"/>
  <c r="AE290" i="1"/>
  <c r="AF290" i="1" s="1"/>
  <c r="AC290" i="1"/>
  <c r="AD290" i="1" s="1"/>
  <c r="AB290" i="1"/>
  <c r="AE289" i="1"/>
  <c r="AF289" i="1" s="1"/>
  <c r="AC289" i="1"/>
  <c r="AD289" i="1" s="1"/>
  <c r="AB289" i="1"/>
  <c r="AE288" i="1"/>
  <c r="AF288" i="1" s="1"/>
  <c r="AC288" i="1"/>
  <c r="AD288" i="1" s="1"/>
  <c r="AB288" i="1"/>
  <c r="AE287" i="1"/>
  <c r="AF287" i="1" s="1"/>
  <c r="AC287" i="1"/>
  <c r="AD287" i="1" s="1"/>
  <c r="AB287" i="1"/>
  <c r="AE286" i="1"/>
  <c r="AF286" i="1" s="1"/>
  <c r="AC286" i="1"/>
  <c r="AD286" i="1" s="1"/>
  <c r="AB286" i="1"/>
  <c r="AE284" i="1"/>
  <c r="AF284" i="1" s="1"/>
  <c r="AC284" i="1"/>
  <c r="AD284" i="1" s="1"/>
  <c r="AB284" i="1"/>
  <c r="AE283" i="1"/>
  <c r="AF283" i="1" s="1"/>
  <c r="AC283" i="1"/>
  <c r="AD283" i="1" s="1"/>
  <c r="AB283" i="1"/>
  <c r="AE282" i="1"/>
  <c r="AF282" i="1" s="1"/>
  <c r="AC282" i="1"/>
  <c r="AD282" i="1" s="1"/>
  <c r="AB282" i="1"/>
  <c r="AE281" i="1"/>
  <c r="AF281" i="1" s="1"/>
  <c r="AC281" i="1"/>
  <c r="AD281" i="1" s="1"/>
  <c r="AB281" i="1"/>
  <c r="AE280" i="1"/>
  <c r="AF280" i="1" s="1"/>
  <c r="AC280" i="1"/>
  <c r="AD280" i="1" s="1"/>
  <c r="AB280" i="1"/>
  <c r="AE279" i="1"/>
  <c r="AF279" i="1" s="1"/>
  <c r="AC279" i="1"/>
  <c r="AD279" i="1" s="1"/>
  <c r="AB279" i="1"/>
  <c r="AE262" i="1"/>
  <c r="AF262" i="1"/>
  <c r="AE263" i="1"/>
  <c r="AF263" i="1" s="1"/>
  <c r="AE264" i="1"/>
  <c r="AF264" i="1"/>
  <c r="AE265" i="1"/>
  <c r="AF265" i="1"/>
  <c r="AE266" i="1"/>
  <c r="AF266" i="1"/>
  <c r="AE267" i="1"/>
  <c r="AF267" i="1"/>
  <c r="AE268" i="1"/>
  <c r="AF268" i="1"/>
  <c r="AE269" i="1"/>
  <c r="AF269" i="1" s="1"/>
  <c r="AE270" i="1"/>
  <c r="AF270" i="1"/>
  <c r="AE271" i="1"/>
  <c r="AF271" i="1"/>
  <c r="AE272" i="1"/>
  <c r="AF272" i="1"/>
  <c r="AE261" i="1"/>
  <c r="AC262" i="1"/>
  <c r="AD262" i="1" s="1"/>
  <c r="AC263" i="1"/>
  <c r="AD263" i="1"/>
  <c r="AC264" i="1"/>
  <c r="AD264" i="1"/>
  <c r="AC265" i="1"/>
  <c r="AD265" i="1" s="1"/>
  <c r="AC266" i="1"/>
  <c r="AD266" i="1" s="1"/>
  <c r="AC267" i="1"/>
  <c r="AD267" i="1"/>
  <c r="AC268" i="1"/>
  <c r="AD268" i="1" s="1"/>
  <c r="AC269" i="1"/>
  <c r="AD269" i="1" s="1"/>
  <c r="AC270" i="1"/>
  <c r="AD270" i="1" s="1"/>
  <c r="AC271" i="1"/>
  <c r="AD271" i="1" s="1"/>
  <c r="AC272" i="1"/>
  <c r="AD272" i="1"/>
  <c r="AC261" i="1"/>
  <c r="AD261" i="1" s="1"/>
  <c r="AB262" i="1"/>
  <c r="AB263" i="1"/>
  <c r="AB264" i="1"/>
  <c r="AB265" i="1"/>
  <c r="AB266" i="1"/>
  <c r="AB267" i="1"/>
  <c r="AB268" i="1"/>
  <c r="AB269" i="1"/>
  <c r="AB270" i="1"/>
  <c r="AB271" i="1"/>
  <c r="AB272" i="1"/>
  <c r="AB261" i="1"/>
  <c r="AF261" i="1"/>
  <c r="Z280" i="1"/>
  <c r="Z279" i="1"/>
  <c r="AA292" i="1"/>
  <c r="Y292" i="1"/>
  <c r="W292" i="1"/>
  <c r="V292" i="1"/>
  <c r="R292" i="1"/>
  <c r="Q292" i="1"/>
  <c r="T292" i="1"/>
  <c r="S292" i="1"/>
  <c r="P292" i="1"/>
  <c r="O292" i="1"/>
  <c r="N292" i="1"/>
  <c r="M292" i="1"/>
  <c r="I292" i="1"/>
  <c r="L292" i="1"/>
  <c r="F292" i="1"/>
  <c r="H292" i="1"/>
  <c r="G292" i="1"/>
  <c r="K292" i="1"/>
  <c r="J292" i="1"/>
  <c r="E292" i="1"/>
  <c r="D292" i="1"/>
  <c r="C292" i="1"/>
  <c r="B292" i="1"/>
  <c r="AA291" i="1"/>
  <c r="Y291" i="1"/>
  <c r="M291" i="1"/>
  <c r="B291" i="1"/>
  <c r="Z272" i="1"/>
  <c r="Z271" i="1"/>
  <c r="Z270" i="1"/>
  <c r="Z268" i="1"/>
  <c r="Z269" i="1"/>
  <c r="Z267" i="1"/>
  <c r="AG76" i="1" l="1"/>
  <c r="AG202" i="1"/>
  <c r="AG130" i="1"/>
  <c r="AG22" i="1"/>
  <c r="AG220" i="1"/>
  <c r="AG166" i="1"/>
  <c r="AG94" i="1"/>
  <c r="Z292" i="1"/>
  <c r="AG256" i="1"/>
  <c r="AG148" i="1"/>
  <c r="AG58" i="1"/>
  <c r="AG40" i="1"/>
  <c r="AE310" i="1"/>
  <c r="AF310" i="1" s="1"/>
  <c r="AB310" i="1"/>
  <c r="AC310" i="1"/>
  <c r="AD310" i="1" s="1"/>
  <c r="AE292" i="1"/>
  <c r="AF292" i="1" s="1"/>
  <c r="AC292" i="1"/>
  <c r="AD292" i="1" s="1"/>
  <c r="AB292" i="1"/>
  <c r="Z266" i="1"/>
  <c r="Z265" i="1"/>
  <c r="Z264" i="1"/>
  <c r="Z263" i="1"/>
  <c r="Z262" i="1"/>
  <c r="Z261" i="1"/>
  <c r="AA274" i="1"/>
  <c r="Y274" i="1"/>
  <c r="W274" i="1"/>
  <c r="V274" i="1"/>
  <c r="R274" i="1"/>
  <c r="Q274" i="1"/>
  <c r="T274" i="1"/>
  <c r="S274" i="1"/>
  <c r="P274" i="1"/>
  <c r="O274" i="1"/>
  <c r="N274" i="1"/>
  <c r="M274" i="1"/>
  <c r="I274" i="1"/>
  <c r="L274" i="1"/>
  <c r="F274" i="1"/>
  <c r="H274" i="1"/>
  <c r="G274" i="1"/>
  <c r="K274" i="1"/>
  <c r="J274" i="1"/>
  <c r="E274" i="1"/>
  <c r="D274" i="1"/>
  <c r="C274" i="1"/>
  <c r="B274" i="1"/>
  <c r="AA273" i="1"/>
  <c r="Y273" i="1"/>
  <c r="M273" i="1"/>
  <c r="B273" i="1"/>
  <c r="Z254" i="1"/>
  <c r="Z253" i="1"/>
  <c r="Z252" i="1"/>
  <c r="Z251" i="1"/>
  <c r="Z250" i="1"/>
  <c r="Z249" i="1"/>
  <c r="Z248" i="1"/>
  <c r="Z247" i="1"/>
  <c r="Z246" i="1"/>
  <c r="Z245" i="1"/>
  <c r="Z244" i="1"/>
  <c r="Z243" i="1"/>
  <c r="AA256" i="1"/>
  <c r="Y256" i="1"/>
  <c r="W256" i="1"/>
  <c r="V256" i="1"/>
  <c r="R256" i="1"/>
  <c r="Q256" i="1"/>
  <c r="T256" i="1"/>
  <c r="S256" i="1"/>
  <c r="P256" i="1"/>
  <c r="O256" i="1"/>
  <c r="N256" i="1"/>
  <c r="M256" i="1"/>
  <c r="I256" i="1"/>
  <c r="L256" i="1"/>
  <c r="F256" i="1"/>
  <c r="H256" i="1"/>
  <c r="G256" i="1"/>
  <c r="K256" i="1"/>
  <c r="J256" i="1"/>
  <c r="E256" i="1"/>
  <c r="D256" i="1"/>
  <c r="B256" i="1"/>
  <c r="AA255" i="1"/>
  <c r="Y255" i="1"/>
  <c r="M255" i="1"/>
  <c r="B255" i="1"/>
  <c r="C256" i="1"/>
  <c r="Z236" i="1"/>
  <c r="Z235" i="1"/>
  <c r="C235" i="1"/>
  <c r="Z234" i="1"/>
  <c r="Z233" i="1"/>
  <c r="M237" i="1"/>
  <c r="M219" i="1"/>
  <c r="M201" i="1"/>
  <c r="Z232" i="1"/>
  <c r="I189" i="1"/>
  <c r="I190" i="1"/>
  <c r="I191" i="1"/>
  <c r="I192" i="1"/>
  <c r="L189" i="1"/>
  <c r="L190" i="1"/>
  <c r="L191" i="1"/>
  <c r="L192" i="1"/>
  <c r="F189" i="1"/>
  <c r="F190" i="1"/>
  <c r="F191" i="1"/>
  <c r="F192" i="1"/>
  <c r="Z231" i="1"/>
  <c r="Z230" i="1"/>
  <c r="Z229" i="1"/>
  <c r="Z228" i="1"/>
  <c r="Z227" i="1"/>
  <c r="Z226" i="1"/>
  <c r="Z225" i="1"/>
  <c r="AA238" i="1"/>
  <c r="Y238" i="1"/>
  <c r="W238" i="1"/>
  <c r="V238" i="1"/>
  <c r="R238" i="1"/>
  <c r="Q238" i="1"/>
  <c r="T238" i="1"/>
  <c r="S238" i="1"/>
  <c r="P238" i="1"/>
  <c r="O238" i="1"/>
  <c r="N238" i="1"/>
  <c r="M238" i="1"/>
  <c r="H238" i="1"/>
  <c r="G238" i="1"/>
  <c r="K238" i="1"/>
  <c r="J238" i="1"/>
  <c r="E238" i="1"/>
  <c r="D238" i="1"/>
  <c r="B238" i="1"/>
  <c r="AA237" i="1"/>
  <c r="Y237" i="1"/>
  <c r="B237" i="1"/>
  <c r="I238" i="1"/>
  <c r="L238" i="1"/>
  <c r="F238" i="1"/>
  <c r="Z208" i="1"/>
  <c r="Z210" i="1"/>
  <c r="Z211" i="1"/>
  <c r="Z212" i="1"/>
  <c r="Z213" i="1"/>
  <c r="Z214" i="1"/>
  <c r="Z215" i="1"/>
  <c r="Z216" i="1"/>
  <c r="Z217" i="1"/>
  <c r="Z218" i="1"/>
  <c r="F208" i="1"/>
  <c r="L208" i="1"/>
  <c r="I208" i="1"/>
  <c r="F209" i="1"/>
  <c r="L209" i="1"/>
  <c r="I209" i="1"/>
  <c r="F210" i="1"/>
  <c r="L210" i="1"/>
  <c r="I210" i="1"/>
  <c r="F211" i="1"/>
  <c r="L211" i="1"/>
  <c r="I211" i="1"/>
  <c r="F214" i="1"/>
  <c r="L214" i="1"/>
  <c r="I214" i="1"/>
  <c r="F215" i="1"/>
  <c r="L215" i="1"/>
  <c r="I215" i="1"/>
  <c r="F216" i="1"/>
  <c r="L216" i="1"/>
  <c r="I216" i="1"/>
  <c r="F217" i="1"/>
  <c r="L217" i="1"/>
  <c r="I217" i="1"/>
  <c r="F218" i="1"/>
  <c r="L218" i="1"/>
  <c r="I218" i="1"/>
  <c r="Z207" i="1"/>
  <c r="I207" i="1"/>
  <c r="L207" i="1"/>
  <c r="F207" i="1"/>
  <c r="AA220" i="1"/>
  <c r="Y220" i="1"/>
  <c r="W220" i="1"/>
  <c r="V220" i="1"/>
  <c r="R220" i="1"/>
  <c r="Q220" i="1"/>
  <c r="T220" i="1"/>
  <c r="S220" i="1"/>
  <c r="P220" i="1"/>
  <c r="O220" i="1"/>
  <c r="N220" i="1"/>
  <c r="M220" i="1"/>
  <c r="H220" i="1"/>
  <c r="G220" i="1"/>
  <c r="K220" i="1"/>
  <c r="J220" i="1"/>
  <c r="E220" i="1"/>
  <c r="D220" i="1"/>
  <c r="C220" i="1"/>
  <c r="B220" i="1"/>
  <c r="AA219" i="1"/>
  <c r="Y219" i="1"/>
  <c r="B219" i="1"/>
  <c r="Z200" i="1"/>
  <c r="Z199" i="1"/>
  <c r="Z198" i="1"/>
  <c r="Z197" i="1"/>
  <c r="Z196" i="1"/>
  <c r="F196" i="1"/>
  <c r="L196" i="1"/>
  <c r="I196" i="1"/>
  <c r="F197" i="1"/>
  <c r="L197" i="1"/>
  <c r="I197" i="1"/>
  <c r="F198" i="1"/>
  <c r="L198" i="1"/>
  <c r="I198" i="1"/>
  <c r="F199" i="1"/>
  <c r="L199" i="1"/>
  <c r="I199" i="1"/>
  <c r="F200" i="1"/>
  <c r="L200" i="1"/>
  <c r="I200" i="1"/>
  <c r="I195" i="1"/>
  <c r="L195" i="1"/>
  <c r="F195" i="1"/>
  <c r="Z195" i="1"/>
  <c r="Z194" i="1"/>
  <c r="L194" i="1"/>
  <c r="I194" i="1"/>
  <c r="I193" i="1"/>
  <c r="L193" i="1"/>
  <c r="F193" i="1"/>
  <c r="F194" i="1"/>
  <c r="Z193" i="1"/>
  <c r="Z192" i="1"/>
  <c r="Z191" i="1"/>
  <c r="Z190" i="1"/>
  <c r="Z189" i="1"/>
  <c r="P202" i="1"/>
  <c r="N202" i="1"/>
  <c r="W202" i="1"/>
  <c r="R202" i="1"/>
  <c r="T202" i="1"/>
  <c r="H202" i="1"/>
  <c r="K202" i="1"/>
  <c r="E202" i="1"/>
  <c r="V202" i="1"/>
  <c r="Q202" i="1"/>
  <c r="S202" i="1"/>
  <c r="AA202" i="1"/>
  <c r="O202" i="1"/>
  <c r="M202" i="1"/>
  <c r="Y202" i="1"/>
  <c r="G202" i="1"/>
  <c r="J202" i="1"/>
  <c r="D202" i="1"/>
  <c r="C202" i="1"/>
  <c r="B202" i="1"/>
  <c r="AA201" i="1"/>
  <c r="Y201" i="1"/>
  <c r="B201" i="1"/>
  <c r="Z180" i="1"/>
  <c r="AA147" i="1"/>
  <c r="AA183" i="1"/>
  <c r="AA165" i="1"/>
  <c r="Z175" i="1"/>
  <c r="P184" i="1"/>
  <c r="N184" i="1"/>
  <c r="W184" i="1"/>
  <c r="R184" i="1"/>
  <c r="T184" i="1"/>
  <c r="I184" i="1"/>
  <c r="L184" i="1"/>
  <c r="F184" i="1"/>
  <c r="H184" i="1"/>
  <c r="K184" i="1"/>
  <c r="E184" i="1"/>
  <c r="V184" i="1"/>
  <c r="Q184" i="1"/>
  <c r="S184" i="1"/>
  <c r="AA184" i="1"/>
  <c r="O184" i="1"/>
  <c r="M184" i="1"/>
  <c r="Y184" i="1"/>
  <c r="G184" i="1"/>
  <c r="J184" i="1"/>
  <c r="D184" i="1"/>
  <c r="C184" i="1"/>
  <c r="B184" i="1"/>
  <c r="Y183" i="1"/>
  <c r="B183" i="1"/>
  <c r="Z182" i="1"/>
  <c r="Z181" i="1"/>
  <c r="Z179" i="1"/>
  <c r="Z178" i="1"/>
  <c r="Z177" i="1"/>
  <c r="Z176" i="1"/>
  <c r="Z174" i="1"/>
  <c r="Z173" i="1"/>
  <c r="Z172" i="1"/>
  <c r="Z171" i="1"/>
  <c r="Z163" i="1"/>
  <c r="P166" i="1"/>
  <c r="N166" i="1"/>
  <c r="W166" i="1"/>
  <c r="R166" i="1"/>
  <c r="T166" i="1"/>
  <c r="I166" i="1"/>
  <c r="L166" i="1"/>
  <c r="F166" i="1"/>
  <c r="H166" i="1"/>
  <c r="K166" i="1"/>
  <c r="E166" i="1"/>
  <c r="V166" i="1"/>
  <c r="Q166" i="1"/>
  <c r="S166" i="1"/>
  <c r="AA166" i="1"/>
  <c r="O166" i="1"/>
  <c r="M166" i="1"/>
  <c r="Y166" i="1"/>
  <c r="G166" i="1"/>
  <c r="J166" i="1"/>
  <c r="D166" i="1"/>
  <c r="C166" i="1"/>
  <c r="B166" i="1"/>
  <c r="Y165" i="1"/>
  <c r="B165" i="1"/>
  <c r="Z164" i="1"/>
  <c r="Z162" i="1"/>
  <c r="Z161" i="1"/>
  <c r="Z160" i="1"/>
  <c r="Z159" i="1"/>
  <c r="Z158" i="1"/>
  <c r="Z157" i="1"/>
  <c r="Z156" i="1"/>
  <c r="Z155" i="1"/>
  <c r="Z154" i="1"/>
  <c r="Z153" i="1"/>
  <c r="AA148" i="1"/>
  <c r="Z136" i="1"/>
  <c r="Z137" i="1"/>
  <c r="Z138" i="1"/>
  <c r="Z139" i="1"/>
  <c r="Z140" i="1"/>
  <c r="Z141" i="1"/>
  <c r="Z142" i="1"/>
  <c r="Z143" i="1"/>
  <c r="Z144" i="1"/>
  <c r="Z145" i="1"/>
  <c r="Z146" i="1"/>
  <c r="Z135" i="1"/>
  <c r="Y148" i="1"/>
  <c r="Y147" i="1"/>
  <c r="O148" i="1"/>
  <c r="M148" i="1"/>
  <c r="G148" i="1"/>
  <c r="J148" i="1"/>
  <c r="D148" i="1"/>
  <c r="C148" i="1"/>
  <c r="B148" i="1"/>
  <c r="B147" i="1"/>
  <c r="O130" i="1"/>
  <c r="M130" i="1"/>
  <c r="Z117" i="1"/>
  <c r="Z130" i="1" s="1"/>
  <c r="Y130" i="1"/>
  <c r="G130" i="1"/>
  <c r="J130" i="1"/>
  <c r="D130" i="1"/>
  <c r="C130" i="1"/>
  <c r="B130" i="1"/>
  <c r="O129" i="1"/>
  <c r="M129" i="1"/>
  <c r="Y129" i="1"/>
  <c r="G129" i="1"/>
  <c r="J129" i="1"/>
  <c r="D129" i="1"/>
  <c r="C129" i="1"/>
  <c r="B129" i="1"/>
  <c r="Z128" i="1"/>
  <c r="Z127" i="1"/>
  <c r="Z126" i="1"/>
  <c r="Z125" i="1"/>
  <c r="Z124" i="1"/>
  <c r="Z123" i="1"/>
  <c r="Z122" i="1"/>
  <c r="Z121" i="1"/>
  <c r="Z120" i="1"/>
  <c r="Z119" i="1"/>
  <c r="Z118" i="1"/>
  <c r="O112" i="1"/>
  <c r="M112" i="1"/>
  <c r="Z99" i="1"/>
  <c r="Z112" i="1" s="1"/>
  <c r="Y112" i="1"/>
  <c r="G112" i="1"/>
  <c r="J112" i="1"/>
  <c r="D112" i="1"/>
  <c r="C112" i="1"/>
  <c r="B112" i="1"/>
  <c r="O111" i="1"/>
  <c r="M111" i="1"/>
  <c r="Y111" i="1"/>
  <c r="G111" i="1"/>
  <c r="J111" i="1"/>
  <c r="D111" i="1"/>
  <c r="C111" i="1"/>
  <c r="B111" i="1"/>
  <c r="Z110" i="1"/>
  <c r="Z109" i="1"/>
  <c r="Z108" i="1"/>
  <c r="Z107" i="1"/>
  <c r="Z106" i="1"/>
  <c r="Z105" i="1"/>
  <c r="Z104" i="1"/>
  <c r="Z103" i="1"/>
  <c r="Z102" i="1"/>
  <c r="Z101" i="1"/>
  <c r="Z100" i="1"/>
  <c r="O94" i="1"/>
  <c r="M94" i="1"/>
  <c r="Z81" i="1"/>
  <c r="Z93" i="1" s="1"/>
  <c r="Y94" i="1"/>
  <c r="G94" i="1"/>
  <c r="J94" i="1"/>
  <c r="D94" i="1"/>
  <c r="C94" i="1"/>
  <c r="B94" i="1"/>
  <c r="O93" i="1"/>
  <c r="M93" i="1"/>
  <c r="Y93" i="1"/>
  <c r="G93" i="1"/>
  <c r="J93" i="1"/>
  <c r="D93" i="1"/>
  <c r="C93" i="1"/>
  <c r="B93" i="1"/>
  <c r="Z92" i="1"/>
  <c r="Z91" i="1"/>
  <c r="Z90" i="1"/>
  <c r="Z89" i="1"/>
  <c r="Z88" i="1"/>
  <c r="Z87" i="1"/>
  <c r="Z86" i="1"/>
  <c r="Z85" i="1"/>
  <c r="Z84" i="1"/>
  <c r="Z83" i="1"/>
  <c r="Z82" i="1"/>
  <c r="O76" i="1"/>
  <c r="M76" i="1"/>
  <c r="Z63" i="1"/>
  <c r="Z75" i="1" s="1"/>
  <c r="Y76" i="1"/>
  <c r="G76" i="1"/>
  <c r="J76" i="1"/>
  <c r="D76" i="1"/>
  <c r="C76" i="1"/>
  <c r="B76" i="1"/>
  <c r="O75" i="1"/>
  <c r="M75" i="1"/>
  <c r="Y75" i="1"/>
  <c r="G75" i="1"/>
  <c r="J75" i="1"/>
  <c r="D75" i="1"/>
  <c r="C75" i="1"/>
  <c r="B75" i="1"/>
  <c r="Z74" i="1"/>
  <c r="Z73" i="1"/>
  <c r="Z72" i="1"/>
  <c r="Z71" i="1"/>
  <c r="Z70" i="1"/>
  <c r="Z69" i="1"/>
  <c r="Z68" i="1"/>
  <c r="Z67" i="1"/>
  <c r="Z66" i="1"/>
  <c r="Z65" i="1"/>
  <c r="Z64" i="1"/>
  <c r="O58" i="1"/>
  <c r="M58" i="1"/>
  <c r="Z45" i="1"/>
  <c r="Z58" i="1" s="1"/>
  <c r="Y58" i="1"/>
  <c r="G58" i="1"/>
  <c r="J58" i="1"/>
  <c r="D58" i="1"/>
  <c r="C58" i="1"/>
  <c r="B58" i="1"/>
  <c r="O57" i="1"/>
  <c r="M57" i="1"/>
  <c r="Y57" i="1"/>
  <c r="G57" i="1"/>
  <c r="J57" i="1"/>
  <c r="D57" i="1"/>
  <c r="C57" i="1"/>
  <c r="B57" i="1"/>
  <c r="Z56" i="1"/>
  <c r="Z55" i="1"/>
  <c r="Z54" i="1"/>
  <c r="Z53" i="1"/>
  <c r="Z52" i="1"/>
  <c r="Z51" i="1"/>
  <c r="Z50" i="1"/>
  <c r="Z49" i="1"/>
  <c r="Z48" i="1"/>
  <c r="Z47" i="1"/>
  <c r="Z46" i="1"/>
  <c r="O40" i="1"/>
  <c r="M40" i="1"/>
  <c r="Z27" i="1"/>
  <c r="Z39" i="1" s="1"/>
  <c r="Y40" i="1"/>
  <c r="G40" i="1"/>
  <c r="J40" i="1"/>
  <c r="D40" i="1"/>
  <c r="C40" i="1"/>
  <c r="B40" i="1"/>
  <c r="O39" i="1"/>
  <c r="M39" i="1"/>
  <c r="Y39" i="1"/>
  <c r="G39" i="1"/>
  <c r="J39" i="1"/>
  <c r="D39" i="1"/>
  <c r="C39" i="1"/>
  <c r="B39" i="1"/>
  <c r="Z38" i="1"/>
  <c r="Z37" i="1"/>
  <c r="Z36" i="1"/>
  <c r="Z35" i="1"/>
  <c r="Z34" i="1"/>
  <c r="Z33" i="1"/>
  <c r="Z32" i="1"/>
  <c r="Z31" i="1"/>
  <c r="Z30" i="1"/>
  <c r="Z29" i="1"/>
  <c r="Z28" i="1"/>
  <c r="D21" i="1"/>
  <c r="O22" i="1"/>
  <c r="M22" i="1"/>
  <c r="Z9" i="1"/>
  <c r="Z21" i="1" s="1"/>
  <c r="Z10" i="1"/>
  <c r="Z11" i="1"/>
  <c r="Z12" i="1"/>
  <c r="Z13" i="1"/>
  <c r="Z14" i="1"/>
  <c r="Z15" i="1"/>
  <c r="Z16" i="1"/>
  <c r="Z17" i="1"/>
  <c r="Z18" i="1"/>
  <c r="Z19" i="1"/>
  <c r="Z20" i="1"/>
  <c r="Y22" i="1"/>
  <c r="G22" i="1"/>
  <c r="J22" i="1"/>
  <c r="D22" i="1"/>
  <c r="C22" i="1"/>
  <c r="B22" i="1"/>
  <c r="O21" i="1"/>
  <c r="M21" i="1"/>
  <c r="Y21" i="1"/>
  <c r="G21" i="1"/>
  <c r="J21" i="1"/>
  <c r="C21" i="1"/>
  <c r="B21" i="1"/>
  <c r="Z57" i="1"/>
  <c r="Z129" i="1"/>
  <c r="AB184" i="1" l="1"/>
  <c r="AE184" i="1"/>
  <c r="AF184" i="1" s="1"/>
  <c r="AC184" i="1"/>
  <c r="AD184" i="1" s="1"/>
  <c r="Z111" i="1"/>
  <c r="AE148" i="1"/>
  <c r="AF148" i="1" s="1"/>
  <c r="AC148" i="1"/>
  <c r="AD148" i="1" s="1"/>
  <c r="AB148" i="1"/>
  <c r="AB220" i="1"/>
  <c r="AC220" i="1"/>
  <c r="AD220" i="1" s="1"/>
  <c r="AE220" i="1"/>
  <c r="AF220" i="1" s="1"/>
  <c r="AC166" i="1"/>
  <c r="AD166" i="1" s="1"/>
  <c r="AE166" i="1"/>
  <c r="AF166" i="1" s="1"/>
  <c r="AB166" i="1"/>
  <c r="AE256" i="1"/>
  <c r="AF256" i="1" s="1"/>
  <c r="AC256" i="1"/>
  <c r="AD256" i="1" s="1"/>
  <c r="AB256" i="1"/>
  <c r="AC274" i="1"/>
  <c r="AD274" i="1" s="1"/>
  <c r="AB274" i="1"/>
  <c r="AE274" i="1"/>
  <c r="AF274" i="1" s="1"/>
  <c r="AB235" i="1"/>
  <c r="AE235" i="1"/>
  <c r="AF235" i="1" s="1"/>
  <c r="AC235" i="1"/>
  <c r="AD235" i="1" s="1"/>
  <c r="AG235" i="1"/>
  <c r="AG238" i="1" s="1"/>
  <c r="Z76" i="1"/>
  <c r="AB202" i="1"/>
  <c r="AE202" i="1"/>
  <c r="AF202" i="1" s="1"/>
  <c r="AC202" i="1"/>
  <c r="AD202" i="1" s="1"/>
  <c r="C238" i="1"/>
  <c r="Z184" i="1"/>
  <c r="Z256" i="1"/>
  <c r="Z202" i="1"/>
  <c r="Z274" i="1"/>
  <c r="Z238" i="1"/>
  <c r="Z166" i="1"/>
  <c r="L220" i="1"/>
  <c r="F220" i="1"/>
  <c r="Z220" i="1"/>
  <c r="Z94" i="1"/>
  <c r="Z148" i="1"/>
  <c r="Z40" i="1"/>
  <c r="Z22" i="1"/>
  <c r="F202" i="1"/>
  <c r="I220" i="1"/>
  <c r="L202" i="1"/>
  <c r="I202" i="1"/>
  <c r="AB238" i="1" l="1"/>
  <c r="AE238" i="1"/>
  <c r="AF238" i="1" s="1"/>
  <c r="AC238" i="1"/>
  <c r="AD238" i="1" s="1"/>
</calcChain>
</file>

<file path=xl/sharedStrings.xml><?xml version="1.0" encoding="utf-8"?>
<sst xmlns="http://schemas.openxmlformats.org/spreadsheetml/2006/main" count="1053" uniqueCount="128">
  <si>
    <t>LA GALERA</t>
  </si>
  <si>
    <t>cabal disseny</t>
  </si>
  <si>
    <t>MES</t>
  </si>
  <si>
    <t>DBO</t>
  </si>
  <si>
    <t>CARREGA</t>
  </si>
  <si>
    <t>Data</t>
  </si>
  <si>
    <t>Cabal</t>
  </si>
  <si>
    <t>MES Infl.</t>
  </si>
  <si>
    <t>DBO Infl.</t>
  </si>
  <si>
    <t>DQO Infl.</t>
  </si>
  <si>
    <t>pH Infl.</t>
  </si>
  <si>
    <t>Cond Infl.</t>
  </si>
  <si>
    <t>Energia Tot</t>
  </si>
  <si>
    <t>Energia</t>
  </si>
  <si>
    <t>2007</t>
  </si>
  <si>
    <t>(m3/mes)</t>
  </si>
  <si>
    <t>(m3/dia)</t>
  </si>
  <si>
    <t>(mg/l)</t>
  </si>
  <si>
    <t>(Kwh)</t>
  </si>
  <si>
    <t>(Kwh/m3)</t>
  </si>
  <si>
    <t xml:space="preserve">Gen </t>
  </si>
  <si>
    <t xml:space="preserve">Feb </t>
  </si>
  <si>
    <t xml:space="preserve">Mar </t>
  </si>
  <si>
    <t xml:space="preserve">Abr </t>
  </si>
  <si>
    <t xml:space="preserve">Mai </t>
  </si>
  <si>
    <t xml:space="preserve">Jun </t>
  </si>
  <si>
    <t xml:space="preserve">Jul </t>
  </si>
  <si>
    <t xml:space="preserve">Ago </t>
  </si>
  <si>
    <t xml:space="preserve">Set </t>
  </si>
  <si>
    <t xml:space="preserve">Oct </t>
  </si>
  <si>
    <t xml:space="preserve">Nov </t>
  </si>
  <si>
    <t xml:space="preserve">Des </t>
  </si>
  <si>
    <t>TOTAL07</t>
  </si>
  <si>
    <t>MITJA07</t>
  </si>
  <si>
    <t>2008</t>
  </si>
  <si>
    <t>TOTAL08</t>
  </si>
  <si>
    <t>MITJA08</t>
  </si>
  <si>
    <t>2009</t>
  </si>
  <si>
    <t>TOTAL09</t>
  </si>
  <si>
    <t>MITJA09</t>
  </si>
  <si>
    <t>2010</t>
  </si>
  <si>
    <t>TOTAL10</t>
  </si>
  <si>
    <t>MITJA10</t>
  </si>
  <si>
    <t>2011</t>
  </si>
  <si>
    <t>TOTAL11</t>
  </si>
  <si>
    <t>MITJA11</t>
  </si>
  <si>
    <t>2012</t>
  </si>
  <si>
    <t>TOTAL12</t>
  </si>
  <si>
    <t>MITJA12</t>
  </si>
  <si>
    <t>2013</t>
  </si>
  <si>
    <t>TOTAL13</t>
  </si>
  <si>
    <t>MITJA13</t>
  </si>
  <si>
    <t>Energia generada</t>
  </si>
  <si>
    <t>Saturació</t>
  </si>
  <si>
    <t xml:space="preserve">Saturacio </t>
  </si>
  <si>
    <t>Saturacio</t>
  </si>
  <si>
    <t>2014</t>
  </si>
  <si>
    <t>(Kw)</t>
  </si>
  <si>
    <t>MES Kg/dia</t>
  </si>
  <si>
    <t>MES %</t>
  </si>
  <si>
    <t>DBO5 Kg/dia</t>
  </si>
  <si>
    <t>DBO5 %</t>
  </si>
  <si>
    <t>TOTAL14</t>
  </si>
  <si>
    <t>MITJA14</t>
  </si>
  <si>
    <t>MES Afl.</t>
  </si>
  <si>
    <t>MES Filtr.</t>
  </si>
  <si>
    <t>DBO Afl.</t>
  </si>
  <si>
    <t>DBO Filtr.</t>
  </si>
  <si>
    <t>DQO Afl.</t>
  </si>
  <si>
    <t>DQO Filtr.</t>
  </si>
  <si>
    <t>DQO</t>
  </si>
  <si>
    <t>pH Afl.</t>
  </si>
  <si>
    <t>pH Filtr.</t>
  </si>
  <si>
    <t>Cond Afl.</t>
  </si>
  <si>
    <t>Cond Filtr.</t>
  </si>
  <si>
    <t>NH4 Afl</t>
  </si>
  <si>
    <t>NH4 Filtr.</t>
  </si>
  <si>
    <t>Nt Afl</t>
  </si>
  <si>
    <t>Nt Filtr.</t>
  </si>
  <si>
    <t>Pt Afl</t>
  </si>
  <si>
    <t>Pt Filtr.</t>
  </si>
  <si>
    <t>2015</t>
  </si>
  <si>
    <t>%</t>
  </si>
  <si>
    <t>TOTAL15</t>
  </si>
  <si>
    <t>MITJA15</t>
  </si>
  <si>
    <t>2016</t>
  </si>
  <si>
    <t>TOTAL16</t>
  </si>
  <si>
    <t>MITJA16</t>
  </si>
  <si>
    <t>2017</t>
  </si>
  <si>
    <t>TOTAL17</t>
  </si>
  <si>
    <t>MITJA17</t>
  </si>
  <si>
    <t>no correcte</t>
  </si>
  <si>
    <t>2018</t>
  </si>
  <si>
    <t>-</t>
  </si>
  <si>
    <t>TOTAL18</t>
  </si>
  <si>
    <t>MITJA18</t>
  </si>
  <si>
    <t>2019</t>
  </si>
  <si>
    <t>TOTAL19</t>
  </si>
  <si>
    <t>MITJA19</t>
  </si>
  <si>
    <t>2020</t>
  </si>
  <si>
    <t>TOTAL20</t>
  </si>
  <si>
    <t>MITJA20</t>
  </si>
  <si>
    <t>Nt</t>
  </si>
  <si>
    <t>Pt</t>
  </si>
  <si>
    <t>2021</t>
  </si>
  <si>
    <t>9.5</t>
  </si>
  <si>
    <t>11.7</t>
  </si>
  <si>
    <t>22.9</t>
  </si>
  <si>
    <t>26.7</t>
  </si>
  <si>
    <t>2.9</t>
  </si>
  <si>
    <t>3.9</t>
  </si>
  <si>
    <t>TOTAL 21</t>
  </si>
  <si>
    <t>MITJA  21</t>
  </si>
  <si>
    <t>2022</t>
  </si>
  <si>
    <t>TOTAL 22</t>
  </si>
  <si>
    <t>MITJA  22</t>
  </si>
  <si>
    <t>Autoconsum</t>
  </si>
  <si>
    <t>2023</t>
  </si>
  <si>
    <t>TOTAL 23</t>
  </si>
  <si>
    <t>MITJA  23</t>
  </si>
  <si>
    <t>hab equiv.</t>
  </si>
  <si>
    <t>habitants</t>
  </si>
  <si>
    <t>H-E Disseny: 1.200</t>
  </si>
  <si>
    <t>Pob. Sanejada: 897</t>
  </si>
  <si>
    <t>2024</t>
  </si>
  <si>
    <t>medidor energia generada espatllat</t>
  </si>
  <si>
    <t>TOTAL 24</t>
  </si>
  <si>
    <t>MITJA  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</si>
</sst>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P_t_s_-;\-* #,##0.00\ _P_t_s_-;_-* &quot;-&quot;??\ _P_t_s_-;_-@_-"/>
    <numFmt numFmtId="165" formatCode="#,##0.0"/>
    <numFmt numFmtId="166" formatCode="#,##0.000"/>
    <numFmt numFmtId="167" formatCode="_-* #,##0.000\ _P_t_s_-;\-* #,##0.000\ _P_t_s_-;_-* &quot;-&quot;??\ _P_t_s_-;_-@_-"/>
    <numFmt numFmtId="168" formatCode="0.000"/>
  </numFmts>
  <fonts count="10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b/>
      <sz val="14"/>
      <name val="Arial"/>
      <family val="2"/>
    </font>
    <font>
      <b/>
      <sz val="9"/>
      <name val="Arial"/>
      <family val="2"/>
    </font>
    <font>
      <b/>
      <sz val="10"/>
      <color indexed="9"/>
      <name val="Arial"/>
      <family val="2"/>
    </font>
    <font>
      <sz val="9"/>
      <color rgb="FFFF0000"/>
      <name val="Arial"/>
      <family val="2"/>
    </font>
    <font>
      <b/>
      <sz val="10"/>
      <color rgb="FFFF0000"/>
      <name val="Arial"/>
      <family val="2"/>
    </font>
    <font>
      <b/>
      <sz val="10"/>
      <name val="Arial"/>
      <family val="2"/>
    </font>
    <font>
      <b/>
      <sz val="16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C00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2">
    <xf numFmtId="0" fontId="0" fillId="0" borderId="0" xfId="0"/>
    <xf numFmtId="0" fontId="2" fillId="0" borderId="0" xfId="0" applyFont="1"/>
    <xf numFmtId="3" fontId="3" fillId="0" borderId="0" xfId="0" applyNumberFormat="1" applyFont="1" applyAlignment="1">
      <alignment horizontal="center"/>
    </xf>
    <xf numFmtId="3" fontId="2" fillId="0" borderId="0" xfId="0" applyNumberFormat="1" applyFont="1" applyAlignment="1">
      <alignment horizontal="center"/>
    </xf>
    <xf numFmtId="3" fontId="4" fillId="0" borderId="0" xfId="0" applyNumberFormat="1" applyFont="1" applyAlignment="1">
      <alignment horizontal="center"/>
    </xf>
    <xf numFmtId="2" fontId="2" fillId="0" borderId="0" xfId="0" applyNumberFormat="1" applyFont="1" applyAlignment="1">
      <alignment horizontal="center"/>
    </xf>
    <xf numFmtId="49" fontId="2" fillId="0" borderId="0" xfId="0" applyNumberFormat="1" applyFont="1" applyAlignment="1">
      <alignment horizontal="center"/>
    </xf>
    <xf numFmtId="49" fontId="2" fillId="0" borderId="1" xfId="0" applyNumberFormat="1" applyFont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49" fontId="2" fillId="0" borderId="2" xfId="0" applyNumberFormat="1" applyFont="1" applyBorder="1" applyAlignment="1">
      <alignment horizontal="center"/>
    </xf>
    <xf numFmtId="3" fontId="2" fillId="0" borderId="2" xfId="0" applyNumberFormat="1" applyFont="1" applyBorder="1" applyAlignment="1">
      <alignment horizontal="center"/>
    </xf>
    <xf numFmtId="3" fontId="2" fillId="0" borderId="3" xfId="0" applyNumberFormat="1" applyFont="1" applyBorder="1" applyAlignment="1">
      <alignment horizontal="center"/>
    </xf>
    <xf numFmtId="2" fontId="0" fillId="0" borderId="0" xfId="0" applyNumberFormat="1"/>
    <xf numFmtId="4" fontId="2" fillId="0" borderId="3" xfId="0" applyNumberFormat="1" applyFont="1" applyBorder="1" applyAlignment="1">
      <alignment horizontal="center"/>
    </xf>
    <xf numFmtId="3" fontId="4" fillId="2" borderId="4" xfId="0" applyNumberFormat="1" applyFont="1" applyFill="1" applyBorder="1" applyAlignment="1">
      <alignment horizontal="center"/>
    </xf>
    <xf numFmtId="3" fontId="4" fillId="2" borderId="3" xfId="0" applyNumberFormat="1" applyFont="1" applyFill="1" applyBorder="1" applyAlignment="1">
      <alignment horizontal="center"/>
    </xf>
    <xf numFmtId="1" fontId="4" fillId="2" borderId="3" xfId="0" applyNumberFormat="1" applyFont="1" applyFill="1" applyBorder="1" applyAlignment="1">
      <alignment horizontal="center"/>
    </xf>
    <xf numFmtId="49" fontId="2" fillId="0" borderId="5" xfId="0" applyNumberFormat="1" applyFont="1" applyBorder="1" applyAlignment="1">
      <alignment horizontal="center"/>
    </xf>
    <xf numFmtId="4" fontId="2" fillId="0" borderId="2" xfId="0" applyNumberFormat="1" applyFont="1" applyBorder="1" applyAlignment="1">
      <alignment horizontal="center"/>
    </xf>
    <xf numFmtId="4" fontId="2" fillId="0" borderId="1" xfId="0" applyNumberFormat="1" applyFont="1" applyBorder="1" applyAlignment="1">
      <alignment horizontal="center"/>
    </xf>
    <xf numFmtId="2" fontId="4" fillId="2" borderId="6" xfId="0" applyNumberFormat="1" applyFont="1" applyFill="1" applyBorder="1" applyAlignment="1">
      <alignment horizontal="center"/>
    </xf>
    <xf numFmtId="2" fontId="4" fillId="2" borderId="4" xfId="0" applyNumberFormat="1" applyFont="1" applyFill="1" applyBorder="1" applyAlignment="1">
      <alignment horizontal="center"/>
    </xf>
    <xf numFmtId="1" fontId="4" fillId="2" borderId="7" xfId="0" applyNumberFormat="1" applyFont="1" applyFill="1" applyBorder="1" applyAlignment="1">
      <alignment horizontal="center"/>
    </xf>
    <xf numFmtId="3" fontId="2" fillId="0" borderId="8" xfId="0" applyNumberFormat="1" applyFont="1" applyBorder="1" applyAlignment="1">
      <alignment horizontal="center"/>
    </xf>
    <xf numFmtId="3" fontId="2" fillId="0" borderId="7" xfId="0" applyNumberFormat="1" applyFont="1" applyBorder="1" applyAlignment="1">
      <alignment horizontal="center"/>
    </xf>
    <xf numFmtId="2" fontId="5" fillId="3" borderId="4" xfId="0" applyNumberFormat="1" applyFont="1" applyFill="1" applyBorder="1" applyAlignment="1">
      <alignment horizontal="center"/>
    </xf>
    <xf numFmtId="2" fontId="5" fillId="3" borderId="3" xfId="0" applyNumberFormat="1" applyFont="1" applyFill="1" applyBorder="1" applyAlignment="1">
      <alignment horizontal="center"/>
    </xf>
    <xf numFmtId="165" fontId="2" fillId="0" borderId="1" xfId="0" applyNumberFormat="1" applyFont="1" applyBorder="1" applyAlignment="1">
      <alignment horizontal="center"/>
    </xf>
    <xf numFmtId="3" fontId="4" fillId="0" borderId="9" xfId="0" applyNumberFormat="1" applyFont="1" applyBorder="1" applyAlignment="1">
      <alignment horizontal="center"/>
    </xf>
    <xf numFmtId="3" fontId="4" fillId="0" borderId="2" xfId="0" applyNumberFormat="1" applyFont="1" applyBorder="1" applyAlignment="1">
      <alignment horizontal="center"/>
    </xf>
    <xf numFmtId="166" fontId="2" fillId="0" borderId="1" xfId="0" applyNumberFormat="1" applyFont="1" applyBorder="1" applyAlignment="1">
      <alignment horizontal="center"/>
    </xf>
    <xf numFmtId="3" fontId="2" fillId="0" borderId="10" xfId="0" applyNumberFormat="1" applyFont="1" applyBorder="1" applyAlignment="1">
      <alignment horizontal="center"/>
    </xf>
    <xf numFmtId="2" fontId="2" fillId="0" borderId="10" xfId="0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4" fontId="2" fillId="0" borderId="10" xfId="0" applyNumberFormat="1" applyFont="1" applyBorder="1" applyAlignment="1">
      <alignment horizontal="center"/>
    </xf>
    <xf numFmtId="165" fontId="2" fillId="0" borderId="10" xfId="0" applyNumberFormat="1" applyFont="1" applyBorder="1" applyAlignment="1">
      <alignment horizontal="center"/>
    </xf>
    <xf numFmtId="167" fontId="2" fillId="0" borderId="1" xfId="1" applyNumberFormat="1" applyFont="1" applyBorder="1" applyAlignment="1">
      <alignment horizontal="center"/>
    </xf>
    <xf numFmtId="165" fontId="2" fillId="0" borderId="3" xfId="0" applyNumberFormat="1" applyFont="1" applyBorder="1" applyAlignment="1">
      <alignment horizontal="center"/>
    </xf>
    <xf numFmtId="49" fontId="4" fillId="2" borderId="3" xfId="0" applyNumberFormat="1" applyFont="1" applyFill="1" applyBorder="1" applyAlignment="1">
      <alignment horizontal="center"/>
    </xf>
    <xf numFmtId="9" fontId="2" fillId="0" borderId="1" xfId="2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9" fontId="2" fillId="0" borderId="1" xfId="0" applyNumberFormat="1" applyFont="1" applyBorder="1" applyAlignment="1">
      <alignment horizontal="center"/>
    </xf>
    <xf numFmtId="3" fontId="6" fillId="0" borderId="1" xfId="0" applyNumberFormat="1" applyFont="1" applyBorder="1" applyAlignment="1">
      <alignment horizontal="center"/>
    </xf>
    <xf numFmtId="1" fontId="2" fillId="0" borderId="10" xfId="0" applyNumberFormat="1" applyFont="1" applyBorder="1" applyAlignment="1">
      <alignment horizontal="center"/>
    </xf>
    <xf numFmtId="3" fontId="2" fillId="4" borderId="1" xfId="0" applyNumberFormat="1" applyFont="1" applyFill="1" applyBorder="1" applyAlignment="1">
      <alignment horizontal="center"/>
    </xf>
    <xf numFmtId="1" fontId="2" fillId="4" borderId="1" xfId="0" applyNumberFormat="1" applyFont="1" applyFill="1" applyBorder="1" applyAlignment="1">
      <alignment horizontal="center"/>
    </xf>
    <xf numFmtId="2" fontId="2" fillId="4" borderId="1" xfId="0" applyNumberFormat="1" applyFont="1" applyFill="1" applyBorder="1" applyAlignment="1">
      <alignment horizontal="center"/>
    </xf>
    <xf numFmtId="165" fontId="2" fillId="4" borderId="1" xfId="0" applyNumberFormat="1" applyFont="1" applyFill="1" applyBorder="1" applyAlignment="1">
      <alignment horizontal="center"/>
    </xf>
    <xf numFmtId="0" fontId="7" fillId="0" borderId="0" xfId="0" applyFont="1"/>
    <xf numFmtId="0" fontId="1" fillId="0" borderId="0" xfId="0" applyFont="1"/>
    <xf numFmtId="9" fontId="2" fillId="0" borderId="3" xfId="0" applyNumberFormat="1" applyFont="1" applyBorder="1" applyAlignment="1">
      <alignment horizontal="center"/>
    </xf>
    <xf numFmtId="49" fontId="4" fillId="2" borderId="4" xfId="0" applyNumberFormat="1" applyFont="1" applyFill="1" applyBorder="1" applyAlignment="1">
      <alignment horizontal="center"/>
    </xf>
    <xf numFmtId="1" fontId="2" fillId="0" borderId="1" xfId="1" applyNumberFormat="1" applyFont="1" applyFill="1" applyBorder="1" applyAlignment="1">
      <alignment horizontal="center"/>
    </xf>
    <xf numFmtId="3" fontId="4" fillId="2" borderId="6" xfId="0" applyNumberFormat="1" applyFont="1" applyFill="1" applyBorder="1" applyAlignment="1">
      <alignment horizontal="center"/>
    </xf>
    <xf numFmtId="3" fontId="4" fillId="2" borderId="7" xfId="0" applyNumberFormat="1" applyFont="1" applyFill="1" applyBorder="1" applyAlignment="1">
      <alignment horizontal="center"/>
    </xf>
    <xf numFmtId="165" fontId="2" fillId="0" borderId="8" xfId="0" applyNumberFormat="1" applyFont="1" applyBorder="1" applyAlignment="1">
      <alignment horizontal="center"/>
    </xf>
    <xf numFmtId="3" fontId="2" fillId="0" borderId="9" xfId="0" applyNumberFormat="1" applyFont="1" applyBorder="1" applyAlignment="1">
      <alignment horizontal="center"/>
    </xf>
    <xf numFmtId="165" fontId="2" fillId="0" borderId="0" xfId="0" applyNumberFormat="1" applyFont="1" applyAlignment="1">
      <alignment horizontal="center"/>
    </xf>
    <xf numFmtId="165" fontId="2" fillId="0" borderId="7" xfId="0" applyNumberFormat="1" applyFont="1" applyBorder="1" applyAlignment="1">
      <alignment horizontal="center"/>
    </xf>
    <xf numFmtId="165" fontId="2" fillId="4" borderId="8" xfId="0" applyNumberFormat="1" applyFont="1" applyFill="1" applyBorder="1" applyAlignment="1">
      <alignment horizontal="center"/>
    </xf>
    <xf numFmtId="168" fontId="2" fillId="0" borderId="1" xfId="0" applyNumberFormat="1" applyFont="1" applyBorder="1" applyAlignment="1">
      <alignment horizontal="center"/>
    </xf>
    <xf numFmtId="3" fontId="4" fillId="0" borderId="1" xfId="0" applyNumberFormat="1" applyFont="1" applyBorder="1" applyAlignment="1">
      <alignment horizontal="center"/>
    </xf>
    <xf numFmtId="0" fontId="4" fillId="5" borderId="1" xfId="0" applyFont="1" applyFill="1" applyBorder="1" applyAlignment="1">
      <alignment horizontal="left"/>
    </xf>
    <xf numFmtId="3" fontId="4" fillId="5" borderId="1" xfId="0" applyNumberFormat="1" applyFont="1" applyFill="1" applyBorder="1" applyAlignment="1">
      <alignment horizontal="right"/>
    </xf>
    <xf numFmtId="3" fontId="4" fillId="5" borderId="1" xfId="0" applyNumberFormat="1" applyFont="1" applyFill="1" applyBorder="1" applyAlignment="1">
      <alignment horizontal="left"/>
    </xf>
    <xf numFmtId="3" fontId="4" fillId="5" borderId="8" xfId="0" applyNumberFormat="1" applyFont="1" applyFill="1" applyBorder="1" applyAlignment="1">
      <alignment horizontal="right"/>
    </xf>
    <xf numFmtId="0" fontId="0" fillId="0" borderId="1" xfId="0" applyBorder="1"/>
    <xf numFmtId="0" fontId="1" fillId="6" borderId="1" xfId="0" applyFont="1" applyFill="1" applyBorder="1"/>
    <xf numFmtId="0" fontId="8" fillId="6" borderId="1" xfId="0" applyFont="1" applyFill="1" applyBorder="1" applyAlignment="1">
      <alignment horizontal="left"/>
    </xf>
    <xf numFmtId="0" fontId="8" fillId="6" borderId="1" xfId="0" applyFont="1" applyFill="1" applyBorder="1" applyAlignment="1">
      <alignment horizontal="right"/>
    </xf>
    <xf numFmtId="3" fontId="8" fillId="6" borderId="1" xfId="0" applyNumberFormat="1" applyFont="1" applyFill="1" applyBorder="1" applyAlignment="1">
      <alignment horizontal="left"/>
    </xf>
    <xf numFmtId="0" fontId="8" fillId="6" borderId="8" xfId="0" applyFont="1" applyFill="1" applyBorder="1" applyAlignment="1">
      <alignment horizontal="right"/>
    </xf>
    <xf numFmtId="3" fontId="4" fillId="7" borderId="11" xfId="0" applyNumberFormat="1" applyFont="1" applyFill="1" applyBorder="1" applyAlignment="1">
      <alignment horizontal="center"/>
    </xf>
    <xf numFmtId="3" fontId="4" fillId="7" borderId="12" xfId="0" applyNumberFormat="1" applyFont="1" applyFill="1" applyBorder="1" applyAlignment="1">
      <alignment horizontal="center"/>
    </xf>
    <xf numFmtId="3" fontId="4" fillId="7" borderId="13" xfId="0" applyNumberFormat="1" applyFont="1" applyFill="1" applyBorder="1" applyAlignment="1">
      <alignment horizontal="center"/>
    </xf>
    <xf numFmtId="3" fontId="4" fillId="7" borderId="14" xfId="0" applyNumberFormat="1" applyFont="1" applyFill="1" applyBorder="1" applyAlignment="1">
      <alignment horizontal="center"/>
    </xf>
    <xf numFmtId="2" fontId="4" fillId="2" borderId="15" xfId="0" applyNumberFormat="1" applyFont="1" applyFill="1" applyBorder="1" applyAlignment="1">
      <alignment horizontal="center"/>
    </xf>
    <xf numFmtId="2" fontId="4" fillId="2" borderId="16" xfId="0" applyNumberFormat="1" applyFont="1" applyFill="1" applyBorder="1" applyAlignment="1">
      <alignment horizontal="center"/>
    </xf>
    <xf numFmtId="2" fontId="4" fillId="2" borderId="17" xfId="0" applyNumberFormat="1" applyFont="1" applyFill="1" applyBorder="1" applyAlignment="1">
      <alignment horizontal="center"/>
    </xf>
    <xf numFmtId="2" fontId="4" fillId="2" borderId="18" xfId="0" applyNumberFormat="1" applyFont="1" applyFill="1" applyBorder="1" applyAlignment="1">
      <alignment horizontal="center"/>
    </xf>
    <xf numFmtId="9" fontId="2" fillId="0" borderId="19" xfId="2" applyFont="1" applyFill="1" applyBorder="1" applyAlignment="1">
      <alignment horizontal="center"/>
    </xf>
    <xf numFmtId="2" fontId="2" fillId="0" borderId="20" xfId="2" applyNumberFormat="1" applyFont="1" applyFill="1" applyBorder="1" applyAlignment="1">
      <alignment horizontal="center"/>
    </xf>
    <xf numFmtId="9" fontId="2" fillId="0" borderId="21" xfId="2" applyFont="1" applyFill="1" applyBorder="1" applyAlignment="1">
      <alignment horizontal="center"/>
    </xf>
    <xf numFmtId="2" fontId="2" fillId="0" borderId="22" xfId="2" applyNumberFormat="1" applyFont="1" applyFill="1" applyBorder="1" applyAlignment="1">
      <alignment horizontal="center"/>
    </xf>
    <xf numFmtId="3" fontId="4" fillId="8" borderId="23" xfId="0" applyNumberFormat="1" applyFont="1" applyFill="1" applyBorder="1" applyAlignment="1">
      <alignment horizontal="center"/>
    </xf>
    <xf numFmtId="3" fontId="4" fillId="8" borderId="24" xfId="0" applyNumberFormat="1" applyFont="1" applyFill="1" applyBorder="1" applyAlignment="1">
      <alignment horizontal="center"/>
    </xf>
    <xf numFmtId="3" fontId="4" fillId="8" borderId="25" xfId="0" applyNumberFormat="1" applyFont="1" applyFill="1" applyBorder="1" applyAlignment="1">
      <alignment horizontal="center"/>
    </xf>
    <xf numFmtId="3" fontId="4" fillId="8" borderId="26" xfId="0" applyNumberFormat="1" applyFont="1" applyFill="1" applyBorder="1" applyAlignment="1">
      <alignment horizontal="center"/>
    </xf>
    <xf numFmtId="9" fontId="2" fillId="0" borderId="27" xfId="2" applyFont="1" applyFill="1" applyBorder="1" applyAlignment="1">
      <alignment horizontal="center"/>
    </xf>
    <xf numFmtId="2" fontId="2" fillId="0" borderId="28" xfId="2" applyNumberFormat="1" applyFont="1" applyFill="1" applyBorder="1" applyAlignment="1">
      <alignment horizontal="center"/>
    </xf>
    <xf numFmtId="9" fontId="2" fillId="0" borderId="29" xfId="2" applyFont="1" applyFill="1" applyBorder="1" applyAlignment="1">
      <alignment horizontal="center"/>
    </xf>
    <xf numFmtId="2" fontId="2" fillId="0" borderId="30" xfId="2" applyNumberFormat="1" applyFont="1" applyFill="1" applyBorder="1" applyAlignment="1">
      <alignment horizontal="center"/>
    </xf>
    <xf numFmtId="1" fontId="2" fillId="0" borderId="8" xfId="0" applyNumberFormat="1" applyFont="1" applyBorder="1" applyAlignment="1">
      <alignment horizontal="center"/>
    </xf>
    <xf numFmtId="1" fontId="2" fillId="0" borderId="0" xfId="0" applyNumberFormat="1" applyFont="1" applyAlignment="1">
      <alignment horizontal="center"/>
    </xf>
    <xf numFmtId="3" fontId="4" fillId="9" borderId="4" xfId="0" applyNumberFormat="1" applyFont="1" applyFill="1" applyBorder="1" applyAlignment="1">
      <alignment horizontal="center"/>
    </xf>
    <xf numFmtId="3" fontId="4" fillId="9" borderId="3" xfId="0" applyNumberFormat="1" applyFont="1" applyFill="1" applyBorder="1" applyAlignment="1">
      <alignment horizontal="center"/>
    </xf>
    <xf numFmtId="3" fontId="4" fillId="9" borderId="6" xfId="0" applyNumberFormat="1" applyFont="1" applyFill="1" applyBorder="1" applyAlignment="1">
      <alignment horizontal="center"/>
    </xf>
    <xf numFmtId="3" fontId="4" fillId="9" borderId="7" xfId="0" applyNumberFormat="1" applyFont="1" applyFill="1" applyBorder="1" applyAlignment="1">
      <alignment horizontal="center"/>
    </xf>
    <xf numFmtId="3" fontId="2" fillId="9" borderId="3" xfId="0" applyNumberFormat="1" applyFont="1" applyFill="1" applyBorder="1" applyAlignment="1">
      <alignment horizontal="center"/>
    </xf>
    <xf numFmtId="165" fontId="2" fillId="9" borderId="3" xfId="0" applyNumberFormat="1" applyFont="1" applyFill="1" applyBorder="1" applyAlignment="1">
      <alignment horizontal="center"/>
    </xf>
    <xf numFmtId="2" fontId="2" fillId="10" borderId="3" xfId="0" applyNumberFormat="1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1" fontId="0" fillId="0" borderId="19" xfId="0" applyNumberFormat="1" applyBorder="1"/>
    <xf numFmtId="3" fontId="4" fillId="8" borderId="9" xfId="0" applyNumberFormat="1" applyFont="1" applyFill="1" applyBorder="1" applyAlignment="1">
      <alignment horizontal="center"/>
    </xf>
    <xf numFmtId="3" fontId="2" fillId="0" borderId="15" xfId="0" applyNumberFormat="1" applyFont="1" applyBorder="1" applyAlignment="1">
      <alignment horizontal="center"/>
    </xf>
    <xf numFmtId="0" fontId="9" fillId="0" borderId="0" xfId="0" applyFont="1"/>
    <xf numFmtId="3" fontId="2" fillId="10" borderId="8" xfId="0" applyNumberFormat="1" applyFont="1" applyFill="1" applyBorder="1" applyAlignment="1">
      <alignment horizontal="center"/>
    </xf>
    <xf numFmtId="3" fontId="2" fillId="10" borderId="1" xfId="0" applyNumberFormat="1" applyFont="1" applyFill="1" applyBorder="1" applyAlignment="1">
      <alignment horizontal="center"/>
    </xf>
    <xf numFmtId="0" fontId="0" fillId="10" borderId="0" xfId="0" applyFill="1"/>
  </cellXfs>
  <cellStyles count="3">
    <cellStyle name="Millares" xfId="1" builtinId="3"/>
    <cellStyle name="Normal" xfId="0" builtinId="0"/>
    <cellStyle name="Porcentaje" xfId="2" builtinId="5"/>
  </cellStyles>
  <dxfs count="62"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329"/>
  <sheetViews>
    <sheetView showGridLines="0" tabSelected="1" topLeftCell="A299" zoomScale="110" zoomScaleNormal="110" workbookViewId="0">
      <pane xSplit="1" topLeftCell="B1" activePane="topRight" state="frozen"/>
      <selection pane="topRight" activeCell="O326" sqref="O326"/>
    </sheetView>
  </sheetViews>
  <sheetFormatPr baseColWidth="10" defaultColWidth="15.7265625" defaultRowHeight="12.5" x14ac:dyDescent="0.25"/>
  <cols>
    <col min="1" max="1" width="9.26953125" customWidth="1"/>
    <col min="2" max="4" width="10.7265625" customWidth="1"/>
    <col min="5" max="5" width="10" customWidth="1"/>
    <col min="6" max="6" width="10.81640625" customWidth="1"/>
    <col min="7" max="7" width="10.7265625" customWidth="1"/>
    <col min="8" max="8" width="10.54296875" customWidth="1"/>
    <col min="9" max="9" width="10.453125" customWidth="1"/>
    <col min="10" max="10" width="10.7265625" customWidth="1"/>
    <col min="11" max="12" width="9.453125" customWidth="1"/>
    <col min="13" max="13" width="8.26953125" customWidth="1"/>
    <col min="14" max="14" width="10.1796875" customWidth="1"/>
    <col min="15" max="15" width="9.54296875" customWidth="1"/>
    <col min="16" max="16" width="12.1796875" customWidth="1"/>
    <col min="17" max="17" width="10.1796875" customWidth="1"/>
    <col min="18" max="18" width="10.81640625" customWidth="1"/>
    <col min="19" max="19" width="9.453125" customWidth="1"/>
    <col min="20" max="21" width="11" customWidth="1"/>
    <col min="22" max="22" width="8.7265625" customWidth="1"/>
    <col min="23" max="24" width="11.1796875" customWidth="1"/>
    <col min="25" max="25" width="12" style="13" customWidth="1"/>
    <col min="26" max="26" width="10.453125" customWidth="1"/>
    <col min="27" max="27" width="17.81640625" customWidth="1"/>
  </cols>
  <sheetData>
    <row r="1" spans="1:33" ht="20" x14ac:dyDescent="0.4">
      <c r="A1" s="1"/>
      <c r="B1" s="1"/>
      <c r="C1" s="2" t="s">
        <v>0</v>
      </c>
      <c r="D1" s="1"/>
      <c r="E1" s="108" t="s">
        <v>122</v>
      </c>
      <c r="G1" s="4"/>
      <c r="H1" s="108" t="s">
        <v>123</v>
      </c>
      <c r="J1" s="3"/>
      <c r="M1" s="3"/>
      <c r="Y1" s="5"/>
      <c r="Z1" s="3"/>
    </row>
    <row r="2" spans="1:33" x14ac:dyDescent="0.25">
      <c r="A2" s="1"/>
      <c r="B2" s="63" t="s">
        <v>1</v>
      </c>
      <c r="C2" s="63">
        <v>150</v>
      </c>
      <c r="D2" s="64" t="s">
        <v>2</v>
      </c>
      <c r="E2" s="65">
        <v>350</v>
      </c>
      <c r="F2" s="66" t="s">
        <v>3</v>
      </c>
      <c r="G2" s="67">
        <v>350</v>
      </c>
      <c r="J2" s="3"/>
      <c r="M2" s="3"/>
      <c r="Y2" s="5"/>
      <c r="Z2" s="3"/>
    </row>
    <row r="3" spans="1:33" ht="13" x14ac:dyDescent="0.3">
      <c r="A3" s="6"/>
      <c r="B3" s="68"/>
      <c r="C3" s="69" t="s">
        <v>4</v>
      </c>
      <c r="D3" s="70" t="s">
        <v>2</v>
      </c>
      <c r="E3" s="71">
        <v>60</v>
      </c>
      <c r="F3" s="72" t="s">
        <v>3</v>
      </c>
      <c r="G3" s="73">
        <v>60</v>
      </c>
      <c r="J3" s="3"/>
      <c r="M3" s="3"/>
      <c r="Y3" s="5"/>
      <c r="Z3" s="3"/>
    </row>
    <row r="6" spans="1:33" ht="13" thickBot="1" x14ac:dyDescent="0.3"/>
    <row r="7" spans="1:33" ht="13" thickTop="1" x14ac:dyDescent="0.25">
      <c r="A7" s="53" t="s">
        <v>5</v>
      </c>
      <c r="B7" s="15" t="s">
        <v>6</v>
      </c>
      <c r="C7" s="15" t="s">
        <v>6</v>
      </c>
      <c r="D7" s="15" t="s">
        <v>7</v>
      </c>
      <c r="G7" s="15" t="s">
        <v>8</v>
      </c>
      <c r="J7" s="15" t="s">
        <v>9</v>
      </c>
      <c r="M7" s="15" t="s">
        <v>10</v>
      </c>
      <c r="O7" s="15" t="s">
        <v>11</v>
      </c>
      <c r="Y7" s="22" t="s">
        <v>12</v>
      </c>
      <c r="Z7" s="22" t="s">
        <v>13</v>
      </c>
      <c r="AG7" s="74" t="s">
        <v>120</v>
      </c>
    </row>
    <row r="8" spans="1:33" ht="13" thickBot="1" x14ac:dyDescent="0.3">
      <c r="A8" s="39" t="s">
        <v>14</v>
      </c>
      <c r="B8" s="16" t="s">
        <v>15</v>
      </c>
      <c r="C8" s="17" t="s">
        <v>16</v>
      </c>
      <c r="D8" s="16" t="s">
        <v>17</v>
      </c>
      <c r="G8" s="16" t="s">
        <v>17</v>
      </c>
      <c r="J8" s="16" t="s">
        <v>17</v>
      </c>
      <c r="M8" s="16"/>
      <c r="O8" s="16"/>
      <c r="Y8" s="17" t="s">
        <v>18</v>
      </c>
      <c r="Z8" s="17" t="s">
        <v>19</v>
      </c>
      <c r="AG8" s="78" t="s">
        <v>121</v>
      </c>
    </row>
    <row r="9" spans="1:33" ht="13" thickTop="1" x14ac:dyDescent="0.25">
      <c r="A9" s="7" t="s">
        <v>20</v>
      </c>
      <c r="B9" s="8"/>
      <c r="C9" s="8"/>
      <c r="D9" s="8"/>
      <c r="G9" s="8"/>
      <c r="J9" s="8"/>
      <c r="M9" s="20"/>
      <c r="O9" s="20"/>
      <c r="Y9" s="8"/>
      <c r="Z9" s="9" t="e">
        <f t="shared" ref="Z9:Z20" si="0">Y9/B9</f>
        <v>#DIV/0!</v>
      </c>
      <c r="AG9" s="105">
        <f>(0.8*C9*G9)/60</f>
        <v>0</v>
      </c>
    </row>
    <row r="10" spans="1:33" x14ac:dyDescent="0.25">
      <c r="A10" s="7" t="s">
        <v>21</v>
      </c>
      <c r="B10" s="8"/>
      <c r="C10" s="8"/>
      <c r="D10" s="8"/>
      <c r="G10" s="8"/>
      <c r="J10" s="8"/>
      <c r="M10" s="20"/>
      <c r="O10" s="20"/>
      <c r="Y10" s="8"/>
      <c r="Z10" s="9" t="e">
        <f t="shared" si="0"/>
        <v>#DIV/0!</v>
      </c>
      <c r="AG10" s="105">
        <f t="shared" ref="AG10:AG20" si="1">(0.8*C10*G10)/60</f>
        <v>0</v>
      </c>
    </row>
    <row r="11" spans="1:33" x14ac:dyDescent="0.25">
      <c r="A11" s="7" t="s">
        <v>22</v>
      </c>
      <c r="B11" s="8"/>
      <c r="C11" s="8"/>
      <c r="D11" s="8"/>
      <c r="G11" s="8"/>
      <c r="J11" s="8"/>
      <c r="M11" s="20"/>
      <c r="O11" s="20"/>
      <c r="Y11" s="8"/>
      <c r="Z11" s="9" t="e">
        <f t="shared" si="0"/>
        <v>#DIV/0!</v>
      </c>
      <c r="AG11" s="105">
        <f t="shared" si="1"/>
        <v>0</v>
      </c>
    </row>
    <row r="12" spans="1:33" x14ac:dyDescent="0.25">
      <c r="A12" s="7" t="s">
        <v>23</v>
      </c>
      <c r="B12" s="8"/>
      <c r="C12" s="8"/>
      <c r="D12" s="8"/>
      <c r="G12" s="8"/>
      <c r="J12" s="8"/>
      <c r="M12" s="20"/>
      <c r="O12" s="20"/>
      <c r="Y12" s="8"/>
      <c r="Z12" s="9" t="e">
        <f t="shared" si="0"/>
        <v>#DIV/0!</v>
      </c>
      <c r="AG12" s="105">
        <f t="shared" si="1"/>
        <v>0</v>
      </c>
    </row>
    <row r="13" spans="1:33" x14ac:dyDescent="0.25">
      <c r="A13" s="7" t="s">
        <v>24</v>
      </c>
      <c r="B13" s="8"/>
      <c r="C13" s="8"/>
      <c r="D13" s="8">
        <v>309</v>
      </c>
      <c r="G13" s="8">
        <v>278</v>
      </c>
      <c r="J13" s="8">
        <v>733</v>
      </c>
      <c r="M13" s="20">
        <v>7.33</v>
      </c>
      <c r="O13" s="20">
        <v>1.702</v>
      </c>
      <c r="Y13" s="8"/>
      <c r="Z13" s="9" t="e">
        <f t="shared" si="0"/>
        <v>#DIV/0!</v>
      </c>
      <c r="AG13" s="105">
        <f t="shared" si="1"/>
        <v>0</v>
      </c>
    </row>
    <row r="14" spans="1:33" x14ac:dyDescent="0.25">
      <c r="A14" s="7" t="s">
        <v>25</v>
      </c>
      <c r="B14" s="8"/>
      <c r="C14" s="8"/>
      <c r="D14" s="8">
        <v>242</v>
      </c>
      <c r="G14" s="8">
        <v>279</v>
      </c>
      <c r="J14" s="8">
        <v>642</v>
      </c>
      <c r="M14" s="20">
        <v>7.42</v>
      </c>
      <c r="O14" s="20">
        <v>1.7230000000000001</v>
      </c>
      <c r="Y14" s="8"/>
      <c r="Z14" s="9" t="e">
        <f t="shared" si="0"/>
        <v>#DIV/0!</v>
      </c>
      <c r="AG14" s="105">
        <f t="shared" si="1"/>
        <v>0</v>
      </c>
    </row>
    <row r="15" spans="1:33" x14ac:dyDescent="0.25">
      <c r="A15" s="7" t="s">
        <v>26</v>
      </c>
      <c r="B15" s="8"/>
      <c r="C15" s="8"/>
      <c r="D15" s="8">
        <v>325</v>
      </c>
      <c r="G15" s="8">
        <v>304</v>
      </c>
      <c r="J15" s="8">
        <v>711</v>
      </c>
      <c r="M15" s="20">
        <v>7.65</v>
      </c>
      <c r="O15" s="20">
        <v>1.679</v>
      </c>
      <c r="Y15" s="8"/>
      <c r="Z15" s="9" t="e">
        <f t="shared" si="0"/>
        <v>#DIV/0!</v>
      </c>
      <c r="AG15" s="105">
        <f t="shared" si="1"/>
        <v>0</v>
      </c>
    </row>
    <row r="16" spans="1:33" x14ac:dyDescent="0.25">
      <c r="A16" s="7" t="s">
        <v>27</v>
      </c>
      <c r="B16" s="8"/>
      <c r="C16" s="8"/>
      <c r="D16" s="8">
        <v>242</v>
      </c>
      <c r="G16" s="8">
        <v>270</v>
      </c>
      <c r="J16" s="8">
        <v>750</v>
      </c>
      <c r="M16" s="20">
        <v>7.82</v>
      </c>
      <c r="O16" s="20">
        <v>1.7250000000000001</v>
      </c>
      <c r="Y16" s="8"/>
      <c r="Z16" s="9" t="e">
        <f t="shared" si="0"/>
        <v>#DIV/0!</v>
      </c>
      <c r="AG16" s="105">
        <f t="shared" si="1"/>
        <v>0</v>
      </c>
    </row>
    <row r="17" spans="1:33" x14ac:dyDescent="0.25">
      <c r="A17" s="7" t="s">
        <v>28</v>
      </c>
      <c r="B17" s="8"/>
      <c r="C17" s="8"/>
      <c r="D17" s="8">
        <v>199</v>
      </c>
      <c r="G17" s="8">
        <v>297</v>
      </c>
      <c r="J17" s="8">
        <v>693</v>
      </c>
      <c r="M17" s="20">
        <v>7.26</v>
      </c>
      <c r="O17" s="20">
        <v>1.5820000000000001</v>
      </c>
      <c r="Y17" s="8"/>
      <c r="Z17" s="9" t="e">
        <f t="shared" si="0"/>
        <v>#DIV/0!</v>
      </c>
      <c r="AG17" s="105">
        <f t="shared" si="1"/>
        <v>0</v>
      </c>
    </row>
    <row r="18" spans="1:33" x14ac:dyDescent="0.25">
      <c r="A18" s="7" t="s">
        <v>29</v>
      </c>
      <c r="B18" s="8"/>
      <c r="C18" s="8"/>
      <c r="D18" s="8">
        <v>166</v>
      </c>
      <c r="G18" s="8">
        <v>152</v>
      </c>
      <c r="J18" s="8">
        <v>495</v>
      </c>
      <c r="M18" s="20">
        <v>7.79</v>
      </c>
      <c r="O18" s="20">
        <v>1.304</v>
      </c>
      <c r="Y18" s="8"/>
      <c r="Z18" s="9" t="e">
        <f t="shared" si="0"/>
        <v>#DIV/0!</v>
      </c>
      <c r="AG18" s="105">
        <f t="shared" si="1"/>
        <v>0</v>
      </c>
    </row>
    <row r="19" spans="1:33" x14ac:dyDescent="0.25">
      <c r="A19" s="7" t="s">
        <v>30</v>
      </c>
      <c r="B19" s="8"/>
      <c r="C19" s="8"/>
      <c r="D19" s="8">
        <v>216</v>
      </c>
      <c r="G19" s="8">
        <v>202</v>
      </c>
      <c r="J19" s="8">
        <v>429</v>
      </c>
      <c r="M19" s="20">
        <v>7.4</v>
      </c>
      <c r="O19" s="20">
        <v>1.5920000000000001</v>
      </c>
      <c r="Y19" s="8"/>
      <c r="Z19" s="9" t="e">
        <f t="shared" si="0"/>
        <v>#DIV/0!</v>
      </c>
      <c r="AG19" s="105">
        <f t="shared" si="1"/>
        <v>0</v>
      </c>
    </row>
    <row r="20" spans="1:33" ht="13" thickBot="1" x14ac:dyDescent="0.3">
      <c r="A20" s="7" t="s">
        <v>31</v>
      </c>
      <c r="B20" s="8"/>
      <c r="C20" s="8"/>
      <c r="D20" s="8">
        <v>235</v>
      </c>
      <c r="G20" s="8">
        <v>391</v>
      </c>
      <c r="J20" s="8">
        <v>851</v>
      </c>
      <c r="M20" s="20">
        <v>7.69</v>
      </c>
      <c r="O20" s="20">
        <v>1.246</v>
      </c>
      <c r="Y20" s="8"/>
      <c r="Z20" s="9" t="e">
        <f t="shared" si="0"/>
        <v>#DIV/0!</v>
      </c>
      <c r="AG20" s="105">
        <f t="shared" si="1"/>
        <v>0</v>
      </c>
    </row>
    <row r="21" spans="1:33" ht="13.5" thickTop="1" thickBot="1" x14ac:dyDescent="0.3">
      <c r="A21" s="10" t="s">
        <v>32</v>
      </c>
      <c r="B21" s="11">
        <f>SUM(B9:B20)</f>
        <v>0</v>
      </c>
      <c r="C21" s="11">
        <f>SUM(C9:C20)</f>
        <v>0</v>
      </c>
      <c r="D21" s="11">
        <f>SUM(D9:D20)</f>
        <v>1934</v>
      </c>
      <c r="G21" s="11">
        <f>SUM(G9:G20)</f>
        <v>2173</v>
      </c>
      <c r="J21" s="11">
        <f>SUM(J9:J20)</f>
        <v>5304</v>
      </c>
      <c r="M21" s="19">
        <f>SUM(M9:M20)</f>
        <v>60.359999999999992</v>
      </c>
      <c r="O21" s="19">
        <f>SUM(O9:O20)</f>
        <v>12.553000000000003</v>
      </c>
      <c r="Y21" s="11">
        <f>SUM(Y9:Y20)</f>
        <v>0</v>
      </c>
      <c r="Z21" s="19" t="e">
        <f>SUM(Z9:Z20)</f>
        <v>#DIV/0!</v>
      </c>
      <c r="AG21" s="106"/>
    </row>
    <row r="22" spans="1:33" ht="13.5" thickTop="1" thickBot="1" x14ac:dyDescent="0.3">
      <c r="A22" s="18" t="s">
        <v>33</v>
      </c>
      <c r="B22" s="12" t="e">
        <f t="shared" ref="B22:J22" si="2">AVERAGE(B9:B20)</f>
        <v>#DIV/0!</v>
      </c>
      <c r="C22" s="12" t="e">
        <f t="shared" si="2"/>
        <v>#DIV/0!</v>
      </c>
      <c r="D22" s="12">
        <f t="shared" si="2"/>
        <v>241.75</v>
      </c>
      <c r="G22" s="12">
        <f>AVERAGE(G9:G20)</f>
        <v>271.625</v>
      </c>
      <c r="J22" s="12">
        <f t="shared" si="2"/>
        <v>663</v>
      </c>
      <c r="M22" s="14">
        <f>AVERAGE(M9:M20)</f>
        <v>7.544999999999999</v>
      </c>
      <c r="O22" s="14">
        <f>AVERAGE(O9:O20)</f>
        <v>1.5691250000000003</v>
      </c>
      <c r="Y22" s="12" t="e">
        <f>AVERAGE(Y9:Y20)</f>
        <v>#DIV/0!</v>
      </c>
      <c r="Z22" s="14" t="e">
        <f>AVERAGE(Z9:Z20)</f>
        <v>#DIV/0!</v>
      </c>
      <c r="AG22" s="107">
        <f>AVERAGE(AG9:AG20)</f>
        <v>0</v>
      </c>
    </row>
    <row r="23" spans="1:33" ht="13" thickTop="1" x14ac:dyDescent="0.25"/>
    <row r="24" spans="1:33" ht="13" thickBot="1" x14ac:dyDescent="0.3"/>
    <row r="25" spans="1:33" ht="13" thickTop="1" x14ac:dyDescent="0.25">
      <c r="A25" s="53" t="s">
        <v>5</v>
      </c>
      <c r="B25" s="15" t="s">
        <v>6</v>
      </c>
      <c r="C25" s="15" t="s">
        <v>6</v>
      </c>
      <c r="D25" s="15" t="s">
        <v>7</v>
      </c>
      <c r="G25" s="15" t="s">
        <v>8</v>
      </c>
      <c r="J25" s="15" t="s">
        <v>9</v>
      </c>
      <c r="M25" s="15" t="s">
        <v>10</v>
      </c>
      <c r="O25" s="15" t="s">
        <v>11</v>
      </c>
      <c r="Y25" s="22" t="s">
        <v>12</v>
      </c>
      <c r="Z25" s="22" t="s">
        <v>13</v>
      </c>
      <c r="AG25" s="74" t="s">
        <v>120</v>
      </c>
    </row>
    <row r="26" spans="1:33" ht="13" thickBot="1" x14ac:dyDescent="0.3">
      <c r="A26" s="39" t="s">
        <v>34</v>
      </c>
      <c r="B26" s="16" t="s">
        <v>15</v>
      </c>
      <c r="C26" s="17" t="s">
        <v>16</v>
      </c>
      <c r="D26" s="16" t="s">
        <v>17</v>
      </c>
      <c r="G26" s="16" t="s">
        <v>17</v>
      </c>
      <c r="J26" s="16" t="s">
        <v>17</v>
      </c>
      <c r="M26" s="16"/>
      <c r="O26" s="16"/>
      <c r="Y26" s="17" t="s">
        <v>18</v>
      </c>
      <c r="Z26" s="17" t="s">
        <v>19</v>
      </c>
      <c r="AG26" s="78" t="s">
        <v>121</v>
      </c>
    </row>
    <row r="27" spans="1:33" ht="13" thickTop="1" x14ac:dyDescent="0.25">
      <c r="A27" s="7" t="s">
        <v>20</v>
      </c>
      <c r="B27" s="8"/>
      <c r="C27" s="8"/>
      <c r="D27" s="8">
        <v>283</v>
      </c>
      <c r="G27" s="8">
        <v>235</v>
      </c>
      <c r="J27" s="8">
        <v>867</v>
      </c>
      <c r="M27" s="20">
        <v>7.38</v>
      </c>
      <c r="O27" s="20">
        <v>1.1850000000000001</v>
      </c>
      <c r="Y27" s="8"/>
      <c r="Z27" s="9" t="e">
        <f t="shared" ref="Z27:Z38" si="3">Y27/B27</f>
        <v>#DIV/0!</v>
      </c>
      <c r="AG27" s="105">
        <f>(0.8*C27*G27)/60</f>
        <v>0</v>
      </c>
    </row>
    <row r="28" spans="1:33" x14ac:dyDescent="0.25">
      <c r="A28" s="7" t="s">
        <v>21</v>
      </c>
      <c r="B28" s="8"/>
      <c r="C28" s="8"/>
      <c r="D28" s="8">
        <v>274</v>
      </c>
      <c r="G28" s="8">
        <v>257</v>
      </c>
      <c r="J28" s="8">
        <v>745</v>
      </c>
      <c r="M28" s="20">
        <v>7.84</v>
      </c>
      <c r="O28" s="20">
        <v>1.4570000000000001</v>
      </c>
      <c r="Y28" s="8"/>
      <c r="Z28" s="9" t="e">
        <f t="shared" si="3"/>
        <v>#DIV/0!</v>
      </c>
      <c r="AG28" s="105">
        <f t="shared" ref="AG28:AG38" si="4">(0.8*C28*G28)/60</f>
        <v>0</v>
      </c>
    </row>
    <row r="29" spans="1:33" x14ac:dyDescent="0.25">
      <c r="A29" s="7" t="s">
        <v>22</v>
      </c>
      <c r="B29" s="8"/>
      <c r="C29" s="8"/>
      <c r="D29" s="8">
        <v>212</v>
      </c>
      <c r="G29" s="8">
        <v>219</v>
      </c>
      <c r="J29" s="8">
        <v>663</v>
      </c>
      <c r="M29" s="20">
        <v>7.37</v>
      </c>
      <c r="O29" s="20">
        <v>1.49</v>
      </c>
      <c r="Y29" s="8"/>
      <c r="Z29" s="9" t="e">
        <f t="shared" si="3"/>
        <v>#DIV/0!</v>
      </c>
      <c r="AG29" s="105">
        <f t="shared" si="4"/>
        <v>0</v>
      </c>
    </row>
    <row r="30" spans="1:33" x14ac:dyDescent="0.25">
      <c r="A30" s="7" t="s">
        <v>23</v>
      </c>
      <c r="B30" s="8"/>
      <c r="C30" s="8"/>
      <c r="D30" s="8">
        <v>185</v>
      </c>
      <c r="G30" s="8">
        <v>251</v>
      </c>
      <c r="J30" s="8">
        <v>774</v>
      </c>
      <c r="M30" s="20">
        <v>7.73</v>
      </c>
      <c r="O30" s="20">
        <v>1.4810000000000001</v>
      </c>
      <c r="Y30" s="8"/>
      <c r="Z30" s="9" t="e">
        <f t="shared" si="3"/>
        <v>#DIV/0!</v>
      </c>
      <c r="AG30" s="105">
        <f t="shared" si="4"/>
        <v>0</v>
      </c>
    </row>
    <row r="31" spans="1:33" x14ac:dyDescent="0.25">
      <c r="A31" s="7" t="s">
        <v>24</v>
      </c>
      <c r="B31" s="8"/>
      <c r="C31" s="8"/>
      <c r="D31" s="8">
        <v>118</v>
      </c>
      <c r="G31" s="8">
        <v>138</v>
      </c>
      <c r="J31" s="8">
        <v>294</v>
      </c>
      <c r="M31" s="20">
        <v>7.17</v>
      </c>
      <c r="O31" s="20">
        <v>1.7490000000000001</v>
      </c>
      <c r="Y31" s="8"/>
      <c r="Z31" s="9" t="e">
        <f t="shared" si="3"/>
        <v>#DIV/0!</v>
      </c>
      <c r="AG31" s="105">
        <f t="shared" si="4"/>
        <v>0</v>
      </c>
    </row>
    <row r="32" spans="1:33" x14ac:dyDescent="0.25">
      <c r="A32" s="7" t="s">
        <v>25</v>
      </c>
      <c r="B32" s="8"/>
      <c r="C32" s="8"/>
      <c r="D32" s="8">
        <v>223</v>
      </c>
      <c r="G32" s="8">
        <v>256</v>
      </c>
      <c r="J32" s="8">
        <v>638</v>
      </c>
      <c r="M32" s="20">
        <v>7.43</v>
      </c>
      <c r="O32" s="20">
        <v>1.5489999999999999</v>
      </c>
      <c r="Y32" s="8"/>
      <c r="Z32" s="9" t="e">
        <f t="shared" si="3"/>
        <v>#DIV/0!</v>
      </c>
      <c r="AG32" s="105">
        <f t="shared" si="4"/>
        <v>0</v>
      </c>
    </row>
    <row r="33" spans="1:33" x14ac:dyDescent="0.25">
      <c r="A33" s="7" t="s">
        <v>26</v>
      </c>
      <c r="B33" s="8"/>
      <c r="C33" s="8"/>
      <c r="D33" s="8">
        <v>358</v>
      </c>
      <c r="G33" s="8">
        <v>278</v>
      </c>
      <c r="J33" s="8">
        <v>872</v>
      </c>
      <c r="M33" s="20">
        <v>7.23</v>
      </c>
      <c r="O33" s="20">
        <v>1.3149999999999999</v>
      </c>
      <c r="Y33" s="8"/>
      <c r="Z33" s="9" t="e">
        <f t="shared" si="3"/>
        <v>#DIV/0!</v>
      </c>
      <c r="AG33" s="105">
        <f t="shared" si="4"/>
        <v>0</v>
      </c>
    </row>
    <row r="34" spans="1:33" x14ac:dyDescent="0.25">
      <c r="A34" s="7" t="s">
        <v>27</v>
      </c>
      <c r="B34" s="8"/>
      <c r="C34" s="8"/>
      <c r="D34" s="8">
        <v>295</v>
      </c>
      <c r="G34" s="8">
        <v>285</v>
      </c>
      <c r="J34" s="8">
        <v>800</v>
      </c>
      <c r="M34" s="20">
        <v>7.38</v>
      </c>
      <c r="O34" s="20">
        <v>1.2230000000000001</v>
      </c>
      <c r="Y34" s="8"/>
      <c r="Z34" s="9" t="e">
        <f t="shared" si="3"/>
        <v>#DIV/0!</v>
      </c>
      <c r="AG34" s="105">
        <f t="shared" si="4"/>
        <v>0</v>
      </c>
    </row>
    <row r="35" spans="1:33" x14ac:dyDescent="0.25">
      <c r="A35" s="7" t="s">
        <v>28</v>
      </c>
      <c r="B35" s="8"/>
      <c r="C35" s="8"/>
      <c r="D35" s="8">
        <v>267</v>
      </c>
      <c r="G35" s="8">
        <v>272</v>
      </c>
      <c r="J35" s="8">
        <v>725</v>
      </c>
      <c r="M35" s="20">
        <v>7.41</v>
      </c>
      <c r="O35" s="20">
        <v>1.4390000000000001</v>
      </c>
      <c r="Y35" s="8"/>
      <c r="Z35" s="9" t="e">
        <f t="shared" si="3"/>
        <v>#DIV/0!</v>
      </c>
      <c r="AG35" s="105">
        <f t="shared" si="4"/>
        <v>0</v>
      </c>
    </row>
    <row r="36" spans="1:33" x14ac:dyDescent="0.25">
      <c r="A36" s="7" t="s">
        <v>29</v>
      </c>
      <c r="B36" s="8"/>
      <c r="C36" s="8"/>
      <c r="D36" s="8">
        <v>279</v>
      </c>
      <c r="G36" s="8">
        <v>291</v>
      </c>
      <c r="J36" s="8">
        <v>857</v>
      </c>
      <c r="M36" s="20">
        <v>7.62</v>
      </c>
      <c r="O36" s="20">
        <v>1.6990000000000001</v>
      </c>
      <c r="Y36" s="8"/>
      <c r="Z36" s="9" t="e">
        <f t="shared" si="3"/>
        <v>#DIV/0!</v>
      </c>
      <c r="AG36" s="105">
        <f t="shared" si="4"/>
        <v>0</v>
      </c>
    </row>
    <row r="37" spans="1:33" x14ac:dyDescent="0.25">
      <c r="A37" s="7" t="s">
        <v>30</v>
      </c>
      <c r="B37" s="8"/>
      <c r="C37" s="8"/>
      <c r="D37" s="8">
        <v>359</v>
      </c>
      <c r="G37" s="8">
        <v>410</v>
      </c>
      <c r="J37" s="8">
        <v>1236</v>
      </c>
      <c r="M37" s="20">
        <v>7.39</v>
      </c>
      <c r="O37" s="20">
        <v>1.6659999999999999</v>
      </c>
      <c r="Y37" s="8"/>
      <c r="Z37" s="9" t="e">
        <f t="shared" si="3"/>
        <v>#DIV/0!</v>
      </c>
      <c r="AG37" s="105">
        <f t="shared" si="4"/>
        <v>0</v>
      </c>
    </row>
    <row r="38" spans="1:33" ht="13" thickBot="1" x14ac:dyDescent="0.3">
      <c r="A38" s="7" t="s">
        <v>31</v>
      </c>
      <c r="B38" s="8"/>
      <c r="C38" s="8"/>
      <c r="D38" s="8">
        <v>219</v>
      </c>
      <c r="G38" s="8">
        <v>215</v>
      </c>
      <c r="J38" s="8">
        <v>959</v>
      </c>
      <c r="M38" s="20">
        <v>7.98</v>
      </c>
      <c r="O38" s="20">
        <v>1.2849999999999999</v>
      </c>
      <c r="Y38" s="8"/>
      <c r="Z38" s="9" t="e">
        <f t="shared" si="3"/>
        <v>#DIV/0!</v>
      </c>
      <c r="AG38" s="105">
        <f t="shared" si="4"/>
        <v>0</v>
      </c>
    </row>
    <row r="39" spans="1:33" ht="13.5" thickTop="1" thickBot="1" x14ac:dyDescent="0.3">
      <c r="A39" s="10" t="s">
        <v>35</v>
      </c>
      <c r="B39" s="11">
        <f t="shared" ref="B39:O39" si="5">SUM(B27:B38)</f>
        <v>0</v>
      </c>
      <c r="C39" s="11">
        <f t="shared" si="5"/>
        <v>0</v>
      </c>
      <c r="D39" s="11">
        <f t="shared" si="5"/>
        <v>3072</v>
      </c>
      <c r="G39" s="11">
        <f>SUM(G27:G38)</f>
        <v>3107</v>
      </c>
      <c r="J39" s="11">
        <f t="shared" si="5"/>
        <v>9430</v>
      </c>
      <c r="M39" s="19">
        <f t="shared" si="5"/>
        <v>89.930000000000021</v>
      </c>
      <c r="O39" s="19">
        <f t="shared" si="5"/>
        <v>17.538</v>
      </c>
      <c r="Y39" s="11">
        <f>SUM(Y27:Y38)</f>
        <v>0</v>
      </c>
      <c r="Z39" s="19" t="e">
        <f>SUM(Z27:Z38)</f>
        <v>#DIV/0!</v>
      </c>
      <c r="AG39" s="106"/>
    </row>
    <row r="40" spans="1:33" ht="13.5" thickTop="1" thickBot="1" x14ac:dyDescent="0.3">
      <c r="A40" s="18" t="s">
        <v>36</v>
      </c>
      <c r="B40" s="12" t="e">
        <f t="shared" ref="B40:J40" si="6">AVERAGE(B27:B38)</f>
        <v>#DIV/0!</v>
      </c>
      <c r="C40" s="12" t="e">
        <f t="shared" si="6"/>
        <v>#DIV/0!</v>
      </c>
      <c r="D40" s="12">
        <f t="shared" si="6"/>
        <v>256</v>
      </c>
      <c r="G40" s="12">
        <f>AVERAGE(G27:G38)</f>
        <v>258.91666666666669</v>
      </c>
      <c r="J40" s="12">
        <f t="shared" si="6"/>
        <v>785.83333333333337</v>
      </c>
      <c r="M40" s="14">
        <f>AVERAGE(M27:M38)</f>
        <v>7.4941666666666684</v>
      </c>
      <c r="O40" s="14">
        <f>AVERAGE(O27:O38)</f>
        <v>1.4615</v>
      </c>
      <c r="Y40" s="12" t="e">
        <f>AVERAGE(Y27:Y38)</f>
        <v>#DIV/0!</v>
      </c>
      <c r="Z40" s="14" t="e">
        <f>AVERAGE(Z27:Z38)</f>
        <v>#DIV/0!</v>
      </c>
      <c r="AG40" s="107">
        <f>AVERAGE(AG27:AG38)</f>
        <v>0</v>
      </c>
    </row>
    <row r="41" spans="1:33" ht="13" thickTop="1" x14ac:dyDescent="0.25"/>
    <row r="42" spans="1:33" ht="13" thickBot="1" x14ac:dyDescent="0.3"/>
    <row r="43" spans="1:33" ht="13" thickTop="1" x14ac:dyDescent="0.25">
      <c r="A43" s="53" t="s">
        <v>5</v>
      </c>
      <c r="B43" s="15" t="s">
        <v>6</v>
      </c>
      <c r="C43" s="15" t="s">
        <v>6</v>
      </c>
      <c r="D43" s="15" t="s">
        <v>7</v>
      </c>
      <c r="G43" s="15" t="s">
        <v>8</v>
      </c>
      <c r="J43" s="15" t="s">
        <v>9</v>
      </c>
      <c r="M43" s="15" t="s">
        <v>10</v>
      </c>
      <c r="O43" s="15" t="s">
        <v>11</v>
      </c>
      <c r="Y43" s="22" t="s">
        <v>12</v>
      </c>
      <c r="Z43" s="22" t="s">
        <v>13</v>
      </c>
      <c r="AG43" s="74" t="s">
        <v>120</v>
      </c>
    </row>
    <row r="44" spans="1:33" ht="13" thickBot="1" x14ac:dyDescent="0.3">
      <c r="A44" s="39" t="s">
        <v>37</v>
      </c>
      <c r="B44" s="16" t="s">
        <v>15</v>
      </c>
      <c r="C44" s="17" t="s">
        <v>16</v>
      </c>
      <c r="D44" s="16" t="s">
        <v>17</v>
      </c>
      <c r="G44" s="16" t="s">
        <v>17</v>
      </c>
      <c r="J44" s="16" t="s">
        <v>17</v>
      </c>
      <c r="M44" s="16"/>
      <c r="O44" s="16"/>
      <c r="Y44" s="17" t="s">
        <v>18</v>
      </c>
      <c r="Z44" s="17" t="s">
        <v>19</v>
      </c>
      <c r="AG44" s="78" t="s">
        <v>121</v>
      </c>
    </row>
    <row r="45" spans="1:33" ht="13" thickTop="1" x14ac:dyDescent="0.25">
      <c r="A45" s="7" t="s">
        <v>20</v>
      </c>
      <c r="B45" s="8"/>
      <c r="C45" s="8"/>
      <c r="D45" s="8">
        <v>475</v>
      </c>
      <c r="G45" s="8">
        <v>451</v>
      </c>
      <c r="J45" s="8">
        <v>1478</v>
      </c>
      <c r="M45" s="20">
        <v>7.84</v>
      </c>
      <c r="O45" s="20">
        <v>1.274</v>
      </c>
      <c r="Y45" s="8"/>
      <c r="Z45" s="9" t="e">
        <f t="shared" ref="Z45:Z56" si="7">Y45/B45</f>
        <v>#DIV/0!</v>
      </c>
      <c r="AG45" s="105">
        <f>(0.8*C45*G45)/60</f>
        <v>0</v>
      </c>
    </row>
    <row r="46" spans="1:33" x14ac:dyDescent="0.25">
      <c r="A46" s="7" t="s">
        <v>21</v>
      </c>
      <c r="B46" s="8"/>
      <c r="C46" s="8"/>
      <c r="D46" s="8">
        <v>413</v>
      </c>
      <c r="G46" s="8">
        <v>508</v>
      </c>
      <c r="J46" s="8">
        <v>1175</v>
      </c>
      <c r="M46" s="20">
        <v>7.66</v>
      </c>
      <c r="O46" s="20">
        <v>1.141</v>
      </c>
      <c r="Y46" s="8"/>
      <c r="Z46" s="9" t="e">
        <f t="shared" si="7"/>
        <v>#DIV/0!</v>
      </c>
      <c r="AG46" s="105">
        <f t="shared" ref="AG46:AG56" si="8">(0.8*C46*G46)/60</f>
        <v>0</v>
      </c>
    </row>
    <row r="47" spans="1:33" x14ac:dyDescent="0.25">
      <c r="A47" s="7" t="s">
        <v>22</v>
      </c>
      <c r="B47" s="8"/>
      <c r="C47" s="8"/>
      <c r="D47" s="8">
        <v>259</v>
      </c>
      <c r="G47" s="8">
        <v>356</v>
      </c>
      <c r="J47" s="8">
        <v>876</v>
      </c>
      <c r="M47" s="20">
        <v>7.37</v>
      </c>
      <c r="O47" s="20">
        <v>1.1020000000000001</v>
      </c>
      <c r="Y47" s="8"/>
      <c r="Z47" s="9" t="e">
        <f t="shared" si="7"/>
        <v>#DIV/0!</v>
      </c>
      <c r="AG47" s="105">
        <f t="shared" si="8"/>
        <v>0</v>
      </c>
    </row>
    <row r="48" spans="1:33" x14ac:dyDescent="0.25">
      <c r="A48" s="7" t="s">
        <v>23</v>
      </c>
      <c r="B48" s="8"/>
      <c r="C48" s="8"/>
      <c r="D48" s="8">
        <v>195</v>
      </c>
      <c r="G48" s="8">
        <v>270</v>
      </c>
      <c r="J48" s="8">
        <v>844</v>
      </c>
      <c r="M48" s="20">
        <v>8.01</v>
      </c>
      <c r="O48" s="20">
        <v>1.264</v>
      </c>
      <c r="Y48" s="8"/>
      <c r="Z48" s="9" t="e">
        <f t="shared" si="7"/>
        <v>#DIV/0!</v>
      </c>
      <c r="AG48" s="105">
        <f t="shared" si="8"/>
        <v>0</v>
      </c>
    </row>
    <row r="49" spans="1:33" x14ac:dyDescent="0.25">
      <c r="A49" s="7" t="s">
        <v>24</v>
      </c>
      <c r="B49" s="8"/>
      <c r="C49" s="8"/>
      <c r="D49" s="8">
        <v>205</v>
      </c>
      <c r="G49" s="8">
        <v>325</v>
      </c>
      <c r="J49" s="8">
        <v>522</v>
      </c>
      <c r="M49" s="20">
        <v>7.73</v>
      </c>
      <c r="O49" s="20">
        <v>1.5860000000000001</v>
      </c>
      <c r="Y49" s="8"/>
      <c r="Z49" s="9" t="e">
        <f t="shared" si="7"/>
        <v>#DIV/0!</v>
      </c>
      <c r="AG49" s="105">
        <f t="shared" si="8"/>
        <v>0</v>
      </c>
    </row>
    <row r="50" spans="1:33" x14ac:dyDescent="0.25">
      <c r="A50" s="7" t="s">
        <v>25</v>
      </c>
      <c r="B50" s="8"/>
      <c r="C50" s="8"/>
      <c r="D50" s="8">
        <v>327</v>
      </c>
      <c r="G50" s="8">
        <v>256</v>
      </c>
      <c r="J50" s="8">
        <v>733</v>
      </c>
      <c r="M50" s="20">
        <v>7.53</v>
      </c>
      <c r="O50" s="20">
        <v>1.369</v>
      </c>
      <c r="Y50" s="8"/>
      <c r="Z50" s="9" t="e">
        <f t="shared" si="7"/>
        <v>#DIV/0!</v>
      </c>
      <c r="AG50" s="105">
        <f t="shared" si="8"/>
        <v>0</v>
      </c>
    </row>
    <row r="51" spans="1:33" x14ac:dyDescent="0.25">
      <c r="A51" s="7" t="s">
        <v>26</v>
      </c>
      <c r="B51" s="8"/>
      <c r="C51" s="8"/>
      <c r="D51" s="8">
        <v>304</v>
      </c>
      <c r="G51" s="8">
        <v>323</v>
      </c>
      <c r="J51" s="8">
        <v>904</v>
      </c>
      <c r="M51" s="20">
        <v>7.59</v>
      </c>
      <c r="O51" s="20">
        <v>1.3640000000000001</v>
      </c>
      <c r="Y51" s="8"/>
      <c r="Z51" s="9" t="e">
        <f t="shared" si="7"/>
        <v>#DIV/0!</v>
      </c>
      <c r="AG51" s="105">
        <f t="shared" si="8"/>
        <v>0</v>
      </c>
    </row>
    <row r="52" spans="1:33" x14ac:dyDescent="0.25">
      <c r="A52" s="7" t="s">
        <v>27</v>
      </c>
      <c r="B52" s="8"/>
      <c r="C52" s="8"/>
      <c r="D52" s="8">
        <v>507</v>
      </c>
      <c r="G52" s="8">
        <v>416</v>
      </c>
      <c r="J52" s="8">
        <v>892</v>
      </c>
      <c r="M52" s="20">
        <v>7.66</v>
      </c>
      <c r="O52" s="20">
        <v>1.333</v>
      </c>
      <c r="Y52" s="8"/>
      <c r="Z52" s="9" t="e">
        <f t="shared" si="7"/>
        <v>#DIV/0!</v>
      </c>
      <c r="AG52" s="105">
        <f t="shared" si="8"/>
        <v>0</v>
      </c>
    </row>
    <row r="53" spans="1:33" x14ac:dyDescent="0.25">
      <c r="A53" s="7" t="s">
        <v>28</v>
      </c>
      <c r="B53" s="8"/>
      <c r="C53" s="8"/>
      <c r="D53" s="8">
        <v>275</v>
      </c>
      <c r="G53" s="8">
        <v>284</v>
      </c>
      <c r="J53" s="8">
        <v>684</v>
      </c>
      <c r="M53" s="20">
        <v>7.48</v>
      </c>
      <c r="O53" s="20">
        <v>1.5269999999999999</v>
      </c>
      <c r="Y53" s="8"/>
      <c r="Z53" s="9" t="e">
        <f t="shared" si="7"/>
        <v>#DIV/0!</v>
      </c>
      <c r="AG53" s="105">
        <f t="shared" si="8"/>
        <v>0</v>
      </c>
    </row>
    <row r="54" spans="1:33" x14ac:dyDescent="0.25">
      <c r="A54" s="7" t="s">
        <v>29</v>
      </c>
      <c r="B54" s="8"/>
      <c r="C54" s="8"/>
      <c r="D54" s="8">
        <v>301</v>
      </c>
      <c r="G54" s="8">
        <v>315</v>
      </c>
      <c r="J54" s="8">
        <v>790</v>
      </c>
      <c r="M54" s="20">
        <v>7.53</v>
      </c>
      <c r="O54" s="20">
        <v>1.1200000000000001</v>
      </c>
      <c r="Y54" s="8"/>
      <c r="Z54" s="9" t="e">
        <f t="shared" si="7"/>
        <v>#DIV/0!</v>
      </c>
      <c r="AG54" s="105">
        <f t="shared" si="8"/>
        <v>0</v>
      </c>
    </row>
    <row r="55" spans="1:33" x14ac:dyDescent="0.25">
      <c r="A55" s="7" t="s">
        <v>30</v>
      </c>
      <c r="B55" s="8"/>
      <c r="C55" s="8"/>
      <c r="D55" s="8">
        <v>490</v>
      </c>
      <c r="G55" s="8">
        <v>418</v>
      </c>
      <c r="J55" s="8">
        <v>900</v>
      </c>
      <c r="M55" s="20">
        <v>7.74</v>
      </c>
      <c r="O55" s="20">
        <v>1.0229999999999999</v>
      </c>
      <c r="Y55" s="8"/>
      <c r="Z55" s="9" t="e">
        <f t="shared" si="7"/>
        <v>#DIV/0!</v>
      </c>
      <c r="AG55" s="105">
        <f t="shared" si="8"/>
        <v>0</v>
      </c>
    </row>
    <row r="56" spans="1:33" ht="13" thickBot="1" x14ac:dyDescent="0.3">
      <c r="A56" s="7" t="s">
        <v>31</v>
      </c>
      <c r="B56" s="8"/>
      <c r="C56" s="8"/>
      <c r="D56" s="8">
        <v>180</v>
      </c>
      <c r="G56" s="8">
        <v>294</v>
      </c>
      <c r="J56" s="8">
        <v>576</v>
      </c>
      <c r="M56" s="20">
        <v>7.96</v>
      </c>
      <c r="O56" s="20">
        <v>1.35</v>
      </c>
      <c r="Y56" s="8"/>
      <c r="Z56" s="9" t="e">
        <f t="shared" si="7"/>
        <v>#DIV/0!</v>
      </c>
      <c r="AG56" s="105">
        <f t="shared" si="8"/>
        <v>0</v>
      </c>
    </row>
    <row r="57" spans="1:33" ht="13.5" thickTop="1" thickBot="1" x14ac:dyDescent="0.3">
      <c r="A57" s="10" t="s">
        <v>38</v>
      </c>
      <c r="B57" s="11">
        <f t="shared" ref="B57:O57" si="9">SUM(B45:B56)</f>
        <v>0</v>
      </c>
      <c r="C57" s="11">
        <f t="shared" si="9"/>
        <v>0</v>
      </c>
      <c r="D57" s="11">
        <f t="shared" si="9"/>
        <v>3931</v>
      </c>
      <c r="G57" s="11">
        <f>SUM(G45:G56)</f>
        <v>4216</v>
      </c>
      <c r="J57" s="11">
        <f t="shared" si="9"/>
        <v>10374</v>
      </c>
      <c r="M57" s="19">
        <f t="shared" si="9"/>
        <v>92.1</v>
      </c>
      <c r="O57" s="19">
        <f t="shared" si="9"/>
        <v>15.453000000000001</v>
      </c>
      <c r="Y57" s="11">
        <f>SUM(Y45:Y56)</f>
        <v>0</v>
      </c>
      <c r="Z57" s="19" t="e">
        <f>SUM(Z45:Z56)</f>
        <v>#DIV/0!</v>
      </c>
      <c r="AG57" s="106"/>
    </row>
    <row r="58" spans="1:33" ht="13.5" thickTop="1" thickBot="1" x14ac:dyDescent="0.3">
      <c r="A58" s="18" t="s">
        <v>39</v>
      </c>
      <c r="B58" s="12" t="e">
        <f t="shared" ref="B58:J58" si="10">AVERAGE(B45:B56)</f>
        <v>#DIV/0!</v>
      </c>
      <c r="C58" s="12" t="e">
        <f t="shared" si="10"/>
        <v>#DIV/0!</v>
      </c>
      <c r="D58" s="12">
        <f t="shared" si="10"/>
        <v>327.58333333333331</v>
      </c>
      <c r="G58" s="12">
        <f>AVERAGE(G45:G56)</f>
        <v>351.33333333333331</v>
      </c>
      <c r="J58" s="12">
        <f t="shared" si="10"/>
        <v>864.5</v>
      </c>
      <c r="M58" s="14">
        <f>AVERAGE(M45:M56)</f>
        <v>7.6749999999999998</v>
      </c>
      <c r="O58" s="14">
        <f>AVERAGE(O45:O56)</f>
        <v>1.2877500000000002</v>
      </c>
      <c r="Y58" s="12" t="e">
        <f>AVERAGE(Y45:Y56)</f>
        <v>#DIV/0!</v>
      </c>
      <c r="Z58" s="14" t="e">
        <f>AVERAGE(Z45:Z56)</f>
        <v>#DIV/0!</v>
      </c>
      <c r="AG58" s="107">
        <f>AVERAGE(AG45:AG56)</f>
        <v>0</v>
      </c>
    </row>
    <row r="59" spans="1:33" ht="13" thickTop="1" x14ac:dyDescent="0.25"/>
    <row r="60" spans="1:33" ht="13" thickBot="1" x14ac:dyDescent="0.3"/>
    <row r="61" spans="1:33" ht="13" thickTop="1" x14ac:dyDescent="0.25">
      <c r="A61" s="53" t="s">
        <v>5</v>
      </c>
      <c r="B61" s="15" t="s">
        <v>6</v>
      </c>
      <c r="C61" s="15" t="s">
        <v>6</v>
      </c>
      <c r="D61" s="15" t="s">
        <v>7</v>
      </c>
      <c r="G61" s="15" t="s">
        <v>8</v>
      </c>
      <c r="J61" s="15" t="s">
        <v>9</v>
      </c>
      <c r="M61" s="15" t="s">
        <v>10</v>
      </c>
      <c r="O61" s="15" t="s">
        <v>11</v>
      </c>
      <c r="Y61" s="22" t="s">
        <v>12</v>
      </c>
      <c r="Z61" s="22" t="s">
        <v>13</v>
      </c>
      <c r="AG61" s="74" t="s">
        <v>120</v>
      </c>
    </row>
    <row r="62" spans="1:33" ht="13" thickBot="1" x14ac:dyDescent="0.3">
      <c r="A62" s="39" t="s">
        <v>40</v>
      </c>
      <c r="B62" s="16" t="s">
        <v>15</v>
      </c>
      <c r="C62" s="17" t="s">
        <v>16</v>
      </c>
      <c r="D62" s="16" t="s">
        <v>17</v>
      </c>
      <c r="G62" s="16" t="s">
        <v>17</v>
      </c>
      <c r="J62" s="16" t="s">
        <v>17</v>
      </c>
      <c r="M62" s="16"/>
      <c r="O62" s="16"/>
      <c r="Y62" s="17" t="s">
        <v>18</v>
      </c>
      <c r="Z62" s="17" t="s">
        <v>19</v>
      </c>
      <c r="AG62" s="78" t="s">
        <v>121</v>
      </c>
    </row>
    <row r="63" spans="1:33" ht="13" thickTop="1" x14ac:dyDescent="0.25">
      <c r="A63" s="7" t="s">
        <v>20</v>
      </c>
      <c r="B63" s="8"/>
      <c r="C63" s="8"/>
      <c r="D63" s="8">
        <v>266</v>
      </c>
      <c r="G63" s="8">
        <v>386</v>
      </c>
      <c r="J63" s="8">
        <v>1140</v>
      </c>
      <c r="M63" s="20">
        <v>7.11</v>
      </c>
      <c r="O63" s="20">
        <v>1.6639999999999999</v>
      </c>
      <c r="Y63" s="8"/>
      <c r="Z63" s="9" t="e">
        <f t="shared" ref="Z63:Z74" si="11">Y63/B63</f>
        <v>#DIV/0!</v>
      </c>
      <c r="AG63" s="105">
        <f>(0.8*C63*G63)/60</f>
        <v>0</v>
      </c>
    </row>
    <row r="64" spans="1:33" x14ac:dyDescent="0.25">
      <c r="A64" s="7" t="s">
        <v>21</v>
      </c>
      <c r="B64" s="8"/>
      <c r="C64" s="8"/>
      <c r="D64" s="8">
        <v>372</v>
      </c>
      <c r="G64" s="8">
        <v>486</v>
      </c>
      <c r="J64" s="8">
        <v>1280</v>
      </c>
      <c r="M64" s="20">
        <v>7.2</v>
      </c>
      <c r="O64" s="20">
        <v>1.1240000000000001</v>
      </c>
      <c r="Y64" s="8"/>
      <c r="Z64" s="9" t="e">
        <f t="shared" si="11"/>
        <v>#DIV/0!</v>
      </c>
      <c r="AG64" s="105">
        <f t="shared" ref="AG64:AG74" si="12">(0.8*C64*G64)/60</f>
        <v>0</v>
      </c>
    </row>
    <row r="65" spans="1:33" x14ac:dyDescent="0.25">
      <c r="A65" s="7" t="s">
        <v>22</v>
      </c>
      <c r="B65" s="8"/>
      <c r="C65" s="8"/>
      <c r="D65" s="8">
        <v>296</v>
      </c>
      <c r="G65" s="8">
        <v>333</v>
      </c>
      <c r="J65" s="8">
        <v>828</v>
      </c>
      <c r="M65" s="20">
        <v>8.33</v>
      </c>
      <c r="O65" s="20">
        <v>1.3540000000000001</v>
      </c>
      <c r="Y65" s="8"/>
      <c r="Z65" s="9" t="e">
        <f t="shared" si="11"/>
        <v>#DIV/0!</v>
      </c>
      <c r="AG65" s="105">
        <f t="shared" si="12"/>
        <v>0</v>
      </c>
    </row>
    <row r="66" spans="1:33" x14ac:dyDescent="0.25">
      <c r="A66" s="7" t="s">
        <v>23</v>
      </c>
      <c r="B66" s="8"/>
      <c r="C66" s="8"/>
      <c r="D66" s="8">
        <v>585</v>
      </c>
      <c r="G66" s="8">
        <v>542</v>
      </c>
      <c r="J66" s="8">
        <v>1077</v>
      </c>
      <c r="M66" s="20">
        <v>7.77</v>
      </c>
      <c r="O66" s="20">
        <v>1.3180000000000001</v>
      </c>
      <c r="Y66" s="8"/>
      <c r="Z66" s="9" t="e">
        <f t="shared" si="11"/>
        <v>#DIV/0!</v>
      </c>
      <c r="AG66" s="105">
        <f t="shared" si="12"/>
        <v>0</v>
      </c>
    </row>
    <row r="67" spans="1:33" x14ac:dyDescent="0.25">
      <c r="A67" s="7" t="s">
        <v>24</v>
      </c>
      <c r="B67" s="8"/>
      <c r="C67" s="8"/>
      <c r="D67" s="8">
        <v>182</v>
      </c>
      <c r="G67" s="8">
        <v>379</v>
      </c>
      <c r="J67" s="8">
        <v>746</v>
      </c>
      <c r="M67" s="20">
        <v>8.1999999999999993</v>
      </c>
      <c r="O67" s="20">
        <v>1.5780000000000001</v>
      </c>
      <c r="Y67" s="8"/>
      <c r="Z67" s="9" t="e">
        <f t="shared" si="11"/>
        <v>#DIV/0!</v>
      </c>
      <c r="AG67" s="105">
        <f t="shared" si="12"/>
        <v>0</v>
      </c>
    </row>
    <row r="68" spans="1:33" x14ac:dyDescent="0.25">
      <c r="A68" s="7" t="s">
        <v>25</v>
      </c>
      <c r="B68" s="8"/>
      <c r="C68" s="8"/>
      <c r="D68" s="8">
        <v>268</v>
      </c>
      <c r="G68" s="8">
        <v>268</v>
      </c>
      <c r="J68" s="8">
        <v>845</v>
      </c>
      <c r="M68" s="20">
        <v>7.61</v>
      </c>
      <c r="O68" s="20">
        <v>1.1259999999999999</v>
      </c>
      <c r="Y68" s="8"/>
      <c r="Z68" s="9" t="e">
        <f t="shared" si="11"/>
        <v>#DIV/0!</v>
      </c>
      <c r="AG68" s="105">
        <f t="shared" si="12"/>
        <v>0</v>
      </c>
    </row>
    <row r="69" spans="1:33" x14ac:dyDescent="0.25">
      <c r="A69" s="7" t="s">
        <v>26</v>
      </c>
      <c r="B69" s="8"/>
      <c r="C69" s="8"/>
      <c r="D69" s="8">
        <v>378</v>
      </c>
      <c r="G69" s="8">
        <v>290</v>
      </c>
      <c r="J69" s="8">
        <v>1004</v>
      </c>
      <c r="M69" s="20">
        <v>7.6</v>
      </c>
      <c r="O69" s="20">
        <v>1.3640000000000001</v>
      </c>
      <c r="Y69" s="8"/>
      <c r="Z69" s="9" t="e">
        <f t="shared" si="11"/>
        <v>#DIV/0!</v>
      </c>
      <c r="AG69" s="105">
        <f t="shared" si="12"/>
        <v>0</v>
      </c>
    </row>
    <row r="70" spans="1:33" x14ac:dyDescent="0.25">
      <c r="A70" s="7" t="s">
        <v>27</v>
      </c>
      <c r="B70" s="8"/>
      <c r="C70" s="8"/>
      <c r="D70" s="8">
        <v>358</v>
      </c>
      <c r="G70" s="8">
        <v>284</v>
      </c>
      <c r="J70" s="8">
        <v>769</v>
      </c>
      <c r="M70" s="20">
        <v>7.56</v>
      </c>
      <c r="O70" s="20">
        <v>1.175</v>
      </c>
      <c r="Y70" s="8"/>
      <c r="Z70" s="9" t="e">
        <f t="shared" si="11"/>
        <v>#DIV/0!</v>
      </c>
      <c r="AG70" s="105">
        <f t="shared" si="12"/>
        <v>0</v>
      </c>
    </row>
    <row r="71" spans="1:33" x14ac:dyDescent="0.25">
      <c r="A71" s="7" t="s">
        <v>28</v>
      </c>
      <c r="B71" s="8"/>
      <c r="C71" s="8"/>
      <c r="D71" s="8">
        <v>497</v>
      </c>
      <c r="G71" s="8">
        <v>416</v>
      </c>
      <c r="J71" s="8">
        <v>998</v>
      </c>
      <c r="M71" s="20">
        <v>6.87</v>
      </c>
      <c r="O71" s="20">
        <v>1.837</v>
      </c>
      <c r="Y71" s="8"/>
      <c r="Z71" s="9" t="e">
        <f t="shared" si="11"/>
        <v>#DIV/0!</v>
      </c>
      <c r="AG71" s="105">
        <f t="shared" si="12"/>
        <v>0</v>
      </c>
    </row>
    <row r="72" spans="1:33" x14ac:dyDescent="0.25">
      <c r="A72" s="7" t="s">
        <v>29</v>
      </c>
      <c r="B72" s="8"/>
      <c r="C72" s="8"/>
      <c r="D72" s="8">
        <v>294</v>
      </c>
      <c r="G72" s="8">
        <v>269</v>
      </c>
      <c r="J72" s="8">
        <v>712</v>
      </c>
      <c r="M72" s="20">
        <v>7.65</v>
      </c>
      <c r="O72" s="20">
        <v>1.18</v>
      </c>
      <c r="Y72" s="8"/>
      <c r="Z72" s="9" t="e">
        <f t="shared" si="11"/>
        <v>#DIV/0!</v>
      </c>
      <c r="AG72" s="105">
        <f t="shared" si="12"/>
        <v>0</v>
      </c>
    </row>
    <row r="73" spans="1:33" x14ac:dyDescent="0.25">
      <c r="A73" s="7" t="s">
        <v>30</v>
      </c>
      <c r="B73" s="8"/>
      <c r="C73" s="8"/>
      <c r="D73" s="8">
        <v>404</v>
      </c>
      <c r="G73" s="8">
        <v>271</v>
      </c>
      <c r="J73" s="8">
        <v>595</v>
      </c>
      <c r="M73" s="20">
        <v>7.77</v>
      </c>
      <c r="O73" s="20">
        <v>2.0009999999999999</v>
      </c>
      <c r="Y73" s="8"/>
      <c r="Z73" s="9" t="e">
        <f t="shared" si="11"/>
        <v>#DIV/0!</v>
      </c>
      <c r="AG73" s="105">
        <f t="shared" si="12"/>
        <v>0</v>
      </c>
    </row>
    <row r="74" spans="1:33" ht="13" thickBot="1" x14ac:dyDescent="0.3">
      <c r="A74" s="7" t="s">
        <v>31</v>
      </c>
      <c r="B74" s="8"/>
      <c r="C74" s="8"/>
      <c r="D74" s="8">
        <v>761</v>
      </c>
      <c r="G74" s="8">
        <v>780</v>
      </c>
      <c r="J74" s="8">
        <v>1194</v>
      </c>
      <c r="M74" s="20">
        <v>7.39</v>
      </c>
      <c r="O74" s="20">
        <v>1.38</v>
      </c>
      <c r="Y74" s="8"/>
      <c r="Z74" s="9" t="e">
        <f t="shared" si="11"/>
        <v>#DIV/0!</v>
      </c>
      <c r="AG74" s="105">
        <f t="shared" si="12"/>
        <v>0</v>
      </c>
    </row>
    <row r="75" spans="1:33" ht="13.5" thickTop="1" thickBot="1" x14ac:dyDescent="0.3">
      <c r="A75" s="10" t="s">
        <v>41</v>
      </c>
      <c r="B75" s="11">
        <f t="shared" ref="B75:O75" si="13">SUM(B63:B74)</f>
        <v>0</v>
      </c>
      <c r="C75" s="11">
        <f t="shared" si="13"/>
        <v>0</v>
      </c>
      <c r="D75" s="11">
        <f t="shared" si="13"/>
        <v>4661</v>
      </c>
      <c r="G75" s="11">
        <f>SUM(G63:G74)</f>
        <v>4704</v>
      </c>
      <c r="J75" s="11">
        <f t="shared" si="13"/>
        <v>11188</v>
      </c>
      <c r="M75" s="19">
        <f t="shared" si="13"/>
        <v>91.06</v>
      </c>
      <c r="O75" s="19">
        <f t="shared" si="13"/>
        <v>17.101000000000003</v>
      </c>
      <c r="Y75" s="11">
        <f>SUM(Y63:Y74)</f>
        <v>0</v>
      </c>
      <c r="Z75" s="19" t="e">
        <f>SUM(Z63:Z74)</f>
        <v>#DIV/0!</v>
      </c>
      <c r="AG75" s="106"/>
    </row>
    <row r="76" spans="1:33" ht="13.5" thickTop="1" thickBot="1" x14ac:dyDescent="0.3">
      <c r="A76" s="18" t="s">
        <v>42</v>
      </c>
      <c r="B76" s="12" t="e">
        <f t="shared" ref="B76:J76" si="14">AVERAGE(B63:B74)</f>
        <v>#DIV/0!</v>
      </c>
      <c r="C76" s="12" t="e">
        <f t="shared" si="14"/>
        <v>#DIV/0!</v>
      </c>
      <c r="D76" s="12">
        <f t="shared" si="14"/>
        <v>388.41666666666669</v>
      </c>
      <c r="G76" s="12">
        <f>AVERAGE(G63:G74)</f>
        <v>392</v>
      </c>
      <c r="J76" s="12">
        <f t="shared" si="14"/>
        <v>932.33333333333337</v>
      </c>
      <c r="M76" s="14">
        <f>AVERAGE(M63:M74)</f>
        <v>7.5883333333333338</v>
      </c>
      <c r="O76" s="14">
        <f>AVERAGE(O63:O74)</f>
        <v>1.4250833333333335</v>
      </c>
      <c r="Y76" s="12" t="e">
        <f>AVERAGE(Y63:Y74)</f>
        <v>#DIV/0!</v>
      </c>
      <c r="Z76" s="14" t="e">
        <f>AVERAGE(Z63:Z74)</f>
        <v>#DIV/0!</v>
      </c>
      <c r="AG76" s="107">
        <f>AVERAGE(AG63:AG74)</f>
        <v>0</v>
      </c>
    </row>
    <row r="77" spans="1:33" ht="13" thickTop="1" x14ac:dyDescent="0.25"/>
    <row r="78" spans="1:33" ht="13" thickBot="1" x14ac:dyDescent="0.3"/>
    <row r="79" spans="1:33" ht="13" thickTop="1" x14ac:dyDescent="0.25">
      <c r="A79" s="53" t="s">
        <v>5</v>
      </c>
      <c r="B79" s="15" t="s">
        <v>6</v>
      </c>
      <c r="C79" s="15" t="s">
        <v>6</v>
      </c>
      <c r="D79" s="15" t="s">
        <v>7</v>
      </c>
      <c r="G79" s="15" t="s">
        <v>8</v>
      </c>
      <c r="J79" s="15" t="s">
        <v>9</v>
      </c>
      <c r="M79" s="15" t="s">
        <v>10</v>
      </c>
      <c r="O79" s="15" t="s">
        <v>11</v>
      </c>
      <c r="Y79" s="22" t="s">
        <v>12</v>
      </c>
      <c r="Z79" s="22" t="s">
        <v>13</v>
      </c>
      <c r="AG79" s="74" t="s">
        <v>120</v>
      </c>
    </row>
    <row r="80" spans="1:33" ht="13" thickBot="1" x14ac:dyDescent="0.3">
      <c r="A80" s="39" t="s">
        <v>43</v>
      </c>
      <c r="B80" s="16" t="s">
        <v>15</v>
      </c>
      <c r="C80" s="17" t="s">
        <v>16</v>
      </c>
      <c r="D80" s="16" t="s">
        <v>17</v>
      </c>
      <c r="G80" s="16" t="s">
        <v>17</v>
      </c>
      <c r="J80" s="16" t="s">
        <v>17</v>
      </c>
      <c r="M80" s="16"/>
      <c r="O80" s="16"/>
      <c r="Y80" s="17" t="s">
        <v>18</v>
      </c>
      <c r="Z80" s="17" t="s">
        <v>19</v>
      </c>
      <c r="AG80" s="78" t="s">
        <v>121</v>
      </c>
    </row>
    <row r="81" spans="1:33" ht="13" thickTop="1" x14ac:dyDescent="0.25">
      <c r="A81" s="7" t="s">
        <v>20</v>
      </c>
      <c r="B81" s="8"/>
      <c r="C81" s="8"/>
      <c r="D81" s="8">
        <v>411</v>
      </c>
      <c r="G81" s="8">
        <v>440</v>
      </c>
      <c r="J81" s="8">
        <v>1086</v>
      </c>
      <c r="M81" s="20">
        <v>7.59</v>
      </c>
      <c r="O81" s="20">
        <v>1.284</v>
      </c>
      <c r="Y81" s="8"/>
      <c r="Z81" s="9" t="e">
        <f t="shared" ref="Z81:Z92" si="15">Y81/B81</f>
        <v>#DIV/0!</v>
      </c>
      <c r="AG81" s="105">
        <f>(0.8*C81*G81)/60</f>
        <v>0</v>
      </c>
    </row>
    <row r="82" spans="1:33" x14ac:dyDescent="0.25">
      <c r="A82" s="7" t="s">
        <v>21</v>
      </c>
      <c r="B82" s="8"/>
      <c r="C82" s="8"/>
      <c r="D82" s="8">
        <v>469</v>
      </c>
      <c r="G82" s="8">
        <v>283</v>
      </c>
      <c r="J82" s="8">
        <v>1085</v>
      </c>
      <c r="M82" s="20">
        <v>7.55</v>
      </c>
      <c r="O82" s="20">
        <v>1.0629999999999999</v>
      </c>
      <c r="Y82" s="8"/>
      <c r="Z82" s="9" t="e">
        <f t="shared" si="15"/>
        <v>#DIV/0!</v>
      </c>
      <c r="AG82" s="105">
        <f t="shared" ref="AG82:AG92" si="16">(0.8*C82*G82)/60</f>
        <v>0</v>
      </c>
    </row>
    <row r="83" spans="1:33" x14ac:dyDescent="0.25">
      <c r="A83" s="7" t="s">
        <v>22</v>
      </c>
      <c r="B83" s="8"/>
      <c r="C83" s="8"/>
      <c r="D83" s="8">
        <v>803</v>
      </c>
      <c r="G83" s="8">
        <v>556</v>
      </c>
      <c r="J83" s="8">
        <v>1779</v>
      </c>
      <c r="M83" s="20">
        <v>8.3000000000000007</v>
      </c>
      <c r="O83" s="20">
        <v>1.5660000000000001</v>
      </c>
      <c r="Y83" s="8"/>
      <c r="Z83" s="9" t="e">
        <f t="shared" si="15"/>
        <v>#DIV/0!</v>
      </c>
      <c r="AG83" s="105">
        <f t="shared" si="16"/>
        <v>0</v>
      </c>
    </row>
    <row r="84" spans="1:33" x14ac:dyDescent="0.25">
      <c r="A84" s="7" t="s">
        <v>23</v>
      </c>
      <c r="B84" s="8"/>
      <c r="C84" s="8"/>
      <c r="D84" s="8">
        <v>376</v>
      </c>
      <c r="G84" s="8">
        <v>344</v>
      </c>
      <c r="J84" s="8">
        <v>810</v>
      </c>
      <c r="M84" s="20">
        <v>7.42</v>
      </c>
      <c r="O84" s="20">
        <v>1.1140000000000001</v>
      </c>
      <c r="Y84" s="8"/>
      <c r="Z84" s="9" t="e">
        <f t="shared" si="15"/>
        <v>#DIV/0!</v>
      </c>
      <c r="AG84" s="105">
        <f t="shared" si="16"/>
        <v>0</v>
      </c>
    </row>
    <row r="85" spans="1:33" x14ac:dyDescent="0.25">
      <c r="A85" s="7" t="s">
        <v>24</v>
      </c>
      <c r="B85" s="8"/>
      <c r="C85" s="8"/>
      <c r="D85" s="8">
        <v>307</v>
      </c>
      <c r="G85" s="8">
        <v>379</v>
      </c>
      <c r="J85" s="8">
        <v>730</v>
      </c>
      <c r="M85" s="20">
        <v>7.68</v>
      </c>
      <c r="O85" s="20">
        <v>1.3779999999999999</v>
      </c>
      <c r="Y85" s="8"/>
      <c r="Z85" s="9" t="e">
        <f t="shared" si="15"/>
        <v>#DIV/0!</v>
      </c>
      <c r="AG85" s="105">
        <f t="shared" si="16"/>
        <v>0</v>
      </c>
    </row>
    <row r="86" spans="1:33" x14ac:dyDescent="0.25">
      <c r="A86" s="7" t="s">
        <v>25</v>
      </c>
      <c r="B86" s="8"/>
      <c r="C86" s="8"/>
      <c r="D86" s="8">
        <v>338</v>
      </c>
      <c r="G86" s="8">
        <v>380</v>
      </c>
      <c r="J86" s="8">
        <v>798</v>
      </c>
      <c r="M86" s="20">
        <v>7.78</v>
      </c>
      <c r="O86" s="20">
        <v>1.294</v>
      </c>
      <c r="Y86" s="8"/>
      <c r="Z86" s="9" t="e">
        <f t="shared" si="15"/>
        <v>#DIV/0!</v>
      </c>
      <c r="AG86" s="105">
        <f t="shared" si="16"/>
        <v>0</v>
      </c>
    </row>
    <row r="87" spans="1:33" x14ac:dyDescent="0.25">
      <c r="A87" s="7" t="s">
        <v>26</v>
      </c>
      <c r="B87" s="8"/>
      <c r="C87" s="8"/>
      <c r="D87" s="8">
        <v>340</v>
      </c>
      <c r="G87" s="8">
        <v>378</v>
      </c>
      <c r="J87" s="8">
        <v>807</v>
      </c>
      <c r="M87" s="20">
        <v>8.23</v>
      </c>
      <c r="O87" s="20">
        <v>1.4059999999999999</v>
      </c>
      <c r="Y87" s="8"/>
      <c r="Z87" s="9" t="e">
        <f t="shared" si="15"/>
        <v>#DIV/0!</v>
      </c>
      <c r="AG87" s="105">
        <f t="shared" si="16"/>
        <v>0</v>
      </c>
    </row>
    <row r="88" spans="1:33" x14ac:dyDescent="0.25">
      <c r="A88" s="7" t="s">
        <v>27</v>
      </c>
      <c r="B88" s="8"/>
      <c r="C88" s="8"/>
      <c r="D88" s="8">
        <v>839</v>
      </c>
      <c r="G88" s="8">
        <v>558</v>
      </c>
      <c r="J88" s="8">
        <v>1201</v>
      </c>
      <c r="M88" s="20">
        <v>1.601</v>
      </c>
      <c r="O88" s="20">
        <v>7.71</v>
      </c>
      <c r="Y88" s="8"/>
      <c r="Z88" s="9" t="e">
        <f t="shared" si="15"/>
        <v>#DIV/0!</v>
      </c>
      <c r="AG88" s="105">
        <f t="shared" si="16"/>
        <v>0</v>
      </c>
    </row>
    <row r="89" spans="1:33" x14ac:dyDescent="0.25">
      <c r="A89" s="7" t="s">
        <v>28</v>
      </c>
      <c r="B89" s="8"/>
      <c r="C89" s="8"/>
      <c r="D89" s="8">
        <v>168</v>
      </c>
      <c r="G89" s="8">
        <v>151</v>
      </c>
      <c r="J89" s="8">
        <v>528</v>
      </c>
      <c r="M89" s="20">
        <v>1.744</v>
      </c>
      <c r="O89" s="20">
        <v>7.72</v>
      </c>
      <c r="Y89" s="8"/>
      <c r="Z89" s="9" t="e">
        <f t="shared" si="15"/>
        <v>#DIV/0!</v>
      </c>
      <c r="AG89" s="105">
        <f t="shared" si="16"/>
        <v>0</v>
      </c>
    </row>
    <row r="90" spans="1:33" x14ac:dyDescent="0.25">
      <c r="A90" s="7" t="s">
        <v>29</v>
      </c>
      <c r="B90" s="8"/>
      <c r="C90" s="8"/>
      <c r="D90" s="8">
        <v>440</v>
      </c>
      <c r="G90" s="8">
        <v>302</v>
      </c>
      <c r="J90" s="8">
        <v>820</v>
      </c>
      <c r="M90" s="20">
        <v>1.103</v>
      </c>
      <c r="O90" s="20">
        <v>7.84</v>
      </c>
      <c r="Y90" s="8"/>
      <c r="Z90" s="9" t="e">
        <f t="shared" si="15"/>
        <v>#DIV/0!</v>
      </c>
      <c r="AG90" s="105">
        <f t="shared" si="16"/>
        <v>0</v>
      </c>
    </row>
    <row r="91" spans="1:33" x14ac:dyDescent="0.25">
      <c r="A91" s="7" t="s">
        <v>30</v>
      </c>
      <c r="B91" s="8"/>
      <c r="C91" s="8"/>
      <c r="D91" s="8">
        <v>244</v>
      </c>
      <c r="G91" s="8">
        <v>276</v>
      </c>
      <c r="J91" s="8">
        <v>891</v>
      </c>
      <c r="M91" s="20">
        <v>1.377</v>
      </c>
      <c r="O91" s="20">
        <v>7.84</v>
      </c>
      <c r="Y91" s="8"/>
      <c r="Z91" s="9" t="e">
        <f t="shared" si="15"/>
        <v>#DIV/0!</v>
      </c>
      <c r="AG91" s="105">
        <f t="shared" si="16"/>
        <v>0</v>
      </c>
    </row>
    <row r="92" spans="1:33" ht="13" thickBot="1" x14ac:dyDescent="0.3">
      <c r="A92" s="7" t="s">
        <v>31</v>
      </c>
      <c r="B92" s="8"/>
      <c r="C92" s="8"/>
      <c r="D92" s="8">
        <v>292</v>
      </c>
      <c r="G92" s="8">
        <v>474</v>
      </c>
      <c r="J92" s="8">
        <v>981</v>
      </c>
      <c r="M92" s="20">
        <v>1.5349999999999999</v>
      </c>
      <c r="O92" s="20">
        <v>8.7799999999999994</v>
      </c>
      <c r="Y92" s="8"/>
      <c r="Z92" s="9" t="e">
        <f t="shared" si="15"/>
        <v>#DIV/0!</v>
      </c>
      <c r="AG92" s="105">
        <f t="shared" si="16"/>
        <v>0</v>
      </c>
    </row>
    <row r="93" spans="1:33" ht="13.5" thickTop="1" thickBot="1" x14ac:dyDescent="0.3">
      <c r="A93" s="10" t="s">
        <v>44</v>
      </c>
      <c r="B93" s="11">
        <f t="shared" ref="B93:O93" si="17">SUM(B81:B92)</f>
        <v>0</v>
      </c>
      <c r="C93" s="11">
        <f t="shared" si="17"/>
        <v>0</v>
      </c>
      <c r="D93" s="11">
        <f t="shared" si="17"/>
        <v>5027</v>
      </c>
      <c r="G93" s="11">
        <f>SUM(G81:G92)</f>
        <v>4521</v>
      </c>
      <c r="J93" s="11">
        <f t="shared" si="17"/>
        <v>11516</v>
      </c>
      <c r="M93" s="19">
        <f t="shared" si="17"/>
        <v>61.91</v>
      </c>
      <c r="O93" s="19">
        <f t="shared" si="17"/>
        <v>48.995000000000005</v>
      </c>
      <c r="Y93" s="11">
        <f>SUM(Y81:Y92)</f>
        <v>0</v>
      </c>
      <c r="Z93" s="19" t="e">
        <f>SUM(Z81:Z92)</f>
        <v>#DIV/0!</v>
      </c>
      <c r="AG93" s="106"/>
    </row>
    <row r="94" spans="1:33" ht="13.5" thickTop="1" thickBot="1" x14ac:dyDescent="0.3">
      <c r="A94" s="18" t="s">
        <v>45</v>
      </c>
      <c r="B94" s="12" t="e">
        <f t="shared" ref="B94:J94" si="18">AVERAGE(B81:B92)</f>
        <v>#DIV/0!</v>
      </c>
      <c r="C94" s="12" t="e">
        <f t="shared" si="18"/>
        <v>#DIV/0!</v>
      </c>
      <c r="D94" s="12">
        <f t="shared" si="18"/>
        <v>418.91666666666669</v>
      </c>
      <c r="G94" s="12">
        <f>AVERAGE(G81:G92)</f>
        <v>376.75</v>
      </c>
      <c r="J94" s="12">
        <f t="shared" si="18"/>
        <v>959.66666666666663</v>
      </c>
      <c r="M94" s="14">
        <f>AVERAGE(M81:M92)</f>
        <v>5.1591666666666667</v>
      </c>
      <c r="O94" s="14">
        <f>AVERAGE(O81:O92)</f>
        <v>4.0829166666666667</v>
      </c>
      <c r="Y94" s="12" t="e">
        <f>AVERAGE(Y81:Y92)</f>
        <v>#DIV/0!</v>
      </c>
      <c r="Z94" s="14" t="e">
        <f>AVERAGE(Z81:Z92)</f>
        <v>#DIV/0!</v>
      </c>
      <c r="AG94" s="107">
        <f>AVERAGE(AG81:AG92)</f>
        <v>0</v>
      </c>
    </row>
    <row r="95" spans="1:33" ht="13" thickTop="1" x14ac:dyDescent="0.25"/>
    <row r="96" spans="1:33" ht="13" thickBot="1" x14ac:dyDescent="0.3"/>
    <row r="97" spans="1:33" ht="13" thickTop="1" x14ac:dyDescent="0.25">
      <c r="A97" s="53" t="s">
        <v>5</v>
      </c>
      <c r="B97" s="15" t="s">
        <v>6</v>
      </c>
      <c r="C97" s="15" t="s">
        <v>6</v>
      </c>
      <c r="D97" s="15" t="s">
        <v>7</v>
      </c>
      <c r="G97" s="15" t="s">
        <v>8</v>
      </c>
      <c r="J97" s="15" t="s">
        <v>9</v>
      </c>
      <c r="M97" s="15" t="s">
        <v>10</v>
      </c>
      <c r="O97" s="15" t="s">
        <v>11</v>
      </c>
      <c r="Y97" s="22" t="s">
        <v>12</v>
      </c>
      <c r="Z97" s="22" t="s">
        <v>13</v>
      </c>
      <c r="AG97" s="74" t="s">
        <v>120</v>
      </c>
    </row>
    <row r="98" spans="1:33" ht="13" thickBot="1" x14ac:dyDescent="0.3">
      <c r="A98" s="39" t="s">
        <v>46</v>
      </c>
      <c r="B98" s="16" t="s">
        <v>15</v>
      </c>
      <c r="C98" s="17" t="s">
        <v>16</v>
      </c>
      <c r="D98" s="16" t="s">
        <v>17</v>
      </c>
      <c r="G98" s="16" t="s">
        <v>17</v>
      </c>
      <c r="J98" s="16" t="s">
        <v>17</v>
      </c>
      <c r="M98" s="16"/>
      <c r="O98" s="16"/>
      <c r="Y98" s="17" t="s">
        <v>18</v>
      </c>
      <c r="Z98" s="17" t="s">
        <v>19</v>
      </c>
      <c r="AG98" s="78" t="s">
        <v>121</v>
      </c>
    </row>
    <row r="99" spans="1:33" ht="13" thickTop="1" x14ac:dyDescent="0.25">
      <c r="A99" s="7" t="s">
        <v>20</v>
      </c>
      <c r="B99" s="8"/>
      <c r="C99" s="8"/>
      <c r="D99" s="8">
        <v>232</v>
      </c>
      <c r="G99" s="8">
        <v>414</v>
      </c>
      <c r="J99" s="8">
        <v>866</v>
      </c>
      <c r="M99" s="20">
        <v>7.95</v>
      </c>
      <c r="O99" s="20">
        <v>1.5609999999999999</v>
      </c>
      <c r="Y99" s="8"/>
      <c r="Z99" s="9" t="e">
        <f t="shared" ref="Z99:Z110" si="19">Y99/B99</f>
        <v>#DIV/0!</v>
      </c>
      <c r="AG99" s="105">
        <f>(0.8*C99*G99)/60</f>
        <v>0</v>
      </c>
    </row>
    <row r="100" spans="1:33" x14ac:dyDescent="0.25">
      <c r="A100" s="7" t="s">
        <v>21</v>
      </c>
      <c r="B100" s="8"/>
      <c r="C100" s="8"/>
      <c r="D100" s="8">
        <v>186</v>
      </c>
      <c r="G100" s="8">
        <v>292</v>
      </c>
      <c r="J100" s="8">
        <v>867</v>
      </c>
      <c r="M100" s="20">
        <v>8.69</v>
      </c>
      <c r="O100" s="20">
        <v>2.2749999999999999</v>
      </c>
      <c r="Y100" s="8"/>
      <c r="Z100" s="9" t="e">
        <f t="shared" si="19"/>
        <v>#DIV/0!</v>
      </c>
      <c r="AG100" s="105">
        <f t="shared" ref="AG100:AG110" si="20">(0.8*C100*G100)/60</f>
        <v>0</v>
      </c>
    </row>
    <row r="101" spans="1:33" x14ac:dyDescent="0.25">
      <c r="A101" s="7" t="s">
        <v>22</v>
      </c>
      <c r="B101" s="8"/>
      <c r="C101" s="8"/>
      <c r="D101" s="8">
        <v>172</v>
      </c>
      <c r="G101" s="8">
        <v>262</v>
      </c>
      <c r="J101" s="8">
        <v>744</v>
      </c>
      <c r="M101" s="20">
        <v>7.68</v>
      </c>
      <c r="O101" s="20">
        <v>1.5209999999999999</v>
      </c>
      <c r="Y101" s="8"/>
      <c r="Z101" s="9" t="e">
        <f t="shared" si="19"/>
        <v>#DIV/0!</v>
      </c>
      <c r="AG101" s="105">
        <f t="shared" si="20"/>
        <v>0</v>
      </c>
    </row>
    <row r="102" spans="1:33" x14ac:dyDescent="0.25">
      <c r="A102" s="7" t="s">
        <v>23</v>
      </c>
      <c r="B102" s="8"/>
      <c r="C102" s="8"/>
      <c r="D102" s="8">
        <v>230</v>
      </c>
      <c r="G102" s="8">
        <v>244</v>
      </c>
      <c r="J102" s="8">
        <v>566</v>
      </c>
      <c r="M102" s="20">
        <v>8.2100000000000009</v>
      </c>
      <c r="O102" s="20">
        <v>1.4370000000000001</v>
      </c>
      <c r="Y102" s="8"/>
      <c r="Z102" s="9" t="e">
        <f t="shared" si="19"/>
        <v>#DIV/0!</v>
      </c>
      <c r="AG102" s="105">
        <f t="shared" si="20"/>
        <v>0</v>
      </c>
    </row>
    <row r="103" spans="1:33" x14ac:dyDescent="0.25">
      <c r="A103" s="7" t="s">
        <v>24</v>
      </c>
      <c r="B103" s="8"/>
      <c r="C103" s="8"/>
      <c r="D103" s="8">
        <v>235</v>
      </c>
      <c r="G103" s="8">
        <v>332</v>
      </c>
      <c r="J103" s="8">
        <v>815</v>
      </c>
      <c r="M103" s="20">
        <v>8.17</v>
      </c>
      <c r="O103" s="20">
        <v>1.611</v>
      </c>
      <c r="Y103" s="8"/>
      <c r="Z103" s="9" t="e">
        <f t="shared" si="19"/>
        <v>#DIV/0!</v>
      </c>
      <c r="AG103" s="105">
        <f t="shared" si="20"/>
        <v>0</v>
      </c>
    </row>
    <row r="104" spans="1:33" x14ac:dyDescent="0.25">
      <c r="A104" s="7" t="s">
        <v>25</v>
      </c>
      <c r="B104" s="8"/>
      <c r="C104" s="8"/>
      <c r="D104" s="8">
        <v>162</v>
      </c>
      <c r="G104" s="8">
        <v>280</v>
      </c>
      <c r="J104" s="8">
        <v>555</v>
      </c>
      <c r="M104" s="20">
        <v>7.48</v>
      </c>
      <c r="O104" s="20">
        <v>1.59</v>
      </c>
      <c r="Y104" s="8"/>
      <c r="Z104" s="9" t="e">
        <f t="shared" si="19"/>
        <v>#DIV/0!</v>
      </c>
      <c r="AG104" s="105">
        <f t="shared" si="20"/>
        <v>0</v>
      </c>
    </row>
    <row r="105" spans="1:33" x14ac:dyDescent="0.25">
      <c r="A105" s="7" t="s">
        <v>26</v>
      </c>
      <c r="B105" s="8"/>
      <c r="C105" s="8"/>
      <c r="D105" s="8">
        <v>226</v>
      </c>
      <c r="G105" s="8">
        <v>244</v>
      </c>
      <c r="J105" s="8">
        <v>630</v>
      </c>
      <c r="M105" s="20">
        <v>8.01</v>
      </c>
      <c r="O105" s="20">
        <v>1.373</v>
      </c>
      <c r="Y105" s="8"/>
      <c r="Z105" s="9" t="e">
        <f t="shared" si="19"/>
        <v>#DIV/0!</v>
      </c>
      <c r="AG105" s="105">
        <f t="shared" si="20"/>
        <v>0</v>
      </c>
    </row>
    <row r="106" spans="1:33" x14ac:dyDescent="0.25">
      <c r="A106" s="7" t="s">
        <v>27</v>
      </c>
      <c r="B106" s="8"/>
      <c r="C106" s="8"/>
      <c r="D106" s="8">
        <v>185</v>
      </c>
      <c r="G106" s="8">
        <v>329</v>
      </c>
      <c r="J106" s="8">
        <v>536</v>
      </c>
      <c r="M106" s="20">
        <v>7.62</v>
      </c>
      <c r="O106" s="20">
        <v>1.6519999999999999</v>
      </c>
      <c r="Y106" s="8"/>
      <c r="Z106" s="9" t="e">
        <f t="shared" si="19"/>
        <v>#DIV/0!</v>
      </c>
      <c r="AG106" s="105">
        <f t="shared" si="20"/>
        <v>0</v>
      </c>
    </row>
    <row r="107" spans="1:33" x14ac:dyDescent="0.25">
      <c r="A107" s="7" t="s">
        <v>28</v>
      </c>
      <c r="B107" s="8"/>
      <c r="C107" s="8"/>
      <c r="D107" s="8">
        <v>579</v>
      </c>
      <c r="G107" s="8">
        <v>384</v>
      </c>
      <c r="J107" s="8">
        <v>965</v>
      </c>
      <c r="M107" s="20">
        <v>7.38</v>
      </c>
      <c r="O107" s="20">
        <v>2.11</v>
      </c>
      <c r="Y107" s="8"/>
      <c r="Z107" s="9" t="e">
        <f t="shared" si="19"/>
        <v>#DIV/0!</v>
      </c>
      <c r="AG107" s="105">
        <f t="shared" si="20"/>
        <v>0</v>
      </c>
    </row>
    <row r="108" spans="1:33" x14ac:dyDescent="0.25">
      <c r="A108" s="7" t="s">
        <v>29</v>
      </c>
      <c r="B108" s="8"/>
      <c r="C108" s="8"/>
      <c r="D108" s="8">
        <v>157</v>
      </c>
      <c r="G108" s="8">
        <v>253</v>
      </c>
      <c r="J108" s="8">
        <v>529</v>
      </c>
      <c r="M108" s="20">
        <v>8.19</v>
      </c>
      <c r="O108" s="20">
        <v>1.7869999999999999</v>
      </c>
      <c r="Y108" s="8"/>
      <c r="Z108" s="9" t="e">
        <f t="shared" si="19"/>
        <v>#DIV/0!</v>
      </c>
      <c r="AG108" s="105">
        <f t="shared" si="20"/>
        <v>0</v>
      </c>
    </row>
    <row r="109" spans="1:33" x14ac:dyDescent="0.25">
      <c r="A109" s="7" t="s">
        <v>30</v>
      </c>
      <c r="B109" s="8"/>
      <c r="C109" s="8"/>
      <c r="D109" s="8">
        <v>190</v>
      </c>
      <c r="G109" s="8">
        <v>306</v>
      </c>
      <c r="J109" s="8">
        <v>684</v>
      </c>
      <c r="M109" s="20">
        <v>7.51</v>
      </c>
      <c r="O109" s="20">
        <v>1.3879999999999999</v>
      </c>
      <c r="Y109" s="8"/>
      <c r="Z109" s="9" t="e">
        <f t="shared" si="19"/>
        <v>#DIV/0!</v>
      </c>
      <c r="AG109" s="105">
        <f t="shared" si="20"/>
        <v>0</v>
      </c>
    </row>
    <row r="110" spans="1:33" ht="13" thickBot="1" x14ac:dyDescent="0.3">
      <c r="A110" s="7" t="s">
        <v>31</v>
      </c>
      <c r="B110" s="8"/>
      <c r="C110" s="8"/>
      <c r="D110" s="8">
        <v>246</v>
      </c>
      <c r="G110" s="8">
        <v>270</v>
      </c>
      <c r="J110" s="8">
        <v>575</v>
      </c>
      <c r="M110" s="20">
        <v>7.91</v>
      </c>
      <c r="O110" s="20">
        <v>1.718</v>
      </c>
      <c r="Y110" s="8"/>
      <c r="Z110" s="9" t="e">
        <f t="shared" si="19"/>
        <v>#DIV/0!</v>
      </c>
      <c r="AG110" s="105">
        <f t="shared" si="20"/>
        <v>0</v>
      </c>
    </row>
    <row r="111" spans="1:33" ht="13.5" thickTop="1" thickBot="1" x14ac:dyDescent="0.3">
      <c r="A111" s="10" t="s">
        <v>47</v>
      </c>
      <c r="B111" s="11">
        <f t="shared" ref="B111:O111" si="21">SUM(B99:B110)</f>
        <v>0</v>
      </c>
      <c r="C111" s="11">
        <f t="shared" si="21"/>
        <v>0</v>
      </c>
      <c r="D111" s="11">
        <f t="shared" si="21"/>
        <v>2800</v>
      </c>
      <c r="G111" s="11">
        <f>SUM(G99:G110)</f>
        <v>3610</v>
      </c>
      <c r="J111" s="11">
        <f t="shared" si="21"/>
        <v>8332</v>
      </c>
      <c r="M111" s="19">
        <f t="shared" si="21"/>
        <v>94.8</v>
      </c>
      <c r="O111" s="19">
        <f t="shared" si="21"/>
        <v>20.023</v>
      </c>
      <c r="Y111" s="11">
        <f>SUM(Y99:Y110)</f>
        <v>0</v>
      </c>
      <c r="Z111" s="19" t="e">
        <f>SUM(Z99:Z110)</f>
        <v>#DIV/0!</v>
      </c>
      <c r="AG111" s="106"/>
    </row>
    <row r="112" spans="1:33" ht="13.5" thickTop="1" thickBot="1" x14ac:dyDescent="0.3">
      <c r="A112" s="18" t="s">
        <v>48</v>
      </c>
      <c r="B112" s="12" t="e">
        <f t="shared" ref="B112:J112" si="22">AVERAGE(B99:B110)</f>
        <v>#DIV/0!</v>
      </c>
      <c r="C112" s="12" t="e">
        <f t="shared" si="22"/>
        <v>#DIV/0!</v>
      </c>
      <c r="D112" s="12">
        <f t="shared" si="22"/>
        <v>233.33333333333334</v>
      </c>
      <c r="G112" s="12">
        <f>AVERAGE(G99:G110)</f>
        <v>300.83333333333331</v>
      </c>
      <c r="J112" s="12">
        <f t="shared" si="22"/>
        <v>694.33333333333337</v>
      </c>
      <c r="M112" s="14">
        <f>AVERAGE(M99:M110)</f>
        <v>7.8999999999999995</v>
      </c>
      <c r="O112" s="14">
        <f>AVERAGE(O99:O110)</f>
        <v>1.6685833333333333</v>
      </c>
      <c r="Y112" s="12" t="e">
        <f>AVERAGE(Y99:Y110)</f>
        <v>#DIV/0!</v>
      </c>
      <c r="Z112" s="14" t="e">
        <f>AVERAGE(Z99:Z110)</f>
        <v>#DIV/0!</v>
      </c>
      <c r="AG112" s="107">
        <f>AVERAGE(AG99:AG110)</f>
        <v>0</v>
      </c>
    </row>
    <row r="113" spans="1:33" ht="13" thickTop="1" x14ac:dyDescent="0.25"/>
    <row r="114" spans="1:33" ht="13" thickBot="1" x14ac:dyDescent="0.3"/>
    <row r="115" spans="1:33" ht="13" thickTop="1" x14ac:dyDescent="0.25">
      <c r="A115" s="53" t="s">
        <v>5</v>
      </c>
      <c r="B115" s="15" t="s">
        <v>6</v>
      </c>
      <c r="C115" s="15" t="s">
        <v>6</v>
      </c>
      <c r="D115" s="15" t="s">
        <v>7</v>
      </c>
      <c r="G115" s="15" t="s">
        <v>8</v>
      </c>
      <c r="J115" s="15" t="s">
        <v>9</v>
      </c>
      <c r="M115" s="15" t="s">
        <v>10</v>
      </c>
      <c r="O115" s="15" t="s">
        <v>11</v>
      </c>
      <c r="Y115" s="22" t="s">
        <v>12</v>
      </c>
      <c r="Z115" s="22" t="s">
        <v>13</v>
      </c>
      <c r="AG115" s="74" t="s">
        <v>120</v>
      </c>
    </row>
    <row r="116" spans="1:33" ht="13" thickBot="1" x14ac:dyDescent="0.3">
      <c r="A116" s="39" t="s">
        <v>49</v>
      </c>
      <c r="B116" s="16" t="s">
        <v>15</v>
      </c>
      <c r="C116" s="17" t="s">
        <v>16</v>
      </c>
      <c r="D116" s="16" t="s">
        <v>17</v>
      </c>
      <c r="G116" s="16" t="s">
        <v>17</v>
      </c>
      <c r="J116" s="16" t="s">
        <v>17</v>
      </c>
      <c r="M116" s="16"/>
      <c r="O116" s="16"/>
      <c r="Y116" s="17" t="s">
        <v>18</v>
      </c>
      <c r="Z116" s="17" t="s">
        <v>19</v>
      </c>
      <c r="AG116" s="78" t="s">
        <v>121</v>
      </c>
    </row>
    <row r="117" spans="1:33" ht="13" thickTop="1" x14ac:dyDescent="0.25">
      <c r="A117" s="7" t="s">
        <v>20</v>
      </c>
      <c r="B117" s="8"/>
      <c r="C117" s="8"/>
      <c r="D117" s="8">
        <v>299</v>
      </c>
      <c r="G117" s="8">
        <v>511</v>
      </c>
      <c r="J117" s="8">
        <v>1137</v>
      </c>
      <c r="M117" s="20">
        <v>7</v>
      </c>
      <c r="O117" s="20">
        <v>1.4550000000000001</v>
      </c>
      <c r="Y117" s="8"/>
      <c r="Z117" s="9" t="e">
        <f t="shared" ref="Z117:Z128" si="23">Y117/B117</f>
        <v>#DIV/0!</v>
      </c>
      <c r="AG117" s="105">
        <f>(0.8*C117*G117)/60</f>
        <v>0</v>
      </c>
    </row>
    <row r="118" spans="1:33" x14ac:dyDescent="0.25">
      <c r="A118" s="7" t="s">
        <v>21</v>
      </c>
      <c r="B118" s="8"/>
      <c r="C118" s="8"/>
      <c r="D118" s="8">
        <v>153</v>
      </c>
      <c r="G118" s="8">
        <v>294</v>
      </c>
      <c r="J118" s="8">
        <v>799</v>
      </c>
      <c r="M118" s="20">
        <v>8</v>
      </c>
      <c r="O118" s="20"/>
      <c r="Y118" s="8"/>
      <c r="Z118" s="9" t="e">
        <f t="shared" si="23"/>
        <v>#DIV/0!</v>
      </c>
      <c r="AG118" s="105">
        <f t="shared" ref="AG118:AG128" si="24">(0.8*C118*G118)/60</f>
        <v>0</v>
      </c>
    </row>
    <row r="119" spans="1:33" x14ac:dyDescent="0.25">
      <c r="A119" s="7" t="s">
        <v>22</v>
      </c>
      <c r="B119" s="8"/>
      <c r="C119" s="8"/>
      <c r="D119" s="8">
        <v>184</v>
      </c>
      <c r="G119" s="8">
        <v>262</v>
      </c>
      <c r="J119" s="8">
        <v>755</v>
      </c>
      <c r="M119" s="20">
        <v>7.93</v>
      </c>
      <c r="O119" s="20">
        <v>1.2010000000000001</v>
      </c>
      <c r="Y119" s="8"/>
      <c r="Z119" s="9" t="e">
        <f t="shared" si="23"/>
        <v>#DIV/0!</v>
      </c>
      <c r="AG119" s="105">
        <f t="shared" si="24"/>
        <v>0</v>
      </c>
    </row>
    <row r="120" spans="1:33" x14ac:dyDescent="0.25">
      <c r="A120" s="7" t="s">
        <v>23</v>
      </c>
      <c r="B120" s="8"/>
      <c r="C120" s="8"/>
      <c r="D120" s="8">
        <v>167</v>
      </c>
      <c r="G120" s="8">
        <v>263</v>
      </c>
      <c r="J120" s="8">
        <v>739</v>
      </c>
      <c r="M120" s="20">
        <v>7.94</v>
      </c>
      <c r="O120" s="20">
        <v>1.18</v>
      </c>
      <c r="Y120" s="8"/>
      <c r="Z120" s="9" t="e">
        <f t="shared" si="23"/>
        <v>#DIV/0!</v>
      </c>
      <c r="AG120" s="105">
        <f t="shared" si="24"/>
        <v>0</v>
      </c>
    </row>
    <row r="121" spans="1:33" x14ac:dyDescent="0.25">
      <c r="A121" s="7" t="s">
        <v>24</v>
      </c>
      <c r="B121" s="8"/>
      <c r="C121" s="8"/>
      <c r="D121" s="8">
        <v>209</v>
      </c>
      <c r="G121" s="8">
        <v>436</v>
      </c>
      <c r="J121" s="8">
        <v>896</v>
      </c>
      <c r="M121" s="20">
        <v>7.65</v>
      </c>
      <c r="O121" s="20">
        <v>1.591</v>
      </c>
      <c r="Y121" s="8"/>
      <c r="Z121" s="9" t="e">
        <f t="shared" si="23"/>
        <v>#DIV/0!</v>
      </c>
      <c r="AG121" s="105">
        <f t="shared" si="24"/>
        <v>0</v>
      </c>
    </row>
    <row r="122" spans="1:33" x14ac:dyDescent="0.25">
      <c r="A122" s="7" t="s">
        <v>25</v>
      </c>
      <c r="B122" s="8"/>
      <c r="C122" s="8"/>
      <c r="D122" s="8">
        <v>303</v>
      </c>
      <c r="G122" s="8">
        <v>357</v>
      </c>
      <c r="J122" s="8">
        <v>962</v>
      </c>
      <c r="M122" s="20">
        <v>7.43</v>
      </c>
      <c r="O122" s="20">
        <v>1.2090000000000001</v>
      </c>
      <c r="Y122" s="8"/>
      <c r="Z122" s="9" t="e">
        <f t="shared" si="23"/>
        <v>#DIV/0!</v>
      </c>
      <c r="AG122" s="105">
        <f t="shared" si="24"/>
        <v>0</v>
      </c>
    </row>
    <row r="123" spans="1:33" x14ac:dyDescent="0.25">
      <c r="A123" s="7" t="s">
        <v>26</v>
      </c>
      <c r="B123" s="8"/>
      <c r="C123" s="8"/>
      <c r="D123" s="8">
        <v>323</v>
      </c>
      <c r="G123" s="8">
        <v>298</v>
      </c>
      <c r="J123" s="8">
        <v>817</v>
      </c>
      <c r="M123" s="20">
        <v>7.33</v>
      </c>
      <c r="O123" s="20">
        <v>1.7090000000000001</v>
      </c>
      <c r="Y123" s="8"/>
      <c r="Z123" s="9" t="e">
        <f t="shared" si="23"/>
        <v>#DIV/0!</v>
      </c>
      <c r="AG123" s="105">
        <f t="shared" si="24"/>
        <v>0</v>
      </c>
    </row>
    <row r="124" spans="1:33" x14ac:dyDescent="0.25">
      <c r="A124" s="7" t="s">
        <v>27</v>
      </c>
      <c r="B124" s="8"/>
      <c r="C124" s="8"/>
      <c r="D124" s="8">
        <v>365</v>
      </c>
      <c r="G124" s="8">
        <v>479</v>
      </c>
      <c r="J124" s="8">
        <v>1119</v>
      </c>
      <c r="M124" s="20">
        <v>7.44</v>
      </c>
      <c r="O124" s="20">
        <v>1.9159999999999999</v>
      </c>
      <c r="Y124" s="8"/>
      <c r="Z124" s="9" t="e">
        <f t="shared" si="23"/>
        <v>#DIV/0!</v>
      </c>
      <c r="AG124" s="105">
        <f t="shared" si="24"/>
        <v>0</v>
      </c>
    </row>
    <row r="125" spans="1:33" x14ac:dyDescent="0.25">
      <c r="A125" s="7" t="s">
        <v>28</v>
      </c>
      <c r="B125" s="8"/>
      <c r="C125" s="8"/>
      <c r="D125" s="8">
        <v>231</v>
      </c>
      <c r="G125" s="8">
        <v>233</v>
      </c>
      <c r="J125" s="8">
        <v>618</v>
      </c>
      <c r="M125" s="20">
        <v>7.25</v>
      </c>
      <c r="O125" s="20">
        <v>1.8360000000000001</v>
      </c>
      <c r="Y125" s="8"/>
      <c r="Z125" s="9" t="e">
        <f t="shared" si="23"/>
        <v>#DIV/0!</v>
      </c>
      <c r="AG125" s="105">
        <f t="shared" si="24"/>
        <v>0</v>
      </c>
    </row>
    <row r="126" spans="1:33" x14ac:dyDescent="0.25">
      <c r="A126" s="7" t="s">
        <v>29</v>
      </c>
      <c r="B126" s="8"/>
      <c r="C126" s="8"/>
      <c r="D126" s="8">
        <v>179</v>
      </c>
      <c r="G126" s="8">
        <v>271</v>
      </c>
      <c r="J126" s="8">
        <v>501</v>
      </c>
      <c r="M126" s="20">
        <v>7.85</v>
      </c>
      <c r="O126" s="20">
        <v>1.84</v>
      </c>
      <c r="Y126" s="8"/>
      <c r="Z126" s="9" t="e">
        <f t="shared" si="23"/>
        <v>#DIV/0!</v>
      </c>
      <c r="AG126" s="105">
        <f t="shared" si="24"/>
        <v>0</v>
      </c>
    </row>
    <row r="127" spans="1:33" x14ac:dyDescent="0.25">
      <c r="A127" s="7" t="s">
        <v>30</v>
      </c>
      <c r="B127" s="8"/>
      <c r="C127" s="8"/>
      <c r="D127" s="8">
        <v>255</v>
      </c>
      <c r="G127" s="8">
        <v>356</v>
      </c>
      <c r="J127" s="8">
        <v>646</v>
      </c>
      <c r="M127" s="20">
        <v>7.9</v>
      </c>
      <c r="O127" s="20">
        <v>1.8779999999999999</v>
      </c>
      <c r="Y127" s="8"/>
      <c r="Z127" s="9" t="e">
        <f t="shared" si="23"/>
        <v>#DIV/0!</v>
      </c>
      <c r="AG127" s="105">
        <f t="shared" si="24"/>
        <v>0</v>
      </c>
    </row>
    <row r="128" spans="1:33" ht="13" thickBot="1" x14ac:dyDescent="0.3">
      <c r="A128" s="7" t="s">
        <v>31</v>
      </c>
      <c r="B128" s="8"/>
      <c r="C128" s="8"/>
      <c r="D128" s="8">
        <v>169</v>
      </c>
      <c r="G128" s="8">
        <v>301</v>
      </c>
      <c r="J128" s="8">
        <v>614</v>
      </c>
      <c r="M128" s="20">
        <v>8.25</v>
      </c>
      <c r="O128" s="20">
        <v>1.5309999999999999</v>
      </c>
      <c r="Y128" s="8"/>
      <c r="Z128" s="9" t="e">
        <f t="shared" si="23"/>
        <v>#DIV/0!</v>
      </c>
      <c r="AG128" s="105">
        <f t="shared" si="24"/>
        <v>0</v>
      </c>
    </row>
    <row r="129" spans="1:33" ht="13.5" thickTop="1" thickBot="1" x14ac:dyDescent="0.3">
      <c r="A129" s="10" t="s">
        <v>50</v>
      </c>
      <c r="B129" s="11">
        <f t="shared" ref="B129:O129" si="25">SUM(B117:B128)</f>
        <v>0</v>
      </c>
      <c r="C129" s="11">
        <f t="shared" si="25"/>
        <v>0</v>
      </c>
      <c r="D129" s="11">
        <f t="shared" si="25"/>
        <v>2837</v>
      </c>
      <c r="G129" s="11">
        <f>SUM(G117:G128)</f>
        <v>4061</v>
      </c>
      <c r="J129" s="11">
        <f t="shared" si="25"/>
        <v>9603</v>
      </c>
      <c r="M129" s="19">
        <f t="shared" si="25"/>
        <v>91.97</v>
      </c>
      <c r="O129" s="19">
        <f t="shared" si="25"/>
        <v>17.346</v>
      </c>
      <c r="Y129" s="11">
        <f>SUM(Y117:Y128)</f>
        <v>0</v>
      </c>
      <c r="Z129" s="19" t="e">
        <f>SUM(Z117:Z128)</f>
        <v>#DIV/0!</v>
      </c>
      <c r="AG129" s="106"/>
    </row>
    <row r="130" spans="1:33" ht="13.5" thickTop="1" thickBot="1" x14ac:dyDescent="0.3">
      <c r="A130" s="18" t="s">
        <v>51</v>
      </c>
      <c r="B130" s="12" t="e">
        <f t="shared" ref="B130:J130" si="26">AVERAGE(B117:B128)</f>
        <v>#DIV/0!</v>
      </c>
      <c r="C130" s="12" t="e">
        <f t="shared" si="26"/>
        <v>#DIV/0!</v>
      </c>
      <c r="D130" s="12">
        <f t="shared" si="26"/>
        <v>236.41666666666666</v>
      </c>
      <c r="G130" s="12">
        <f>AVERAGE(G117:G128)</f>
        <v>338.41666666666669</v>
      </c>
      <c r="J130" s="12">
        <f t="shared" si="26"/>
        <v>800.25</v>
      </c>
      <c r="M130" s="14">
        <f>AVERAGE(M117:M128)</f>
        <v>7.6641666666666666</v>
      </c>
      <c r="O130" s="14">
        <f>AVERAGE(O117:O128)</f>
        <v>1.5769090909090908</v>
      </c>
      <c r="Y130" s="12" t="e">
        <f>AVERAGE(Y117:Y128)</f>
        <v>#DIV/0!</v>
      </c>
      <c r="Z130" s="14" t="e">
        <f>AVERAGE(Z117:Z128)</f>
        <v>#DIV/0!</v>
      </c>
      <c r="AG130" s="107">
        <f>AVERAGE(AG117:AG128)</f>
        <v>0</v>
      </c>
    </row>
    <row r="131" spans="1:33" ht="13" thickTop="1" x14ac:dyDescent="0.25"/>
    <row r="132" spans="1:33" ht="13" thickBot="1" x14ac:dyDescent="0.3"/>
    <row r="133" spans="1:33" ht="13" thickTop="1" x14ac:dyDescent="0.25">
      <c r="A133" s="53" t="s">
        <v>5</v>
      </c>
      <c r="B133" s="15" t="s">
        <v>6</v>
      </c>
      <c r="C133" s="15" t="s">
        <v>6</v>
      </c>
      <c r="D133" s="15" t="s">
        <v>7</v>
      </c>
      <c r="G133" s="15" t="s">
        <v>8</v>
      </c>
      <c r="J133" s="15" t="s">
        <v>9</v>
      </c>
      <c r="M133" s="15" t="s">
        <v>10</v>
      </c>
      <c r="O133" s="15" t="s">
        <v>11</v>
      </c>
      <c r="Y133" s="21" t="s">
        <v>12</v>
      </c>
      <c r="Z133" s="22" t="s">
        <v>13</v>
      </c>
      <c r="AA133" s="22" t="s">
        <v>52</v>
      </c>
      <c r="AB133" s="74" t="s">
        <v>53</v>
      </c>
      <c r="AC133" s="75" t="s">
        <v>54</v>
      </c>
      <c r="AD133" s="76" t="s">
        <v>55</v>
      </c>
      <c r="AE133" s="77" t="s">
        <v>53</v>
      </c>
      <c r="AF133" s="76" t="s">
        <v>53</v>
      </c>
      <c r="AG133" s="74" t="s">
        <v>120</v>
      </c>
    </row>
    <row r="134" spans="1:33" ht="13" thickBot="1" x14ac:dyDescent="0.3">
      <c r="A134" s="39" t="s">
        <v>56</v>
      </c>
      <c r="B134" s="16" t="s">
        <v>15</v>
      </c>
      <c r="C134" s="17" t="s">
        <v>16</v>
      </c>
      <c r="D134" s="16" t="s">
        <v>17</v>
      </c>
      <c r="G134" s="16" t="s">
        <v>17</v>
      </c>
      <c r="J134" s="16" t="s">
        <v>17</v>
      </c>
      <c r="M134" s="16"/>
      <c r="O134" s="16"/>
      <c r="Y134" s="23" t="s">
        <v>18</v>
      </c>
      <c r="Z134" s="17" t="s">
        <v>19</v>
      </c>
      <c r="AA134" s="17" t="s">
        <v>57</v>
      </c>
      <c r="AB134" s="78" t="s">
        <v>6</v>
      </c>
      <c r="AC134" s="79" t="s">
        <v>58</v>
      </c>
      <c r="AD134" s="80" t="s">
        <v>59</v>
      </c>
      <c r="AE134" s="81" t="s">
        <v>60</v>
      </c>
      <c r="AF134" s="80" t="s">
        <v>61</v>
      </c>
      <c r="AG134" s="78" t="s">
        <v>121</v>
      </c>
    </row>
    <row r="135" spans="1:33" ht="13" thickTop="1" x14ac:dyDescent="0.25">
      <c r="A135" s="7" t="s">
        <v>20</v>
      </c>
      <c r="B135" s="8">
        <v>1776</v>
      </c>
      <c r="C135" s="8">
        <v>57</v>
      </c>
      <c r="D135" s="8">
        <v>171</v>
      </c>
      <c r="G135" s="8">
        <v>331</v>
      </c>
      <c r="J135" s="8">
        <v>621</v>
      </c>
      <c r="M135" s="20">
        <v>8.83</v>
      </c>
      <c r="O135" s="20">
        <v>1.2709999999999999</v>
      </c>
      <c r="Y135" s="24"/>
      <c r="Z135" s="9">
        <f t="shared" ref="Z135:Z146" si="27">Y135/B135</f>
        <v>0</v>
      </c>
      <c r="AA135" s="8">
        <v>85</v>
      </c>
      <c r="AB135" s="82">
        <f>C135/$C$2</f>
        <v>0.38</v>
      </c>
      <c r="AC135" s="83">
        <f>(C135*D135)/1000</f>
        <v>9.7469999999999999</v>
      </c>
      <c r="AD135" s="84">
        <f>(AC135)/$E$3</f>
        <v>0.16245000000000001</v>
      </c>
      <c r="AE135" s="85">
        <f>(C135*G135)/1000</f>
        <v>18.867000000000001</v>
      </c>
      <c r="AF135" s="84">
        <f>(AE135)/$G$3</f>
        <v>0.31445000000000001</v>
      </c>
      <c r="AG135" s="105">
        <f>(0.8*C135*G135)/60</f>
        <v>251.56</v>
      </c>
    </row>
    <row r="136" spans="1:33" x14ac:dyDescent="0.25">
      <c r="A136" s="7" t="s">
        <v>21</v>
      </c>
      <c r="B136" s="8">
        <v>1469</v>
      </c>
      <c r="C136" s="8">
        <v>52.46</v>
      </c>
      <c r="D136" s="8">
        <v>184</v>
      </c>
      <c r="G136" s="8">
        <v>470</v>
      </c>
      <c r="J136" s="8">
        <v>741</v>
      </c>
      <c r="M136" s="20">
        <v>8.6</v>
      </c>
      <c r="O136" s="20">
        <v>1.681</v>
      </c>
      <c r="Y136" s="24"/>
      <c r="Z136" s="9">
        <f t="shared" si="27"/>
        <v>0</v>
      </c>
      <c r="AA136" s="8">
        <v>56</v>
      </c>
      <c r="AB136" s="82">
        <f t="shared" ref="AB136:AB146" si="28">C136/$C$2</f>
        <v>0.34973333333333334</v>
      </c>
      <c r="AC136" s="83">
        <f t="shared" ref="AC136:AC146" si="29">(C136*D136)/1000</f>
        <v>9.6526399999999999</v>
      </c>
      <c r="AD136" s="84">
        <f t="shared" ref="AD136:AD148" si="30">(AC136)/$E$3</f>
        <v>0.16087733333333334</v>
      </c>
      <c r="AE136" s="85">
        <f t="shared" ref="AE136:AE146" si="31">(C136*G136)/1000</f>
        <v>24.656200000000002</v>
      </c>
      <c r="AF136" s="84">
        <f t="shared" ref="AF136:AF148" si="32">(AE136)/$G$3</f>
        <v>0.41093666666666667</v>
      </c>
      <c r="AG136" s="105">
        <f t="shared" ref="AG136:AG146" si="33">(0.8*C136*G136)/60</f>
        <v>328.74933333333337</v>
      </c>
    </row>
    <row r="137" spans="1:33" x14ac:dyDescent="0.25">
      <c r="A137" s="7" t="s">
        <v>22</v>
      </c>
      <c r="B137" s="8">
        <v>1801</v>
      </c>
      <c r="C137" s="8">
        <v>58.1</v>
      </c>
      <c r="D137" s="8">
        <v>288</v>
      </c>
      <c r="G137" s="8">
        <v>273</v>
      </c>
      <c r="J137" s="8">
        <v>790</v>
      </c>
      <c r="M137" s="20">
        <v>7.63</v>
      </c>
      <c r="O137" s="20">
        <v>1.5569999999999999</v>
      </c>
      <c r="Y137" s="24"/>
      <c r="Z137" s="9">
        <f t="shared" si="27"/>
        <v>0</v>
      </c>
      <c r="AA137" s="8">
        <v>64</v>
      </c>
      <c r="AB137" s="82">
        <f t="shared" si="28"/>
        <v>0.38733333333333336</v>
      </c>
      <c r="AC137" s="83">
        <f t="shared" si="29"/>
        <v>16.732800000000001</v>
      </c>
      <c r="AD137" s="84">
        <f t="shared" si="30"/>
        <v>0.27888000000000002</v>
      </c>
      <c r="AE137" s="85">
        <f t="shared" si="31"/>
        <v>15.861300000000002</v>
      </c>
      <c r="AF137" s="84">
        <f t="shared" si="32"/>
        <v>0.26435500000000001</v>
      </c>
      <c r="AG137" s="105">
        <f t="shared" si="33"/>
        <v>211.48400000000001</v>
      </c>
    </row>
    <row r="138" spans="1:33" x14ac:dyDescent="0.25">
      <c r="A138" s="7" t="s">
        <v>23</v>
      </c>
      <c r="B138" s="8">
        <v>1141</v>
      </c>
      <c r="C138" s="8">
        <v>38.03</v>
      </c>
      <c r="D138" s="8">
        <v>262</v>
      </c>
      <c r="G138" s="8">
        <v>280</v>
      </c>
      <c r="J138" s="8">
        <v>703</v>
      </c>
      <c r="M138" s="20">
        <v>7.1</v>
      </c>
      <c r="O138" s="20">
        <v>1.3879999999999999</v>
      </c>
      <c r="Y138" s="24"/>
      <c r="Z138" s="9">
        <f t="shared" si="27"/>
        <v>0</v>
      </c>
      <c r="AA138" s="8">
        <v>101</v>
      </c>
      <c r="AB138" s="82">
        <f t="shared" si="28"/>
        <v>0.25353333333333333</v>
      </c>
      <c r="AC138" s="83">
        <f t="shared" si="29"/>
        <v>9.9638600000000004</v>
      </c>
      <c r="AD138" s="84">
        <f t="shared" si="30"/>
        <v>0.16606433333333334</v>
      </c>
      <c r="AE138" s="85">
        <f t="shared" si="31"/>
        <v>10.648399999999999</v>
      </c>
      <c r="AF138" s="84">
        <f t="shared" si="32"/>
        <v>0.17747333333333332</v>
      </c>
      <c r="AG138" s="105">
        <f t="shared" si="33"/>
        <v>141.9786666666667</v>
      </c>
    </row>
    <row r="139" spans="1:33" x14ac:dyDescent="0.25">
      <c r="A139" s="7" t="s">
        <v>24</v>
      </c>
      <c r="B139" s="8">
        <v>1614</v>
      </c>
      <c r="C139" s="8">
        <v>52.06</v>
      </c>
      <c r="D139" s="8">
        <v>179</v>
      </c>
      <c r="G139" s="8">
        <v>337</v>
      </c>
      <c r="J139" s="8">
        <v>639</v>
      </c>
      <c r="M139" s="20">
        <v>7.08</v>
      </c>
      <c r="O139" s="20">
        <v>1.593</v>
      </c>
      <c r="Y139" s="24">
        <v>24</v>
      </c>
      <c r="Z139" s="9">
        <f t="shared" si="27"/>
        <v>1.4869888475836431E-2</v>
      </c>
      <c r="AA139" s="8">
        <v>56</v>
      </c>
      <c r="AB139" s="82">
        <f t="shared" si="28"/>
        <v>0.34706666666666669</v>
      </c>
      <c r="AC139" s="83">
        <f t="shared" si="29"/>
        <v>9.31874</v>
      </c>
      <c r="AD139" s="84">
        <f t="shared" si="30"/>
        <v>0.15531233333333333</v>
      </c>
      <c r="AE139" s="85">
        <f t="shared" si="31"/>
        <v>17.544220000000003</v>
      </c>
      <c r="AF139" s="84">
        <f t="shared" si="32"/>
        <v>0.29240366666666673</v>
      </c>
      <c r="AG139" s="105">
        <f t="shared" si="33"/>
        <v>233.92293333333333</v>
      </c>
    </row>
    <row r="140" spans="1:33" x14ac:dyDescent="0.25">
      <c r="A140" s="7" t="s">
        <v>25</v>
      </c>
      <c r="B140" s="8">
        <v>1764</v>
      </c>
      <c r="C140" s="8">
        <v>59</v>
      </c>
      <c r="D140" s="8">
        <v>137</v>
      </c>
      <c r="G140" s="8">
        <v>360</v>
      </c>
      <c r="J140" s="8">
        <v>709</v>
      </c>
      <c r="M140" s="20">
        <v>7.5</v>
      </c>
      <c r="O140" s="20">
        <v>1.1120000000000001</v>
      </c>
      <c r="Y140" s="24">
        <v>28</v>
      </c>
      <c r="Z140" s="9">
        <f t="shared" si="27"/>
        <v>1.5873015873015872E-2</v>
      </c>
      <c r="AA140" s="8">
        <v>59</v>
      </c>
      <c r="AB140" s="82">
        <f t="shared" si="28"/>
        <v>0.39333333333333331</v>
      </c>
      <c r="AC140" s="83">
        <f t="shared" si="29"/>
        <v>8.0830000000000002</v>
      </c>
      <c r="AD140" s="84">
        <f t="shared" si="30"/>
        <v>0.13471666666666668</v>
      </c>
      <c r="AE140" s="85">
        <f t="shared" si="31"/>
        <v>21.24</v>
      </c>
      <c r="AF140" s="84">
        <f t="shared" si="32"/>
        <v>0.35399999999999998</v>
      </c>
      <c r="AG140" s="105">
        <f t="shared" si="33"/>
        <v>283.2</v>
      </c>
    </row>
    <row r="141" spans="1:33" x14ac:dyDescent="0.25">
      <c r="A141" s="7" t="s">
        <v>26</v>
      </c>
      <c r="B141" s="8">
        <v>1845</v>
      </c>
      <c r="C141" s="8">
        <v>59.52</v>
      </c>
      <c r="D141" s="8">
        <v>230</v>
      </c>
      <c r="G141" s="8">
        <v>330</v>
      </c>
      <c r="J141" s="8">
        <v>708</v>
      </c>
      <c r="M141" s="20">
        <v>7.44</v>
      </c>
      <c r="O141" s="20">
        <v>1.5069999999999999</v>
      </c>
      <c r="Y141" s="24">
        <v>30</v>
      </c>
      <c r="Z141" s="9">
        <f t="shared" si="27"/>
        <v>1.6260162601626018E-2</v>
      </c>
      <c r="AA141" s="8">
        <v>65</v>
      </c>
      <c r="AB141" s="82">
        <f t="shared" si="28"/>
        <v>0.39680000000000004</v>
      </c>
      <c r="AC141" s="83">
        <f t="shared" si="29"/>
        <v>13.6896</v>
      </c>
      <c r="AD141" s="84">
        <f t="shared" si="30"/>
        <v>0.22816</v>
      </c>
      <c r="AE141" s="85">
        <f t="shared" si="31"/>
        <v>19.641600000000004</v>
      </c>
      <c r="AF141" s="84">
        <f t="shared" si="32"/>
        <v>0.32736000000000004</v>
      </c>
      <c r="AG141" s="105">
        <f t="shared" si="33"/>
        <v>261.88800000000003</v>
      </c>
    </row>
    <row r="142" spans="1:33" x14ac:dyDescent="0.25">
      <c r="A142" s="7" t="s">
        <v>27</v>
      </c>
      <c r="B142" s="8">
        <v>2322</v>
      </c>
      <c r="C142" s="8">
        <v>75</v>
      </c>
      <c r="D142" s="8">
        <v>77</v>
      </c>
      <c r="G142" s="8">
        <v>250</v>
      </c>
      <c r="J142" s="8">
        <v>424</v>
      </c>
      <c r="M142" s="20">
        <v>7.91</v>
      </c>
      <c r="O142" s="20">
        <v>0.79600000000000004</v>
      </c>
      <c r="Y142" s="24">
        <v>29</v>
      </c>
      <c r="Z142" s="9">
        <f t="shared" si="27"/>
        <v>1.2489233419465978E-2</v>
      </c>
      <c r="AA142" s="8">
        <v>72</v>
      </c>
      <c r="AB142" s="82">
        <f t="shared" si="28"/>
        <v>0.5</v>
      </c>
      <c r="AC142" s="83">
        <f t="shared" si="29"/>
        <v>5.7750000000000004</v>
      </c>
      <c r="AD142" s="84">
        <f t="shared" si="30"/>
        <v>9.6250000000000002E-2</v>
      </c>
      <c r="AE142" s="85">
        <f t="shared" si="31"/>
        <v>18.75</v>
      </c>
      <c r="AF142" s="84">
        <f t="shared" si="32"/>
        <v>0.3125</v>
      </c>
      <c r="AG142" s="105">
        <f t="shared" si="33"/>
        <v>250</v>
      </c>
    </row>
    <row r="143" spans="1:33" x14ac:dyDescent="0.25">
      <c r="A143" s="7" t="s">
        <v>28</v>
      </c>
      <c r="B143" s="8">
        <v>2228</v>
      </c>
      <c r="C143" s="8">
        <v>74.27</v>
      </c>
      <c r="D143" s="8">
        <v>99</v>
      </c>
      <c r="G143" s="8">
        <v>230</v>
      </c>
      <c r="J143" s="8">
        <v>434</v>
      </c>
      <c r="M143" s="20">
        <v>7.3</v>
      </c>
      <c r="O143" s="20">
        <v>0.64900000000000002</v>
      </c>
      <c r="Y143" s="24">
        <v>28</v>
      </c>
      <c r="Z143" s="9">
        <f t="shared" si="27"/>
        <v>1.2567324955116697E-2</v>
      </c>
      <c r="AA143" s="8">
        <v>67</v>
      </c>
      <c r="AB143" s="82">
        <f t="shared" si="28"/>
        <v>0.49513333333333331</v>
      </c>
      <c r="AC143" s="83">
        <f t="shared" si="29"/>
        <v>7.3527299999999993</v>
      </c>
      <c r="AD143" s="84">
        <f t="shared" si="30"/>
        <v>0.12254549999999999</v>
      </c>
      <c r="AE143" s="85">
        <f t="shared" si="31"/>
        <v>17.082099999999997</v>
      </c>
      <c r="AF143" s="84">
        <f t="shared" si="32"/>
        <v>0.28470166666666663</v>
      </c>
      <c r="AG143" s="105">
        <f t="shared" si="33"/>
        <v>227.76133333333331</v>
      </c>
    </row>
    <row r="144" spans="1:33" x14ac:dyDescent="0.25">
      <c r="A144" s="7" t="s">
        <v>29</v>
      </c>
      <c r="B144" s="8">
        <v>1783</v>
      </c>
      <c r="C144" s="8">
        <v>57.52</v>
      </c>
      <c r="D144" s="8">
        <v>144</v>
      </c>
      <c r="G144" s="8">
        <v>327</v>
      </c>
      <c r="J144" s="8">
        <v>562</v>
      </c>
      <c r="M144" s="20">
        <v>7.11</v>
      </c>
      <c r="O144" s="20">
        <v>0.79600000000000004</v>
      </c>
      <c r="Y144" s="24">
        <v>33</v>
      </c>
      <c r="Z144" s="9">
        <f t="shared" si="27"/>
        <v>1.8508132361189006E-2</v>
      </c>
      <c r="AA144" s="8">
        <v>67</v>
      </c>
      <c r="AB144" s="82">
        <f t="shared" si="28"/>
        <v>0.38346666666666668</v>
      </c>
      <c r="AC144" s="83">
        <f t="shared" si="29"/>
        <v>8.2828800000000005</v>
      </c>
      <c r="AD144" s="84">
        <f t="shared" si="30"/>
        <v>0.138048</v>
      </c>
      <c r="AE144" s="85">
        <f t="shared" si="31"/>
        <v>18.80904</v>
      </c>
      <c r="AF144" s="84">
        <f t="shared" si="32"/>
        <v>0.31348399999999998</v>
      </c>
      <c r="AG144" s="105">
        <f t="shared" si="33"/>
        <v>250.78720000000004</v>
      </c>
    </row>
    <row r="145" spans="1:33" x14ac:dyDescent="0.25">
      <c r="A145" s="7" t="s">
        <v>30</v>
      </c>
      <c r="B145" s="8">
        <v>1843</v>
      </c>
      <c r="C145" s="8">
        <v>61</v>
      </c>
      <c r="D145" s="8">
        <v>155</v>
      </c>
      <c r="G145" s="8">
        <v>410</v>
      </c>
      <c r="J145" s="8">
        <v>643</v>
      </c>
      <c r="M145" s="20">
        <v>7.29</v>
      </c>
      <c r="O145" s="20">
        <v>0.7</v>
      </c>
      <c r="Y145" s="24">
        <v>32</v>
      </c>
      <c r="Z145" s="9">
        <f t="shared" si="27"/>
        <v>1.7362995116657624E-2</v>
      </c>
      <c r="AA145" s="8">
        <v>64</v>
      </c>
      <c r="AB145" s="82">
        <f t="shared" si="28"/>
        <v>0.40666666666666668</v>
      </c>
      <c r="AC145" s="83">
        <f t="shared" si="29"/>
        <v>9.4550000000000001</v>
      </c>
      <c r="AD145" s="84">
        <f t="shared" si="30"/>
        <v>0.15758333333333333</v>
      </c>
      <c r="AE145" s="85">
        <f t="shared" si="31"/>
        <v>25.01</v>
      </c>
      <c r="AF145" s="84">
        <f t="shared" si="32"/>
        <v>0.41683333333333333</v>
      </c>
      <c r="AG145" s="105">
        <f t="shared" si="33"/>
        <v>333.46666666666664</v>
      </c>
    </row>
    <row r="146" spans="1:33" ht="13" thickBot="1" x14ac:dyDescent="0.3">
      <c r="A146" s="7" t="s">
        <v>31</v>
      </c>
      <c r="B146" s="8">
        <v>5169</v>
      </c>
      <c r="C146" s="8">
        <v>167</v>
      </c>
      <c r="D146" s="8">
        <v>158</v>
      </c>
      <c r="G146" s="8">
        <v>387</v>
      </c>
      <c r="J146" s="8">
        <v>698</v>
      </c>
      <c r="M146" s="20">
        <v>8.2100000000000009</v>
      </c>
      <c r="O146" s="20">
        <v>0.97</v>
      </c>
      <c r="Y146" s="24">
        <v>23</v>
      </c>
      <c r="Z146" s="9">
        <f t="shared" si="27"/>
        <v>4.4496034049139096E-3</v>
      </c>
      <c r="AA146" s="8">
        <v>138</v>
      </c>
      <c r="AB146" s="82">
        <f t="shared" si="28"/>
        <v>1.1133333333333333</v>
      </c>
      <c r="AC146" s="83">
        <f t="shared" si="29"/>
        <v>26.385999999999999</v>
      </c>
      <c r="AD146" s="84">
        <f t="shared" si="30"/>
        <v>0.43976666666666664</v>
      </c>
      <c r="AE146" s="85">
        <f t="shared" si="31"/>
        <v>64.629000000000005</v>
      </c>
      <c r="AF146" s="84">
        <f t="shared" si="32"/>
        <v>1.0771500000000001</v>
      </c>
      <c r="AG146" s="105">
        <f t="shared" si="33"/>
        <v>861.71999999999991</v>
      </c>
    </row>
    <row r="147" spans="1:33" ht="13.5" thickTop="1" thickBot="1" x14ac:dyDescent="0.3">
      <c r="A147" s="10" t="s">
        <v>62</v>
      </c>
      <c r="B147" s="30">
        <f>SUM(B135:B146)</f>
        <v>24755</v>
      </c>
      <c r="C147" s="30"/>
      <c r="D147" s="11"/>
      <c r="G147" s="11"/>
      <c r="J147" s="11"/>
      <c r="M147" s="19"/>
      <c r="O147" s="19"/>
      <c r="Y147" s="29">
        <f>SUM(Y135:Y146)</f>
        <v>227</v>
      </c>
      <c r="Z147" s="19"/>
      <c r="AA147" s="30">
        <f>SUM(AA135:AA146)</f>
        <v>894</v>
      </c>
      <c r="AB147" s="86"/>
      <c r="AC147" s="87"/>
      <c r="AD147" s="88"/>
      <c r="AE147" s="89"/>
      <c r="AF147" s="88"/>
      <c r="AG147" s="106"/>
    </row>
    <row r="148" spans="1:33" ht="13.5" thickTop="1" thickBot="1" x14ac:dyDescent="0.3">
      <c r="A148" s="18" t="s">
        <v>63</v>
      </c>
      <c r="B148" s="12">
        <f t="shared" ref="B148:O148" si="34">AVERAGE(B135:B146)</f>
        <v>2062.9166666666665</v>
      </c>
      <c r="C148" s="12">
        <f t="shared" si="34"/>
        <v>67.58</v>
      </c>
      <c r="D148" s="12">
        <f t="shared" si="34"/>
        <v>173.66666666666666</v>
      </c>
      <c r="G148" s="12">
        <f>AVERAGE(G135:G146)</f>
        <v>332.08333333333331</v>
      </c>
      <c r="J148" s="12">
        <f t="shared" si="34"/>
        <v>639.33333333333337</v>
      </c>
      <c r="M148" s="14">
        <f t="shared" si="34"/>
        <v>7.666666666666667</v>
      </c>
      <c r="O148" s="14">
        <f t="shared" si="34"/>
        <v>1.1683333333333332</v>
      </c>
      <c r="Y148" s="25">
        <f>AVERAGE(Y135:Y146)</f>
        <v>28.375</v>
      </c>
      <c r="Z148" s="14">
        <f>AVERAGE(Z135:Z146)</f>
        <v>9.3650296839851276E-3</v>
      </c>
      <c r="AA148" s="12">
        <f>AVERAGE(AA135:AA146)</f>
        <v>74.5</v>
      </c>
      <c r="AB148" s="90">
        <f t="shared" ref="AB148" si="35">C148/$C$2</f>
        <v>0.45053333333333334</v>
      </c>
      <c r="AC148" s="91">
        <f t="shared" ref="AC148" si="36">(C148*D148)/1000</f>
        <v>11.736393333333332</v>
      </c>
      <c r="AD148" s="92">
        <f t="shared" si="30"/>
        <v>0.19560655555555553</v>
      </c>
      <c r="AE148" s="93">
        <f t="shared" ref="AE148" si="37">(C148*G148)/1000</f>
        <v>22.442191666666666</v>
      </c>
      <c r="AF148" s="92">
        <f t="shared" si="32"/>
        <v>0.37403652777777779</v>
      </c>
      <c r="AG148" s="107">
        <f>AVERAGE(AG135:AG146)</f>
        <v>303.04317777777777</v>
      </c>
    </row>
    <row r="149" spans="1:33" ht="13" thickTop="1" x14ac:dyDescent="0.25"/>
    <row r="150" spans="1:33" ht="13" thickBot="1" x14ac:dyDescent="0.3"/>
    <row r="151" spans="1:33" ht="13.5" thickTop="1" x14ac:dyDescent="0.3">
      <c r="A151" s="53" t="s">
        <v>5</v>
      </c>
      <c r="B151" s="15" t="s">
        <v>6</v>
      </c>
      <c r="C151" s="15" t="s">
        <v>6</v>
      </c>
      <c r="D151" s="15" t="s">
        <v>64</v>
      </c>
      <c r="E151" s="15" t="s">
        <v>65</v>
      </c>
      <c r="F151" s="26" t="s">
        <v>2</v>
      </c>
      <c r="G151" s="15" t="s">
        <v>66</v>
      </c>
      <c r="H151" s="15" t="s">
        <v>67</v>
      </c>
      <c r="I151" s="26" t="s">
        <v>3</v>
      </c>
      <c r="J151" s="15" t="s">
        <v>68</v>
      </c>
      <c r="K151" s="15" t="s">
        <v>69</v>
      </c>
      <c r="L151" s="26" t="s">
        <v>70</v>
      </c>
      <c r="M151" s="15" t="s">
        <v>71</v>
      </c>
      <c r="N151" s="15" t="s">
        <v>72</v>
      </c>
      <c r="O151" s="15" t="s">
        <v>73</v>
      </c>
      <c r="P151" s="15" t="s">
        <v>74</v>
      </c>
      <c r="Q151" s="15" t="s">
        <v>75</v>
      </c>
      <c r="R151" s="15" t="s">
        <v>76</v>
      </c>
      <c r="S151" s="15" t="s">
        <v>77</v>
      </c>
      <c r="T151" s="15" t="s">
        <v>78</v>
      </c>
      <c r="U151" s="15"/>
      <c r="V151" s="15" t="s">
        <v>79</v>
      </c>
      <c r="W151" s="15" t="s">
        <v>80</v>
      </c>
      <c r="X151" s="55"/>
      <c r="Y151" s="21" t="s">
        <v>12</v>
      </c>
      <c r="Z151" s="22" t="s">
        <v>13</v>
      </c>
      <c r="AA151" s="22" t="s">
        <v>52</v>
      </c>
      <c r="AB151" s="74" t="s">
        <v>53</v>
      </c>
      <c r="AC151" s="75" t="s">
        <v>54</v>
      </c>
      <c r="AD151" s="76" t="s">
        <v>55</v>
      </c>
      <c r="AE151" s="77" t="s">
        <v>53</v>
      </c>
      <c r="AF151" s="76" t="s">
        <v>53</v>
      </c>
      <c r="AG151" s="74" t="s">
        <v>120</v>
      </c>
    </row>
    <row r="152" spans="1:33" ht="13.5" thickBot="1" x14ac:dyDescent="0.35">
      <c r="A152" s="39" t="s">
        <v>81</v>
      </c>
      <c r="B152" s="16" t="s">
        <v>15</v>
      </c>
      <c r="C152" s="17" t="s">
        <v>16</v>
      </c>
      <c r="D152" s="16" t="s">
        <v>17</v>
      </c>
      <c r="E152" s="16" t="s">
        <v>17</v>
      </c>
      <c r="F152" s="27" t="s">
        <v>82</v>
      </c>
      <c r="G152" s="16" t="s">
        <v>17</v>
      </c>
      <c r="H152" s="16" t="s">
        <v>17</v>
      </c>
      <c r="I152" s="27" t="s">
        <v>82</v>
      </c>
      <c r="J152" s="16" t="s">
        <v>17</v>
      </c>
      <c r="K152" s="16" t="s">
        <v>17</v>
      </c>
      <c r="L152" s="27" t="s">
        <v>82</v>
      </c>
      <c r="M152" s="16"/>
      <c r="N152" s="16"/>
      <c r="O152" s="16"/>
      <c r="P152" s="16"/>
      <c r="Q152" s="16" t="s">
        <v>17</v>
      </c>
      <c r="R152" s="16" t="s">
        <v>17</v>
      </c>
      <c r="S152" s="16" t="s">
        <v>17</v>
      </c>
      <c r="T152" s="16" t="s">
        <v>17</v>
      </c>
      <c r="U152" s="16"/>
      <c r="V152" s="16" t="s">
        <v>17</v>
      </c>
      <c r="W152" s="16" t="s">
        <v>17</v>
      </c>
      <c r="X152" s="56"/>
      <c r="Y152" s="23" t="s">
        <v>18</v>
      </c>
      <c r="Z152" s="17" t="s">
        <v>19</v>
      </c>
      <c r="AA152" s="17" t="s">
        <v>57</v>
      </c>
      <c r="AB152" s="78" t="s">
        <v>6</v>
      </c>
      <c r="AC152" s="79" t="s">
        <v>58</v>
      </c>
      <c r="AD152" s="80" t="s">
        <v>59</v>
      </c>
      <c r="AE152" s="81" t="s">
        <v>60</v>
      </c>
      <c r="AF152" s="80" t="s">
        <v>61</v>
      </c>
      <c r="AG152" s="78" t="s">
        <v>121</v>
      </c>
    </row>
    <row r="153" spans="1:33" ht="13" thickTop="1" x14ac:dyDescent="0.25">
      <c r="A153" s="7" t="s">
        <v>20</v>
      </c>
      <c r="B153" s="8">
        <v>2217</v>
      </c>
      <c r="C153" s="8">
        <v>76</v>
      </c>
      <c r="D153" s="8">
        <v>144</v>
      </c>
      <c r="E153" s="8"/>
      <c r="F153" s="8"/>
      <c r="G153" s="8">
        <v>478</v>
      </c>
      <c r="H153" s="8"/>
      <c r="I153" s="8"/>
      <c r="J153" s="8">
        <v>939</v>
      </c>
      <c r="K153" s="8"/>
      <c r="L153" s="8"/>
      <c r="M153" s="20">
        <v>7.55</v>
      </c>
      <c r="N153" s="8"/>
      <c r="O153" s="20">
        <v>0.89300000000000002</v>
      </c>
      <c r="P153" s="8"/>
      <c r="Q153" s="28"/>
      <c r="R153" s="8"/>
      <c r="S153" s="28"/>
      <c r="T153" s="8"/>
      <c r="U153" s="8"/>
      <c r="V153" s="28"/>
      <c r="W153" s="8"/>
      <c r="X153" s="24"/>
      <c r="Y153" s="24">
        <v>29</v>
      </c>
      <c r="Z153" s="9">
        <f t="shared" ref="Z153:Z164" si="38">Y153/B153</f>
        <v>1.3080739738385205E-2</v>
      </c>
      <c r="AA153" s="8">
        <v>85</v>
      </c>
      <c r="AB153" s="82">
        <f>C153/$C$2</f>
        <v>0.50666666666666671</v>
      </c>
      <c r="AC153" s="83">
        <f>(C153*D153)/1000</f>
        <v>10.944000000000001</v>
      </c>
      <c r="AD153" s="84">
        <f>(AC153)/$E$3</f>
        <v>0.18240000000000001</v>
      </c>
      <c r="AE153" s="85">
        <f>(C153*G153)/1000</f>
        <v>36.328000000000003</v>
      </c>
      <c r="AF153" s="84">
        <f>(AE153)/$G$3</f>
        <v>0.60546666666666671</v>
      </c>
      <c r="AG153" s="105">
        <f>(0.8*C153*G153)/60</f>
        <v>484.37333333333333</v>
      </c>
    </row>
    <row r="154" spans="1:33" x14ac:dyDescent="0.25">
      <c r="A154" s="7" t="s">
        <v>21</v>
      </c>
      <c r="B154" s="8">
        <v>1906</v>
      </c>
      <c r="C154" s="8">
        <v>73</v>
      </c>
      <c r="D154" s="8">
        <v>210</v>
      </c>
      <c r="E154" s="8"/>
      <c r="F154" s="8"/>
      <c r="G154" s="8">
        <v>436</v>
      </c>
      <c r="H154" s="8"/>
      <c r="I154" s="8"/>
      <c r="J154" s="8">
        <v>858</v>
      </c>
      <c r="K154" s="8"/>
      <c r="L154" s="8"/>
      <c r="M154" s="20">
        <v>7.52</v>
      </c>
      <c r="N154" s="8"/>
      <c r="O154" s="20">
        <v>0.93700000000000006</v>
      </c>
      <c r="P154" s="8"/>
      <c r="Q154" s="28"/>
      <c r="R154" s="8"/>
      <c r="S154" s="28"/>
      <c r="T154" s="8"/>
      <c r="U154" s="8"/>
      <c r="V154" s="28"/>
      <c r="W154" s="8"/>
      <c r="X154" s="24"/>
      <c r="Y154" s="24">
        <v>26</v>
      </c>
      <c r="Z154" s="9">
        <f t="shared" si="38"/>
        <v>1.3641133263378805E-2</v>
      </c>
      <c r="AA154" s="8">
        <v>57</v>
      </c>
      <c r="AB154" s="82">
        <f t="shared" ref="AB154:AB164" si="39">C154/$C$2</f>
        <v>0.48666666666666669</v>
      </c>
      <c r="AC154" s="83">
        <f t="shared" ref="AC154:AC164" si="40">(C154*D154)/1000</f>
        <v>15.33</v>
      </c>
      <c r="AD154" s="84">
        <f t="shared" ref="AD154:AD166" si="41">(AC154)/$E$3</f>
        <v>0.2555</v>
      </c>
      <c r="AE154" s="85">
        <f t="shared" ref="AE154:AE164" si="42">(C154*G154)/1000</f>
        <v>31.827999999999999</v>
      </c>
      <c r="AF154" s="84">
        <f t="shared" ref="AF154:AF166" si="43">(AE154)/$G$3</f>
        <v>0.53046666666666664</v>
      </c>
      <c r="AG154" s="105">
        <f t="shared" ref="AG154:AG164" si="44">(0.8*C154*G154)/60</f>
        <v>424.37333333333333</v>
      </c>
    </row>
    <row r="155" spans="1:33" x14ac:dyDescent="0.25">
      <c r="A155" s="7" t="s">
        <v>22</v>
      </c>
      <c r="B155" s="8">
        <v>4147</v>
      </c>
      <c r="C155" s="8">
        <v>134</v>
      </c>
      <c r="D155" s="8">
        <v>282</v>
      </c>
      <c r="E155" s="8"/>
      <c r="F155" s="8"/>
      <c r="G155" s="8">
        <v>388</v>
      </c>
      <c r="H155" s="8"/>
      <c r="I155" s="8"/>
      <c r="J155" s="8">
        <v>758</v>
      </c>
      <c r="K155" s="8"/>
      <c r="L155" s="8"/>
      <c r="M155" s="20">
        <v>7.51</v>
      </c>
      <c r="N155" s="8"/>
      <c r="O155" s="20">
        <v>0.72</v>
      </c>
      <c r="P155" s="8"/>
      <c r="Q155" s="28">
        <v>54.15</v>
      </c>
      <c r="R155" s="8"/>
      <c r="S155" s="28">
        <v>72.61</v>
      </c>
      <c r="T155" s="8"/>
      <c r="U155" s="8"/>
      <c r="V155" s="28">
        <v>9.4</v>
      </c>
      <c r="W155" s="8"/>
      <c r="X155" s="24"/>
      <c r="Y155" s="24">
        <v>28</v>
      </c>
      <c r="Z155" s="9">
        <f t="shared" si="38"/>
        <v>6.7518688208343383E-3</v>
      </c>
      <c r="AA155" s="8">
        <v>57</v>
      </c>
      <c r="AB155" s="82">
        <f t="shared" si="39"/>
        <v>0.89333333333333331</v>
      </c>
      <c r="AC155" s="83">
        <f t="shared" si="40"/>
        <v>37.787999999999997</v>
      </c>
      <c r="AD155" s="84">
        <f t="shared" si="41"/>
        <v>0.62979999999999992</v>
      </c>
      <c r="AE155" s="85">
        <f t="shared" si="42"/>
        <v>51.991999999999997</v>
      </c>
      <c r="AF155" s="84">
        <f t="shared" si="43"/>
        <v>0.86653333333333327</v>
      </c>
      <c r="AG155" s="105">
        <f t="shared" si="44"/>
        <v>693.22666666666669</v>
      </c>
    </row>
    <row r="156" spans="1:33" x14ac:dyDescent="0.25">
      <c r="A156" s="7" t="s">
        <v>23</v>
      </c>
      <c r="B156" s="8">
        <v>2066</v>
      </c>
      <c r="C156" s="8">
        <v>69</v>
      </c>
      <c r="D156" s="8">
        <v>193</v>
      </c>
      <c r="E156" s="8"/>
      <c r="F156" s="8"/>
      <c r="G156" s="8">
        <v>411</v>
      </c>
      <c r="H156" s="8"/>
      <c r="I156" s="8"/>
      <c r="J156" s="8">
        <v>718</v>
      </c>
      <c r="K156" s="8"/>
      <c r="L156" s="8"/>
      <c r="M156" s="20">
        <v>7.66</v>
      </c>
      <c r="N156" s="8"/>
      <c r="O156" s="20">
        <v>0.71499999999999997</v>
      </c>
      <c r="P156" s="8"/>
      <c r="Q156" s="28">
        <v>78.37</v>
      </c>
      <c r="R156" s="8"/>
      <c r="S156" s="28">
        <v>89.1</v>
      </c>
      <c r="T156" s="8"/>
      <c r="U156" s="8"/>
      <c r="V156" s="28">
        <v>9.6</v>
      </c>
      <c r="W156" s="8"/>
      <c r="X156" s="24"/>
      <c r="Y156" s="24">
        <v>27</v>
      </c>
      <c r="Z156" s="9">
        <f t="shared" si="38"/>
        <v>1.3068731848983543E-2</v>
      </c>
      <c r="AA156" s="8">
        <v>60</v>
      </c>
      <c r="AB156" s="82">
        <f t="shared" si="39"/>
        <v>0.46</v>
      </c>
      <c r="AC156" s="83">
        <f t="shared" si="40"/>
        <v>13.317</v>
      </c>
      <c r="AD156" s="84">
        <f t="shared" si="41"/>
        <v>0.22195000000000001</v>
      </c>
      <c r="AE156" s="85">
        <f t="shared" si="42"/>
        <v>28.359000000000002</v>
      </c>
      <c r="AF156" s="84">
        <f t="shared" si="43"/>
        <v>0.47265000000000001</v>
      </c>
      <c r="AG156" s="105">
        <f t="shared" si="44"/>
        <v>378.12</v>
      </c>
    </row>
    <row r="157" spans="1:33" x14ac:dyDescent="0.25">
      <c r="A157" s="7" t="s">
        <v>24</v>
      </c>
      <c r="B157" s="8">
        <v>2007</v>
      </c>
      <c r="C157" s="8">
        <v>65</v>
      </c>
      <c r="D157" s="8">
        <v>216</v>
      </c>
      <c r="E157" s="8">
        <v>53</v>
      </c>
      <c r="F157" s="8">
        <v>90</v>
      </c>
      <c r="G157" s="8">
        <v>385</v>
      </c>
      <c r="H157" s="8">
        <v>70</v>
      </c>
      <c r="I157" s="8">
        <v>94</v>
      </c>
      <c r="J157" s="8">
        <v>737</v>
      </c>
      <c r="K157" s="8">
        <v>180</v>
      </c>
      <c r="L157" s="8">
        <v>88</v>
      </c>
      <c r="M157" s="20">
        <v>7.35</v>
      </c>
      <c r="N157" s="28">
        <v>7.2</v>
      </c>
      <c r="O157" s="20">
        <v>0.84699999999999998</v>
      </c>
      <c r="P157" s="31">
        <v>0.96399999999999997</v>
      </c>
      <c r="Q157" s="28">
        <v>94.9</v>
      </c>
      <c r="R157" s="28">
        <v>68.5</v>
      </c>
      <c r="S157" s="28">
        <v>0.3</v>
      </c>
      <c r="T157" s="28">
        <v>74.7</v>
      </c>
      <c r="U157" s="28"/>
      <c r="V157" s="28">
        <v>12.8</v>
      </c>
      <c r="W157" s="28">
        <v>8.3000000000000007</v>
      </c>
      <c r="X157" s="57"/>
      <c r="Y157" s="24">
        <v>24</v>
      </c>
      <c r="Z157" s="9">
        <f t="shared" si="38"/>
        <v>1.195814648729447E-2</v>
      </c>
      <c r="AA157" s="8">
        <v>54</v>
      </c>
      <c r="AB157" s="82">
        <f t="shared" si="39"/>
        <v>0.43333333333333335</v>
      </c>
      <c r="AC157" s="83">
        <f t="shared" si="40"/>
        <v>14.04</v>
      </c>
      <c r="AD157" s="84">
        <f t="shared" si="41"/>
        <v>0.23399999999999999</v>
      </c>
      <c r="AE157" s="85">
        <f t="shared" si="42"/>
        <v>25.024999999999999</v>
      </c>
      <c r="AF157" s="84">
        <f t="shared" si="43"/>
        <v>0.41708333333333331</v>
      </c>
      <c r="AG157" s="105">
        <f t="shared" si="44"/>
        <v>333.66666666666669</v>
      </c>
    </row>
    <row r="158" spans="1:33" x14ac:dyDescent="0.25">
      <c r="A158" s="7" t="s">
        <v>25</v>
      </c>
      <c r="B158" s="8">
        <v>2688</v>
      </c>
      <c r="C158" s="8">
        <v>90</v>
      </c>
      <c r="D158" s="8">
        <v>161</v>
      </c>
      <c r="E158" s="8">
        <v>42</v>
      </c>
      <c r="F158" s="8">
        <v>69</v>
      </c>
      <c r="G158" s="8">
        <v>198</v>
      </c>
      <c r="H158" s="8">
        <v>29</v>
      </c>
      <c r="I158" s="8">
        <v>84</v>
      </c>
      <c r="J158" s="8">
        <v>474</v>
      </c>
      <c r="K158" s="8">
        <v>142</v>
      </c>
      <c r="L158" s="8">
        <v>66</v>
      </c>
      <c r="M158" s="20">
        <v>7.27</v>
      </c>
      <c r="N158" s="20">
        <v>7.38</v>
      </c>
      <c r="O158" s="20">
        <v>0.76400000000000001</v>
      </c>
      <c r="P158" s="31">
        <v>1.0589999999999999</v>
      </c>
      <c r="Q158" s="28">
        <v>65.8</v>
      </c>
      <c r="R158" s="8">
        <v>60.4</v>
      </c>
      <c r="S158" s="28">
        <v>72</v>
      </c>
      <c r="T158" s="8">
        <v>68</v>
      </c>
      <c r="U158" s="8"/>
      <c r="V158" s="28">
        <v>7.2</v>
      </c>
      <c r="W158" s="8">
        <v>6.3</v>
      </c>
      <c r="X158" s="24"/>
      <c r="Y158" s="24">
        <v>31</v>
      </c>
      <c r="Z158" s="9">
        <f t="shared" si="38"/>
        <v>1.1532738095238096E-2</v>
      </c>
      <c r="AA158" s="8">
        <v>122</v>
      </c>
      <c r="AB158" s="82">
        <f t="shared" si="39"/>
        <v>0.6</v>
      </c>
      <c r="AC158" s="83">
        <f t="shared" si="40"/>
        <v>14.49</v>
      </c>
      <c r="AD158" s="84">
        <f t="shared" si="41"/>
        <v>0.24149999999999999</v>
      </c>
      <c r="AE158" s="85">
        <f t="shared" si="42"/>
        <v>17.82</v>
      </c>
      <c r="AF158" s="84">
        <f t="shared" si="43"/>
        <v>0.29699999999999999</v>
      </c>
      <c r="AG158" s="105">
        <f t="shared" si="44"/>
        <v>237.6</v>
      </c>
    </row>
    <row r="159" spans="1:33" x14ac:dyDescent="0.25">
      <c r="A159" s="7" t="s">
        <v>26</v>
      </c>
      <c r="B159" s="8">
        <v>2296</v>
      </c>
      <c r="C159" s="8">
        <v>74</v>
      </c>
      <c r="D159" s="8">
        <v>266</v>
      </c>
      <c r="E159" s="8">
        <v>25</v>
      </c>
      <c r="F159" s="8">
        <v>90</v>
      </c>
      <c r="G159" s="8">
        <v>268</v>
      </c>
      <c r="H159" s="8">
        <v>31</v>
      </c>
      <c r="I159" s="8">
        <v>88</v>
      </c>
      <c r="J159" s="8">
        <v>566</v>
      </c>
      <c r="K159" s="8">
        <v>107</v>
      </c>
      <c r="L159" s="8">
        <v>79</v>
      </c>
      <c r="M159" s="20">
        <v>7.24</v>
      </c>
      <c r="N159" s="28">
        <v>7.1</v>
      </c>
      <c r="O159" s="20">
        <v>1.08</v>
      </c>
      <c r="P159" s="31">
        <v>1.006</v>
      </c>
      <c r="Q159" s="28">
        <v>70.099999999999994</v>
      </c>
      <c r="R159" s="8">
        <v>43.8</v>
      </c>
      <c r="S159" s="28">
        <v>79.900000000000006</v>
      </c>
      <c r="T159" s="8">
        <v>54</v>
      </c>
      <c r="U159" s="8"/>
      <c r="V159" s="28">
        <v>9.9</v>
      </c>
      <c r="W159" s="8">
        <v>5.5</v>
      </c>
      <c r="X159" s="24"/>
      <c r="Y159" s="24">
        <v>26</v>
      </c>
      <c r="Z159" s="9">
        <f t="shared" si="38"/>
        <v>1.1324041811846691E-2</v>
      </c>
      <c r="AA159" s="8">
        <v>55</v>
      </c>
      <c r="AB159" s="82">
        <f t="shared" si="39"/>
        <v>0.49333333333333335</v>
      </c>
      <c r="AC159" s="83">
        <f t="shared" si="40"/>
        <v>19.684000000000001</v>
      </c>
      <c r="AD159" s="84">
        <f t="shared" si="41"/>
        <v>0.32806666666666667</v>
      </c>
      <c r="AE159" s="85">
        <f t="shared" si="42"/>
        <v>19.832000000000001</v>
      </c>
      <c r="AF159" s="84">
        <f t="shared" si="43"/>
        <v>0.33053333333333335</v>
      </c>
      <c r="AG159" s="105">
        <f t="shared" si="44"/>
        <v>264.42666666666668</v>
      </c>
    </row>
    <row r="160" spans="1:33" x14ac:dyDescent="0.25">
      <c r="A160" s="7" t="s">
        <v>27</v>
      </c>
      <c r="B160" s="8">
        <v>2903</v>
      </c>
      <c r="C160" s="8">
        <v>94</v>
      </c>
      <c r="D160" s="8">
        <v>221</v>
      </c>
      <c r="E160" s="8">
        <v>41</v>
      </c>
      <c r="F160" s="8">
        <v>82</v>
      </c>
      <c r="G160" s="8">
        <v>328</v>
      </c>
      <c r="H160" s="8">
        <v>23</v>
      </c>
      <c r="I160" s="8">
        <v>93</v>
      </c>
      <c r="J160" s="8">
        <v>687</v>
      </c>
      <c r="K160" s="8">
        <v>95</v>
      </c>
      <c r="L160" s="8">
        <v>87</v>
      </c>
      <c r="M160" s="20">
        <v>7.08</v>
      </c>
      <c r="N160" s="28">
        <v>7.41</v>
      </c>
      <c r="O160" s="20">
        <v>1.0389999999999999</v>
      </c>
      <c r="P160" s="31">
        <v>1.107</v>
      </c>
      <c r="Q160" s="28">
        <v>72</v>
      </c>
      <c r="R160" s="8">
        <v>30.2</v>
      </c>
      <c r="S160" s="28">
        <v>80.2</v>
      </c>
      <c r="T160" s="8">
        <v>38.5</v>
      </c>
      <c r="U160" s="8"/>
      <c r="V160" s="28">
        <v>12.9</v>
      </c>
      <c r="W160" s="8">
        <v>6.1</v>
      </c>
      <c r="X160" s="24"/>
      <c r="Y160" s="24">
        <v>28</v>
      </c>
      <c r="Z160" s="9">
        <f t="shared" si="38"/>
        <v>9.6451946262487084E-3</v>
      </c>
      <c r="AA160" s="8">
        <v>71</v>
      </c>
      <c r="AB160" s="82">
        <f t="shared" si="39"/>
        <v>0.62666666666666671</v>
      </c>
      <c r="AC160" s="83">
        <f t="shared" si="40"/>
        <v>20.774000000000001</v>
      </c>
      <c r="AD160" s="84">
        <f t="shared" si="41"/>
        <v>0.34623333333333334</v>
      </c>
      <c r="AE160" s="85">
        <f t="shared" si="42"/>
        <v>30.832000000000001</v>
      </c>
      <c r="AF160" s="84">
        <f t="shared" si="43"/>
        <v>0.51386666666666669</v>
      </c>
      <c r="AG160" s="105">
        <f t="shared" si="44"/>
        <v>411.09333333333336</v>
      </c>
    </row>
    <row r="161" spans="1:33" x14ac:dyDescent="0.25">
      <c r="A161" s="7" t="s">
        <v>28</v>
      </c>
      <c r="B161" s="8">
        <v>4370</v>
      </c>
      <c r="C161" s="8">
        <v>146</v>
      </c>
      <c r="D161" s="8">
        <v>191</v>
      </c>
      <c r="E161" s="8">
        <v>85</v>
      </c>
      <c r="F161" s="8">
        <v>51</v>
      </c>
      <c r="G161" s="8">
        <v>260</v>
      </c>
      <c r="H161" s="8">
        <v>51</v>
      </c>
      <c r="I161" s="8">
        <v>77</v>
      </c>
      <c r="J161" s="8">
        <v>488</v>
      </c>
      <c r="K161" s="8">
        <v>170</v>
      </c>
      <c r="L161" s="8">
        <v>65</v>
      </c>
      <c r="M161" s="20">
        <v>7.28</v>
      </c>
      <c r="N161" s="28">
        <v>7.24</v>
      </c>
      <c r="O161" s="20">
        <v>1.0740000000000001</v>
      </c>
      <c r="P161" s="31">
        <v>0.94099999999999995</v>
      </c>
      <c r="Q161" s="28">
        <v>61.46</v>
      </c>
      <c r="R161" s="8">
        <v>35.36</v>
      </c>
      <c r="S161" s="28">
        <v>71.69</v>
      </c>
      <c r="T161" s="8">
        <v>47</v>
      </c>
      <c r="U161" s="8"/>
      <c r="V161" s="28">
        <v>7.7</v>
      </c>
      <c r="W161" s="8">
        <v>5.73</v>
      </c>
      <c r="X161" s="24"/>
      <c r="Y161" s="24">
        <v>27</v>
      </c>
      <c r="Z161" s="9">
        <f t="shared" si="38"/>
        <v>6.1784897025171622E-3</v>
      </c>
      <c r="AA161" s="8">
        <v>61</v>
      </c>
      <c r="AB161" s="82">
        <f t="shared" si="39"/>
        <v>0.97333333333333338</v>
      </c>
      <c r="AC161" s="83">
        <f t="shared" si="40"/>
        <v>27.885999999999999</v>
      </c>
      <c r="AD161" s="84">
        <f t="shared" si="41"/>
        <v>0.46476666666666666</v>
      </c>
      <c r="AE161" s="85">
        <f t="shared" si="42"/>
        <v>37.96</v>
      </c>
      <c r="AF161" s="84">
        <f t="shared" si="43"/>
        <v>0.63266666666666671</v>
      </c>
      <c r="AG161" s="105">
        <f t="shared" si="44"/>
        <v>506.13333333333338</v>
      </c>
    </row>
    <row r="162" spans="1:33" x14ac:dyDescent="0.25">
      <c r="A162" s="7" t="s">
        <v>29</v>
      </c>
      <c r="B162" s="8">
        <v>2243</v>
      </c>
      <c r="C162" s="8">
        <v>72</v>
      </c>
      <c r="D162" s="8">
        <v>220</v>
      </c>
      <c r="E162" s="8">
        <v>52</v>
      </c>
      <c r="F162" s="8">
        <v>71</v>
      </c>
      <c r="G162" s="8">
        <v>298</v>
      </c>
      <c r="H162" s="8">
        <v>37</v>
      </c>
      <c r="I162" s="8">
        <v>87</v>
      </c>
      <c r="J162" s="8">
        <v>461</v>
      </c>
      <c r="K162" s="8">
        <v>129</v>
      </c>
      <c r="L162" s="8">
        <v>69</v>
      </c>
      <c r="M162" s="20">
        <v>7.29</v>
      </c>
      <c r="N162" s="28">
        <v>7.29</v>
      </c>
      <c r="O162" s="20">
        <v>0.81599999999999995</v>
      </c>
      <c r="P162" s="31">
        <v>0.995</v>
      </c>
      <c r="Q162" s="28">
        <v>76.099999999999994</v>
      </c>
      <c r="R162" s="8">
        <v>76.099999999999994</v>
      </c>
      <c r="S162" s="28">
        <v>85.3</v>
      </c>
      <c r="T162" s="8">
        <v>85.3</v>
      </c>
      <c r="U162" s="8"/>
      <c r="V162" s="28">
        <v>10.6</v>
      </c>
      <c r="W162" s="8">
        <v>10.6</v>
      </c>
      <c r="X162" s="24"/>
      <c r="Y162" s="24">
        <v>25</v>
      </c>
      <c r="Z162" s="9">
        <f t="shared" si="38"/>
        <v>1.1145786892554615E-2</v>
      </c>
      <c r="AA162" s="8">
        <v>63</v>
      </c>
      <c r="AB162" s="82">
        <f t="shared" si="39"/>
        <v>0.48</v>
      </c>
      <c r="AC162" s="83">
        <f t="shared" si="40"/>
        <v>15.84</v>
      </c>
      <c r="AD162" s="84">
        <f t="shared" si="41"/>
        <v>0.26400000000000001</v>
      </c>
      <c r="AE162" s="85">
        <f t="shared" si="42"/>
        <v>21.456</v>
      </c>
      <c r="AF162" s="84">
        <f t="shared" si="43"/>
        <v>0.35759999999999997</v>
      </c>
      <c r="AG162" s="105">
        <f t="shared" si="44"/>
        <v>286.08</v>
      </c>
    </row>
    <row r="163" spans="1:33" x14ac:dyDescent="0.25">
      <c r="A163" s="7" t="s">
        <v>30</v>
      </c>
      <c r="B163" s="32">
        <v>3845</v>
      </c>
      <c r="C163" s="32">
        <v>128</v>
      </c>
      <c r="D163" s="32">
        <v>199</v>
      </c>
      <c r="E163" s="32">
        <v>45</v>
      </c>
      <c r="F163" s="8">
        <v>79</v>
      </c>
      <c r="G163" s="32">
        <v>379</v>
      </c>
      <c r="H163" s="32">
        <v>42</v>
      </c>
      <c r="I163" s="8">
        <v>84</v>
      </c>
      <c r="J163" s="32">
        <v>649</v>
      </c>
      <c r="K163" s="32">
        <v>129</v>
      </c>
      <c r="L163" s="8">
        <v>76</v>
      </c>
      <c r="M163" s="35">
        <v>7.32</v>
      </c>
      <c r="N163" s="28">
        <v>7.49</v>
      </c>
      <c r="O163" s="35">
        <v>0.91600000000000004</v>
      </c>
      <c r="P163" s="31">
        <v>0.83799999999999997</v>
      </c>
      <c r="Q163" s="36">
        <v>63.6</v>
      </c>
      <c r="R163" s="8">
        <v>34</v>
      </c>
      <c r="S163" s="36">
        <v>75.2</v>
      </c>
      <c r="T163" s="8">
        <v>50.9</v>
      </c>
      <c r="U163" s="32"/>
      <c r="V163" s="36">
        <v>7.9</v>
      </c>
      <c r="W163" s="8">
        <v>5.2</v>
      </c>
      <c r="X163" s="3"/>
      <c r="Y163" s="34">
        <v>29</v>
      </c>
      <c r="Z163" s="33">
        <f t="shared" si="38"/>
        <v>7.542262678803641E-3</v>
      </c>
      <c r="AA163" s="32">
        <v>63</v>
      </c>
      <c r="AB163" s="82">
        <f t="shared" si="39"/>
        <v>0.85333333333333339</v>
      </c>
      <c r="AC163" s="83">
        <f t="shared" si="40"/>
        <v>25.472000000000001</v>
      </c>
      <c r="AD163" s="84">
        <f t="shared" si="41"/>
        <v>0.42453333333333337</v>
      </c>
      <c r="AE163" s="85">
        <f t="shared" si="42"/>
        <v>48.512</v>
      </c>
      <c r="AF163" s="84">
        <f t="shared" si="43"/>
        <v>0.80853333333333333</v>
      </c>
      <c r="AG163" s="105">
        <f t="shared" si="44"/>
        <v>646.8266666666666</v>
      </c>
    </row>
    <row r="164" spans="1:33" ht="13" thickBot="1" x14ac:dyDescent="0.3">
      <c r="A164" s="7" t="s">
        <v>31</v>
      </c>
      <c r="B164" s="8">
        <v>3042</v>
      </c>
      <c r="C164" s="8">
        <v>98</v>
      </c>
      <c r="D164" s="8">
        <v>228</v>
      </c>
      <c r="E164" s="8">
        <v>45</v>
      </c>
      <c r="F164" s="8">
        <v>71</v>
      </c>
      <c r="G164" s="8">
        <v>293</v>
      </c>
      <c r="H164" s="8">
        <v>52</v>
      </c>
      <c r="I164" s="8">
        <v>77</v>
      </c>
      <c r="J164" s="8">
        <v>601</v>
      </c>
      <c r="K164" s="8">
        <v>135</v>
      </c>
      <c r="L164" s="8">
        <v>74</v>
      </c>
      <c r="M164" s="20">
        <v>7.39</v>
      </c>
      <c r="N164" s="28">
        <v>7.22</v>
      </c>
      <c r="O164" s="20">
        <v>0.60467000000000004</v>
      </c>
      <c r="P164" s="31">
        <v>0.874</v>
      </c>
      <c r="Q164" s="28">
        <v>55.1</v>
      </c>
      <c r="R164" s="8">
        <v>26.3</v>
      </c>
      <c r="S164" s="28">
        <v>64.3</v>
      </c>
      <c r="T164" s="8">
        <v>36.799999999999997</v>
      </c>
      <c r="U164" s="8"/>
      <c r="V164" s="28">
        <v>7.2</v>
      </c>
      <c r="W164" s="8">
        <v>6.2</v>
      </c>
      <c r="X164" s="24"/>
      <c r="Y164" s="24">
        <v>29</v>
      </c>
      <c r="Z164" s="9">
        <f t="shared" si="38"/>
        <v>9.5332018408941493E-3</v>
      </c>
      <c r="AA164" s="8">
        <v>56</v>
      </c>
      <c r="AB164" s="82">
        <f t="shared" si="39"/>
        <v>0.65333333333333332</v>
      </c>
      <c r="AC164" s="83">
        <f t="shared" si="40"/>
        <v>22.344000000000001</v>
      </c>
      <c r="AD164" s="84">
        <f t="shared" si="41"/>
        <v>0.37240000000000001</v>
      </c>
      <c r="AE164" s="85">
        <f t="shared" si="42"/>
        <v>28.713999999999999</v>
      </c>
      <c r="AF164" s="84">
        <f t="shared" si="43"/>
        <v>0.47856666666666664</v>
      </c>
      <c r="AG164" s="105">
        <f t="shared" si="44"/>
        <v>382.85333333333335</v>
      </c>
    </row>
    <row r="165" spans="1:33" ht="13.5" thickTop="1" thickBot="1" x14ac:dyDescent="0.3">
      <c r="A165" s="10" t="s">
        <v>83</v>
      </c>
      <c r="B165" s="30">
        <f>SUM(B153:B164)</f>
        <v>33730</v>
      </c>
      <c r="C165" s="30"/>
      <c r="D165" s="11"/>
      <c r="E165" s="11"/>
      <c r="F165" s="11"/>
      <c r="G165" s="11"/>
      <c r="H165" s="11"/>
      <c r="I165" s="11"/>
      <c r="J165" s="11"/>
      <c r="K165" s="11"/>
      <c r="L165" s="11"/>
      <c r="M165" s="19"/>
      <c r="N165" s="11"/>
      <c r="O165" s="19"/>
      <c r="P165" s="11"/>
      <c r="Q165" s="11"/>
      <c r="R165" s="11"/>
      <c r="S165" s="11"/>
      <c r="T165" s="11"/>
      <c r="U165" s="11"/>
      <c r="V165" s="11"/>
      <c r="W165" s="11"/>
      <c r="X165" s="58"/>
      <c r="Y165" s="29">
        <f>SUM(Y153:Y164)</f>
        <v>329</v>
      </c>
      <c r="Z165" s="19"/>
      <c r="AA165" s="30">
        <f>SUM(AA153:AA164)</f>
        <v>804</v>
      </c>
      <c r="AB165" s="86"/>
      <c r="AC165" s="87"/>
      <c r="AD165" s="88"/>
      <c r="AE165" s="89"/>
      <c r="AF165" s="88"/>
      <c r="AG165" s="106"/>
    </row>
    <row r="166" spans="1:33" ht="13.5" thickTop="1" thickBot="1" x14ac:dyDescent="0.3">
      <c r="A166" s="18" t="s">
        <v>84</v>
      </c>
      <c r="B166" s="12">
        <f t="shared" ref="B166:V166" si="45">AVERAGE(B153:B164)</f>
        <v>2810.8333333333335</v>
      </c>
      <c r="C166" s="12">
        <f t="shared" si="45"/>
        <v>93.25</v>
      </c>
      <c r="D166" s="12">
        <f t="shared" si="45"/>
        <v>210.91666666666666</v>
      </c>
      <c r="E166" s="12">
        <f>AVERAGE(E153:E164)</f>
        <v>48.5</v>
      </c>
      <c r="F166" s="12">
        <f>AVERAGE(F153:F164)</f>
        <v>75.375</v>
      </c>
      <c r="G166" s="12">
        <f>AVERAGE(G153:G164)</f>
        <v>343.5</v>
      </c>
      <c r="H166" s="12">
        <f>AVERAGE(H153:H164)</f>
        <v>41.875</v>
      </c>
      <c r="I166" s="12">
        <f>AVERAGE(I153:I164)</f>
        <v>85.5</v>
      </c>
      <c r="J166" s="12">
        <f t="shared" si="45"/>
        <v>661.33333333333337</v>
      </c>
      <c r="K166" s="12">
        <f>AVERAGE(K153:K164)</f>
        <v>135.875</v>
      </c>
      <c r="L166" s="12">
        <f>AVERAGE(L153:L164)</f>
        <v>75.5</v>
      </c>
      <c r="M166" s="14">
        <f t="shared" si="45"/>
        <v>7.3716666666666661</v>
      </c>
      <c r="N166" s="12">
        <f>AVERAGE(N153:N164)</f>
        <v>7.2912499999999998</v>
      </c>
      <c r="O166" s="14">
        <f t="shared" si="45"/>
        <v>0.86713916666666691</v>
      </c>
      <c r="P166" s="12">
        <f>AVERAGE(P153:P164)</f>
        <v>0.97299999999999998</v>
      </c>
      <c r="Q166" s="12">
        <f>AVERAGE(Q153:Q164)</f>
        <v>69.158000000000001</v>
      </c>
      <c r="R166" s="12">
        <f>AVERAGE(R153:R164)</f>
        <v>46.832500000000003</v>
      </c>
      <c r="S166" s="12">
        <f t="shared" si="45"/>
        <v>69.059999999999988</v>
      </c>
      <c r="T166" s="12">
        <f>AVERAGE(T153:T164)</f>
        <v>56.9</v>
      </c>
      <c r="U166" s="12"/>
      <c r="V166" s="12">
        <f t="shared" si="45"/>
        <v>9.52</v>
      </c>
      <c r="W166" s="12">
        <f>AVERAGE(W153:W164)</f>
        <v>6.7412500000000009</v>
      </c>
      <c r="X166" s="25"/>
      <c r="Y166" s="25">
        <f>AVERAGE(Y153:Y164)</f>
        <v>27.416666666666668</v>
      </c>
      <c r="Z166" s="14">
        <f>AVERAGE(Z153:Z164)</f>
        <v>1.0450194650581619E-2</v>
      </c>
      <c r="AA166" s="12">
        <f>AVERAGE(AA153:AA164)</f>
        <v>67</v>
      </c>
      <c r="AB166" s="90">
        <f t="shared" ref="AB166" si="46">C166/$C$2</f>
        <v>0.6216666666666667</v>
      </c>
      <c r="AC166" s="91">
        <f t="shared" ref="AC166" si="47">(C166*D166)/1000</f>
        <v>19.667979166666665</v>
      </c>
      <c r="AD166" s="92">
        <f t="shared" si="41"/>
        <v>0.32779965277777773</v>
      </c>
      <c r="AE166" s="93">
        <f t="shared" ref="AE166" si="48">(C166*G166)/1000</f>
        <v>32.031374999999997</v>
      </c>
      <c r="AF166" s="92">
        <f t="shared" si="43"/>
        <v>0.53385624999999992</v>
      </c>
      <c r="AG166" s="107">
        <f>AVERAGE(AG153:AG164)</f>
        <v>420.73111111111103</v>
      </c>
    </row>
    <row r="167" spans="1:33" ht="13" thickTop="1" x14ac:dyDescent="0.25"/>
    <row r="168" spans="1:33" ht="13" thickBot="1" x14ac:dyDescent="0.3"/>
    <row r="169" spans="1:33" ht="13.5" thickTop="1" x14ac:dyDescent="0.3">
      <c r="A169" s="53" t="s">
        <v>5</v>
      </c>
      <c r="B169" s="15" t="s">
        <v>6</v>
      </c>
      <c r="C169" s="15" t="s">
        <v>6</v>
      </c>
      <c r="D169" s="15" t="s">
        <v>64</v>
      </c>
      <c r="E169" s="15" t="s">
        <v>65</v>
      </c>
      <c r="F169" s="26" t="s">
        <v>2</v>
      </c>
      <c r="G169" s="15" t="s">
        <v>66</v>
      </c>
      <c r="H169" s="15" t="s">
        <v>67</v>
      </c>
      <c r="I169" s="26" t="s">
        <v>3</v>
      </c>
      <c r="J169" s="15" t="s">
        <v>68</v>
      </c>
      <c r="K169" s="15" t="s">
        <v>69</v>
      </c>
      <c r="L169" s="26" t="s">
        <v>70</v>
      </c>
      <c r="M169" s="15" t="s">
        <v>71</v>
      </c>
      <c r="N169" s="15" t="s">
        <v>72</v>
      </c>
      <c r="O169" s="15" t="s">
        <v>73</v>
      </c>
      <c r="P169" s="15" t="s">
        <v>74</v>
      </c>
      <c r="Q169" s="15" t="s">
        <v>75</v>
      </c>
      <c r="R169" s="15" t="s">
        <v>76</v>
      </c>
      <c r="S169" s="15" t="s">
        <v>77</v>
      </c>
      <c r="T169" s="15" t="s">
        <v>78</v>
      </c>
      <c r="U169" s="15"/>
      <c r="V169" s="15" t="s">
        <v>79</v>
      </c>
      <c r="W169" s="15" t="s">
        <v>80</v>
      </c>
      <c r="X169" s="55"/>
      <c r="Y169" s="21" t="s">
        <v>12</v>
      </c>
      <c r="Z169" s="22" t="s">
        <v>13</v>
      </c>
      <c r="AA169" s="22" t="s">
        <v>52</v>
      </c>
      <c r="AB169" s="74" t="s">
        <v>53</v>
      </c>
      <c r="AC169" s="75" t="s">
        <v>54</v>
      </c>
      <c r="AD169" s="76" t="s">
        <v>55</v>
      </c>
      <c r="AE169" s="77" t="s">
        <v>53</v>
      </c>
      <c r="AF169" s="76" t="s">
        <v>53</v>
      </c>
      <c r="AG169" s="74" t="s">
        <v>120</v>
      </c>
    </row>
    <row r="170" spans="1:33" ht="13.5" thickBot="1" x14ac:dyDescent="0.35">
      <c r="A170" s="39" t="s">
        <v>85</v>
      </c>
      <c r="B170" s="16" t="s">
        <v>15</v>
      </c>
      <c r="C170" s="17" t="s">
        <v>16</v>
      </c>
      <c r="D170" s="16" t="s">
        <v>17</v>
      </c>
      <c r="E170" s="16" t="s">
        <v>17</v>
      </c>
      <c r="F170" s="27" t="s">
        <v>82</v>
      </c>
      <c r="G170" s="16" t="s">
        <v>17</v>
      </c>
      <c r="H170" s="16" t="s">
        <v>17</v>
      </c>
      <c r="I170" s="27" t="s">
        <v>82</v>
      </c>
      <c r="J170" s="16" t="s">
        <v>17</v>
      </c>
      <c r="K170" s="16" t="s">
        <v>17</v>
      </c>
      <c r="L170" s="27" t="s">
        <v>82</v>
      </c>
      <c r="M170" s="16"/>
      <c r="N170" s="16"/>
      <c r="O170" s="16"/>
      <c r="P170" s="16"/>
      <c r="Q170" s="16" t="s">
        <v>17</v>
      </c>
      <c r="R170" s="16" t="s">
        <v>17</v>
      </c>
      <c r="S170" s="16" t="s">
        <v>17</v>
      </c>
      <c r="T170" s="16" t="s">
        <v>17</v>
      </c>
      <c r="U170" s="16"/>
      <c r="V170" s="16" t="s">
        <v>17</v>
      </c>
      <c r="W170" s="16" t="s">
        <v>17</v>
      </c>
      <c r="X170" s="56"/>
      <c r="Y170" s="23" t="s">
        <v>18</v>
      </c>
      <c r="Z170" s="17" t="s">
        <v>19</v>
      </c>
      <c r="AA170" s="17" t="s">
        <v>57</v>
      </c>
      <c r="AB170" s="78" t="s">
        <v>6</v>
      </c>
      <c r="AC170" s="79" t="s">
        <v>58</v>
      </c>
      <c r="AD170" s="80" t="s">
        <v>59</v>
      </c>
      <c r="AE170" s="81" t="s">
        <v>60</v>
      </c>
      <c r="AF170" s="80" t="s">
        <v>61</v>
      </c>
      <c r="AG170" s="78" t="s">
        <v>121</v>
      </c>
    </row>
    <row r="171" spans="1:33" ht="13" thickTop="1" x14ac:dyDescent="0.25">
      <c r="A171" s="7" t="s">
        <v>20</v>
      </c>
      <c r="B171" s="8">
        <v>2843</v>
      </c>
      <c r="C171" s="8">
        <v>92</v>
      </c>
      <c r="D171" s="8">
        <v>124</v>
      </c>
      <c r="E171" s="8">
        <v>31</v>
      </c>
      <c r="F171" s="8">
        <v>71</v>
      </c>
      <c r="G171" s="8">
        <v>235</v>
      </c>
      <c r="H171" s="8">
        <v>95</v>
      </c>
      <c r="I171" s="8">
        <v>56</v>
      </c>
      <c r="J171" s="8">
        <v>468</v>
      </c>
      <c r="K171" s="8">
        <v>122</v>
      </c>
      <c r="L171" s="8">
        <v>71</v>
      </c>
      <c r="M171" s="20">
        <v>7.34</v>
      </c>
      <c r="N171" s="20">
        <v>7.27</v>
      </c>
      <c r="O171" s="20">
        <v>0.65900000000000003</v>
      </c>
      <c r="P171" s="31">
        <v>0.92900000000000005</v>
      </c>
      <c r="Q171" s="28">
        <v>62.68</v>
      </c>
      <c r="R171" s="28">
        <v>28.4</v>
      </c>
      <c r="S171" s="28">
        <v>68.2</v>
      </c>
      <c r="T171" s="28">
        <v>55.8</v>
      </c>
      <c r="U171" s="28"/>
      <c r="V171" s="28">
        <v>8.4</v>
      </c>
      <c r="W171" s="28">
        <v>4.4000000000000004</v>
      </c>
      <c r="X171" s="57"/>
      <c r="Y171" s="24">
        <v>27</v>
      </c>
      <c r="Z171" s="9">
        <f t="shared" ref="Z171:Z182" si="49">Y171/B171</f>
        <v>9.4970102004924371E-3</v>
      </c>
      <c r="AA171" s="8">
        <v>30</v>
      </c>
      <c r="AB171" s="82">
        <f>C171/$C$2</f>
        <v>0.61333333333333329</v>
      </c>
      <c r="AC171" s="83">
        <f>(C171*D171)/1000</f>
        <v>11.407999999999999</v>
      </c>
      <c r="AD171" s="84">
        <f>(AC171)/$E$3</f>
        <v>0.19013333333333332</v>
      </c>
      <c r="AE171" s="85">
        <f>(C171*G171)/1000</f>
        <v>21.62</v>
      </c>
      <c r="AF171" s="84">
        <f>(AE171)/$G$3</f>
        <v>0.36033333333333334</v>
      </c>
      <c r="AG171" s="105">
        <f>(0.8*C171*G171)/60</f>
        <v>288.26666666666671</v>
      </c>
    </row>
    <row r="172" spans="1:33" x14ac:dyDescent="0.25">
      <c r="A172" s="7" t="s">
        <v>21</v>
      </c>
      <c r="B172" s="8">
        <v>2781</v>
      </c>
      <c r="C172" s="8">
        <v>96</v>
      </c>
      <c r="D172" s="8">
        <v>151</v>
      </c>
      <c r="E172" s="8">
        <v>40</v>
      </c>
      <c r="F172" s="8">
        <v>73</v>
      </c>
      <c r="G172" s="8">
        <v>359</v>
      </c>
      <c r="H172" s="8">
        <v>63</v>
      </c>
      <c r="I172" s="8">
        <v>82</v>
      </c>
      <c r="J172" s="8">
        <v>592</v>
      </c>
      <c r="K172" s="8">
        <v>138</v>
      </c>
      <c r="L172" s="8">
        <v>77</v>
      </c>
      <c r="M172" s="20">
        <v>7.44</v>
      </c>
      <c r="N172" s="20">
        <v>7.14</v>
      </c>
      <c r="O172" s="20">
        <v>0.71399999999999997</v>
      </c>
      <c r="P172" s="31">
        <v>0.96699999999999997</v>
      </c>
      <c r="Q172" s="28">
        <v>63.4</v>
      </c>
      <c r="R172" s="28">
        <v>24.4</v>
      </c>
      <c r="S172" s="28">
        <v>69.8</v>
      </c>
      <c r="T172" s="28">
        <v>60.5</v>
      </c>
      <c r="U172" s="28"/>
      <c r="V172" s="28">
        <v>9.3000000000000007</v>
      </c>
      <c r="W172" s="28">
        <v>3.6</v>
      </c>
      <c r="X172" s="57"/>
      <c r="Y172" s="24">
        <v>28</v>
      </c>
      <c r="Z172" s="9">
        <f t="shared" si="49"/>
        <v>1.0068320747932399E-2</v>
      </c>
      <c r="AA172" s="8">
        <v>56</v>
      </c>
      <c r="AB172" s="82">
        <f t="shared" ref="AB172:AB182" si="50">C172/$C$2</f>
        <v>0.64</v>
      </c>
      <c r="AC172" s="83">
        <f t="shared" ref="AC172:AC182" si="51">(C172*D172)/1000</f>
        <v>14.496</v>
      </c>
      <c r="AD172" s="84">
        <f t="shared" ref="AD172:AD184" si="52">(AC172)/$E$3</f>
        <v>0.24160000000000001</v>
      </c>
      <c r="AE172" s="85">
        <f t="shared" ref="AE172:AE182" si="53">(C172*G172)/1000</f>
        <v>34.463999999999999</v>
      </c>
      <c r="AF172" s="84">
        <f t="shared" ref="AF172:AF184" si="54">(AE172)/$G$3</f>
        <v>0.57440000000000002</v>
      </c>
      <c r="AG172" s="105">
        <f t="shared" ref="AG172:AG182" si="55">(0.8*C172*G172)/60</f>
        <v>459.5200000000001</v>
      </c>
    </row>
    <row r="173" spans="1:33" x14ac:dyDescent="0.25">
      <c r="A173" s="7" t="s">
        <v>22</v>
      </c>
      <c r="B173" s="8">
        <v>3166</v>
      </c>
      <c r="C173" s="8">
        <v>102</v>
      </c>
      <c r="D173" s="8">
        <v>127</v>
      </c>
      <c r="E173" s="8">
        <v>25</v>
      </c>
      <c r="F173" s="8">
        <v>81</v>
      </c>
      <c r="G173" s="8">
        <v>344</v>
      </c>
      <c r="H173" s="8">
        <v>39</v>
      </c>
      <c r="I173" s="8">
        <v>89</v>
      </c>
      <c r="J173" s="8">
        <v>510</v>
      </c>
      <c r="K173" s="8">
        <v>106</v>
      </c>
      <c r="L173" s="8">
        <v>78</v>
      </c>
      <c r="M173" s="20">
        <v>7.64</v>
      </c>
      <c r="N173" s="20">
        <v>7.33</v>
      </c>
      <c r="O173" s="20">
        <v>0.88210999999999995</v>
      </c>
      <c r="P173" s="37">
        <v>0.96899999999999997</v>
      </c>
      <c r="Q173" s="28">
        <v>60.8</v>
      </c>
      <c r="R173" s="28">
        <v>27.1</v>
      </c>
      <c r="S173" s="28">
        <v>68.3</v>
      </c>
      <c r="T173" s="28">
        <v>66.7</v>
      </c>
      <c r="U173" s="28"/>
      <c r="V173" s="28">
        <v>8.6</v>
      </c>
      <c r="W173" s="28">
        <v>3.9</v>
      </c>
      <c r="X173" s="57"/>
      <c r="Y173" s="24">
        <v>27</v>
      </c>
      <c r="Z173" s="9">
        <f t="shared" si="49"/>
        <v>8.5281111813013261E-3</v>
      </c>
      <c r="AA173" s="8">
        <v>59</v>
      </c>
      <c r="AB173" s="82">
        <f t="shared" si="50"/>
        <v>0.68</v>
      </c>
      <c r="AC173" s="83">
        <f t="shared" si="51"/>
        <v>12.954000000000001</v>
      </c>
      <c r="AD173" s="84">
        <f t="shared" si="52"/>
        <v>0.21590000000000001</v>
      </c>
      <c r="AE173" s="85">
        <f t="shared" si="53"/>
        <v>35.088000000000001</v>
      </c>
      <c r="AF173" s="84">
        <f t="shared" si="54"/>
        <v>0.58479999999999999</v>
      </c>
      <c r="AG173" s="105">
        <f t="shared" si="55"/>
        <v>467.84000000000003</v>
      </c>
    </row>
    <row r="174" spans="1:33" x14ac:dyDescent="0.25">
      <c r="A174" s="7" t="s">
        <v>23</v>
      </c>
      <c r="B174" s="8">
        <v>2764</v>
      </c>
      <c r="C174" s="8">
        <v>92</v>
      </c>
      <c r="D174" s="8">
        <v>137</v>
      </c>
      <c r="E174" s="8">
        <v>32</v>
      </c>
      <c r="F174" s="8">
        <v>77</v>
      </c>
      <c r="G174" s="8">
        <v>330</v>
      </c>
      <c r="H174" s="8">
        <v>49</v>
      </c>
      <c r="I174" s="8">
        <v>86</v>
      </c>
      <c r="J174" s="8">
        <v>591</v>
      </c>
      <c r="K174" s="8">
        <v>116</v>
      </c>
      <c r="L174" s="8">
        <v>80</v>
      </c>
      <c r="M174" s="20">
        <v>7.39</v>
      </c>
      <c r="N174" s="20">
        <v>7.25</v>
      </c>
      <c r="O174" s="20">
        <v>0.78</v>
      </c>
      <c r="P174" s="37">
        <v>0.94499999999999995</v>
      </c>
      <c r="Q174" s="28">
        <v>60.7</v>
      </c>
      <c r="R174" s="28">
        <v>23.88</v>
      </c>
      <c r="S174" s="28">
        <v>67.3</v>
      </c>
      <c r="T174" s="28">
        <v>59.23</v>
      </c>
      <c r="U174" s="28"/>
      <c r="V174" s="28">
        <v>9.4</v>
      </c>
      <c r="W174" s="28">
        <v>3.71</v>
      </c>
      <c r="X174" s="57"/>
      <c r="Y174" s="24">
        <v>27</v>
      </c>
      <c r="Z174" s="9">
        <f t="shared" si="49"/>
        <v>9.7684515195369023E-3</v>
      </c>
      <c r="AA174" s="8">
        <v>54</v>
      </c>
      <c r="AB174" s="82">
        <f t="shared" si="50"/>
        <v>0.61333333333333329</v>
      </c>
      <c r="AC174" s="83">
        <f t="shared" si="51"/>
        <v>12.603999999999999</v>
      </c>
      <c r="AD174" s="84">
        <f t="shared" si="52"/>
        <v>0.21006666666666665</v>
      </c>
      <c r="AE174" s="85">
        <f t="shared" si="53"/>
        <v>30.36</v>
      </c>
      <c r="AF174" s="84">
        <f t="shared" si="54"/>
        <v>0.50600000000000001</v>
      </c>
      <c r="AG174" s="105">
        <f t="shared" si="55"/>
        <v>404.80000000000007</v>
      </c>
    </row>
    <row r="175" spans="1:33" x14ac:dyDescent="0.25">
      <c r="A175" s="7" t="s">
        <v>24</v>
      </c>
      <c r="B175" s="8">
        <v>3290</v>
      </c>
      <c r="C175" s="8">
        <v>110</v>
      </c>
      <c r="D175" s="8">
        <v>98</v>
      </c>
      <c r="E175" s="8">
        <v>32</v>
      </c>
      <c r="F175" s="8">
        <v>51</v>
      </c>
      <c r="G175" s="8">
        <v>249</v>
      </c>
      <c r="H175" s="8">
        <v>35</v>
      </c>
      <c r="I175" s="8">
        <v>83</v>
      </c>
      <c r="J175" s="8">
        <v>485</v>
      </c>
      <c r="K175" s="8">
        <v>87</v>
      </c>
      <c r="L175" s="8">
        <v>77</v>
      </c>
      <c r="M175" s="20">
        <v>7.46</v>
      </c>
      <c r="N175" s="20">
        <v>7.16</v>
      </c>
      <c r="O175" s="20">
        <v>0.66700000000000004</v>
      </c>
      <c r="P175" s="31">
        <v>0.82199999999999995</v>
      </c>
      <c r="Q175" s="28">
        <v>53</v>
      </c>
      <c r="R175" s="28">
        <v>19.899999999999999</v>
      </c>
      <c r="S175" s="28">
        <v>61.3</v>
      </c>
      <c r="T175" s="28">
        <v>38.700000000000003</v>
      </c>
      <c r="U175" s="28"/>
      <c r="V175" s="28">
        <v>8</v>
      </c>
      <c r="W175" s="28">
        <v>4.2</v>
      </c>
      <c r="X175" s="57"/>
      <c r="Y175" s="24">
        <v>28</v>
      </c>
      <c r="Z175" s="9">
        <f t="shared" si="49"/>
        <v>8.5106382978723406E-3</v>
      </c>
      <c r="AA175" s="8">
        <v>67</v>
      </c>
      <c r="AB175" s="82">
        <f t="shared" si="50"/>
        <v>0.73333333333333328</v>
      </c>
      <c r="AC175" s="83">
        <f t="shared" si="51"/>
        <v>10.78</v>
      </c>
      <c r="AD175" s="84">
        <f t="shared" si="52"/>
        <v>0.17966666666666667</v>
      </c>
      <c r="AE175" s="85">
        <f t="shared" si="53"/>
        <v>27.39</v>
      </c>
      <c r="AF175" s="84">
        <f t="shared" si="54"/>
        <v>0.45650000000000002</v>
      </c>
      <c r="AG175" s="105">
        <f t="shared" si="55"/>
        <v>365.2</v>
      </c>
    </row>
    <row r="176" spans="1:33" x14ac:dyDescent="0.25">
      <c r="A176" s="7" t="s">
        <v>25</v>
      </c>
      <c r="B176" s="8">
        <v>2475</v>
      </c>
      <c r="C176" s="8">
        <v>83</v>
      </c>
      <c r="D176" s="8">
        <v>175</v>
      </c>
      <c r="E176" s="8">
        <v>31</v>
      </c>
      <c r="F176" s="8">
        <v>82</v>
      </c>
      <c r="G176" s="8">
        <v>270</v>
      </c>
      <c r="H176" s="8">
        <v>23</v>
      </c>
      <c r="I176" s="8">
        <v>84</v>
      </c>
      <c r="J176" s="8">
        <v>592</v>
      </c>
      <c r="K176" s="8">
        <v>88</v>
      </c>
      <c r="L176" s="8">
        <v>84</v>
      </c>
      <c r="M176" s="20">
        <v>7.22</v>
      </c>
      <c r="N176" s="20">
        <v>7.37</v>
      </c>
      <c r="O176" s="20">
        <v>0.85399999999999998</v>
      </c>
      <c r="P176" s="31">
        <v>1.04</v>
      </c>
      <c r="Q176" s="28">
        <v>57.64</v>
      </c>
      <c r="R176" s="28">
        <v>13.45</v>
      </c>
      <c r="S176" s="28">
        <v>63.59</v>
      </c>
      <c r="T176" s="28">
        <v>61.53</v>
      </c>
      <c r="U176" s="28"/>
      <c r="V176" s="28">
        <v>8.57</v>
      </c>
      <c r="W176" s="28">
        <v>2.5099999999999998</v>
      </c>
      <c r="X176" s="57"/>
      <c r="Y176" s="24">
        <v>27</v>
      </c>
      <c r="Z176" s="9">
        <f t="shared" si="49"/>
        <v>1.090909090909091E-2</v>
      </c>
      <c r="AA176" s="8">
        <v>70</v>
      </c>
      <c r="AB176" s="82">
        <f t="shared" si="50"/>
        <v>0.55333333333333334</v>
      </c>
      <c r="AC176" s="83">
        <f t="shared" si="51"/>
        <v>14.525</v>
      </c>
      <c r="AD176" s="84">
        <f t="shared" si="52"/>
        <v>0.24208333333333334</v>
      </c>
      <c r="AE176" s="85">
        <f t="shared" si="53"/>
        <v>22.41</v>
      </c>
      <c r="AF176" s="84">
        <f t="shared" si="54"/>
        <v>0.3735</v>
      </c>
      <c r="AG176" s="105">
        <f t="shared" si="55"/>
        <v>298.8</v>
      </c>
    </row>
    <row r="177" spans="1:33" x14ac:dyDescent="0.25">
      <c r="A177" s="7" t="s">
        <v>26</v>
      </c>
      <c r="B177" s="8">
        <v>2620</v>
      </c>
      <c r="C177" s="8">
        <v>85</v>
      </c>
      <c r="D177" s="8">
        <v>148</v>
      </c>
      <c r="E177" s="8">
        <v>19</v>
      </c>
      <c r="F177" s="8">
        <v>86</v>
      </c>
      <c r="G177" s="8">
        <v>349</v>
      </c>
      <c r="H177" s="8">
        <v>20</v>
      </c>
      <c r="I177" s="8">
        <v>94</v>
      </c>
      <c r="J177" s="8">
        <v>648</v>
      </c>
      <c r="K177" s="8">
        <v>72</v>
      </c>
      <c r="L177" s="8">
        <v>88</v>
      </c>
      <c r="M177" s="20">
        <v>7.26</v>
      </c>
      <c r="N177" s="20">
        <v>7.51</v>
      </c>
      <c r="O177" s="20">
        <v>0.85299999999999998</v>
      </c>
      <c r="P177" s="31">
        <v>1.155</v>
      </c>
      <c r="Q177" s="28">
        <v>58.35</v>
      </c>
      <c r="R177" s="28">
        <v>37.64</v>
      </c>
      <c r="S177" s="28">
        <v>64.239999999999995</v>
      </c>
      <c r="T177" s="28">
        <v>75.39</v>
      </c>
      <c r="U177" s="28"/>
      <c r="V177" s="28">
        <v>8.99</v>
      </c>
      <c r="W177" s="28">
        <v>3.16</v>
      </c>
      <c r="X177" s="57"/>
      <c r="Y177" s="24">
        <v>27</v>
      </c>
      <c r="Z177" s="9">
        <f t="shared" si="49"/>
        <v>1.0305343511450382E-2</v>
      </c>
      <c r="AA177" s="8">
        <v>73</v>
      </c>
      <c r="AB177" s="82">
        <f t="shared" si="50"/>
        <v>0.56666666666666665</v>
      </c>
      <c r="AC177" s="83">
        <f t="shared" si="51"/>
        <v>12.58</v>
      </c>
      <c r="AD177" s="84">
        <f t="shared" si="52"/>
        <v>0.20966666666666667</v>
      </c>
      <c r="AE177" s="85">
        <f t="shared" si="53"/>
        <v>29.664999999999999</v>
      </c>
      <c r="AF177" s="84">
        <f t="shared" si="54"/>
        <v>0.49441666666666667</v>
      </c>
      <c r="AG177" s="105">
        <f t="shared" si="55"/>
        <v>395.53333333333336</v>
      </c>
    </row>
    <row r="178" spans="1:33" x14ac:dyDescent="0.25">
      <c r="A178" s="7" t="s">
        <v>27</v>
      </c>
      <c r="B178" s="8">
        <v>3410</v>
      </c>
      <c r="C178" s="8">
        <v>110</v>
      </c>
      <c r="D178" s="8">
        <v>156</v>
      </c>
      <c r="E178" s="8">
        <v>15</v>
      </c>
      <c r="F178" s="8">
        <v>90</v>
      </c>
      <c r="G178" s="8">
        <v>390</v>
      </c>
      <c r="H178" s="8">
        <v>19</v>
      </c>
      <c r="I178" s="8">
        <v>95</v>
      </c>
      <c r="J178" s="8">
        <v>576</v>
      </c>
      <c r="K178" s="8">
        <v>82</v>
      </c>
      <c r="L178" s="8">
        <v>86</v>
      </c>
      <c r="M178" s="20">
        <v>7.41</v>
      </c>
      <c r="N178" s="20">
        <v>7.57</v>
      </c>
      <c r="O178" s="20">
        <v>0.85499999999999998</v>
      </c>
      <c r="P178" s="31">
        <v>1.155</v>
      </c>
      <c r="Q178" s="28">
        <v>67.400000000000006</v>
      </c>
      <c r="R178" s="28">
        <v>25.97</v>
      </c>
      <c r="S178" s="28">
        <v>70.739999999999995</v>
      </c>
      <c r="T178" s="28">
        <v>64.16</v>
      </c>
      <c r="U178" s="28"/>
      <c r="V178" s="28">
        <v>7.76</v>
      </c>
      <c r="W178" s="28">
        <v>3.39</v>
      </c>
      <c r="X178" s="57"/>
      <c r="Y178" s="24">
        <v>28</v>
      </c>
      <c r="Z178" s="9">
        <f t="shared" si="49"/>
        <v>8.2111436950146627E-3</v>
      </c>
      <c r="AA178" s="8">
        <v>64</v>
      </c>
      <c r="AB178" s="82">
        <f t="shared" si="50"/>
        <v>0.73333333333333328</v>
      </c>
      <c r="AC178" s="83">
        <f t="shared" si="51"/>
        <v>17.16</v>
      </c>
      <c r="AD178" s="84">
        <f t="shared" si="52"/>
        <v>0.28599999999999998</v>
      </c>
      <c r="AE178" s="85">
        <f t="shared" si="53"/>
        <v>42.9</v>
      </c>
      <c r="AF178" s="84">
        <f t="shared" si="54"/>
        <v>0.71499999999999997</v>
      </c>
      <c r="AG178" s="105">
        <f t="shared" si="55"/>
        <v>572</v>
      </c>
    </row>
    <row r="179" spans="1:33" x14ac:dyDescent="0.25">
      <c r="A179" s="7" t="s">
        <v>28</v>
      </c>
      <c r="B179" s="8">
        <v>2987</v>
      </c>
      <c r="C179" s="8">
        <v>100</v>
      </c>
      <c r="D179" s="8">
        <v>155</v>
      </c>
      <c r="E179" s="8">
        <v>21</v>
      </c>
      <c r="F179" s="8">
        <v>85</v>
      </c>
      <c r="G179" s="8">
        <v>301</v>
      </c>
      <c r="H179" s="8">
        <v>15</v>
      </c>
      <c r="I179" s="8">
        <v>95</v>
      </c>
      <c r="J179" s="8">
        <v>537</v>
      </c>
      <c r="K179" s="8">
        <v>54</v>
      </c>
      <c r="L179" s="8">
        <v>89</v>
      </c>
      <c r="M179" s="20">
        <v>7.27</v>
      </c>
      <c r="N179" s="20">
        <v>7.55</v>
      </c>
      <c r="O179" s="20">
        <v>0.79800000000000004</v>
      </c>
      <c r="P179" s="31">
        <v>1.0840000000000001</v>
      </c>
      <c r="Q179" s="28">
        <v>62.17</v>
      </c>
      <c r="R179" s="28">
        <v>24.71</v>
      </c>
      <c r="S179" s="28">
        <v>68.209999999999994</v>
      </c>
      <c r="T179" s="28">
        <v>49.07</v>
      </c>
      <c r="U179" s="28"/>
      <c r="V179" s="28">
        <v>9.33</v>
      </c>
      <c r="W179" s="28">
        <v>3.41</v>
      </c>
      <c r="X179" s="57"/>
      <c r="Y179" s="24">
        <v>27</v>
      </c>
      <c r="Z179" s="9">
        <f t="shared" si="49"/>
        <v>9.0391697355205886E-3</v>
      </c>
      <c r="AA179" s="8">
        <v>64</v>
      </c>
      <c r="AB179" s="82">
        <f t="shared" si="50"/>
        <v>0.66666666666666663</v>
      </c>
      <c r="AC179" s="83">
        <f t="shared" si="51"/>
        <v>15.5</v>
      </c>
      <c r="AD179" s="84">
        <f t="shared" si="52"/>
        <v>0.25833333333333336</v>
      </c>
      <c r="AE179" s="85">
        <f t="shared" si="53"/>
        <v>30.1</v>
      </c>
      <c r="AF179" s="84">
        <f t="shared" si="54"/>
        <v>0.50166666666666671</v>
      </c>
      <c r="AG179" s="105">
        <f t="shared" si="55"/>
        <v>401.33333333333331</v>
      </c>
    </row>
    <row r="180" spans="1:33" x14ac:dyDescent="0.25">
      <c r="A180" s="7" t="s">
        <v>29</v>
      </c>
      <c r="B180" s="8">
        <v>3119</v>
      </c>
      <c r="C180" s="8">
        <v>101</v>
      </c>
      <c r="D180" s="8">
        <v>144</v>
      </c>
      <c r="E180" s="8">
        <v>17</v>
      </c>
      <c r="F180" s="8">
        <v>87</v>
      </c>
      <c r="G180" s="8">
        <v>333</v>
      </c>
      <c r="H180" s="8">
        <v>17</v>
      </c>
      <c r="I180" s="8">
        <v>95</v>
      </c>
      <c r="J180" s="8">
        <v>519</v>
      </c>
      <c r="K180" s="8">
        <v>72</v>
      </c>
      <c r="L180" s="8">
        <v>86</v>
      </c>
      <c r="M180" s="20">
        <v>7.47</v>
      </c>
      <c r="N180" s="20">
        <v>7.49</v>
      </c>
      <c r="O180" s="20">
        <v>0.77700000000000002</v>
      </c>
      <c r="P180" s="31">
        <v>1.1479999999999999</v>
      </c>
      <c r="Q180" s="28">
        <v>67.3</v>
      </c>
      <c r="R180" s="28">
        <v>19.5</v>
      </c>
      <c r="S180" s="28">
        <v>71.959999999999994</v>
      </c>
      <c r="T180" s="28">
        <v>54.3</v>
      </c>
      <c r="U180" s="28"/>
      <c r="V180" s="28">
        <v>7.9</v>
      </c>
      <c r="W180" s="28">
        <v>3.3</v>
      </c>
      <c r="X180" s="57"/>
      <c r="Y180" s="24">
        <v>29</v>
      </c>
      <c r="Z180" s="9">
        <f t="shared" si="49"/>
        <v>9.2978518756011534E-3</v>
      </c>
      <c r="AA180" s="8">
        <v>58</v>
      </c>
      <c r="AB180" s="82">
        <f t="shared" si="50"/>
        <v>0.67333333333333334</v>
      </c>
      <c r="AC180" s="83">
        <f t="shared" si="51"/>
        <v>14.544</v>
      </c>
      <c r="AD180" s="84">
        <f t="shared" si="52"/>
        <v>0.2424</v>
      </c>
      <c r="AE180" s="85">
        <f t="shared" si="53"/>
        <v>33.633000000000003</v>
      </c>
      <c r="AF180" s="84">
        <f t="shared" si="54"/>
        <v>0.56054999999999999</v>
      </c>
      <c r="AG180" s="105">
        <f t="shared" si="55"/>
        <v>448.44000000000011</v>
      </c>
    </row>
    <row r="181" spans="1:33" x14ac:dyDescent="0.25">
      <c r="A181" s="7" t="s">
        <v>30</v>
      </c>
      <c r="B181" s="32">
        <v>2624</v>
      </c>
      <c r="C181" s="32">
        <v>85</v>
      </c>
      <c r="D181" s="32">
        <v>104</v>
      </c>
      <c r="E181" s="32">
        <v>19</v>
      </c>
      <c r="F181" s="8">
        <v>79</v>
      </c>
      <c r="G181" s="32">
        <v>262</v>
      </c>
      <c r="H181" s="32">
        <v>16</v>
      </c>
      <c r="I181" s="8">
        <v>93</v>
      </c>
      <c r="J181" s="32">
        <v>472</v>
      </c>
      <c r="K181" s="32">
        <v>56</v>
      </c>
      <c r="L181" s="8">
        <v>87</v>
      </c>
      <c r="M181" s="35">
        <v>7.49</v>
      </c>
      <c r="N181" s="28">
        <v>7.54</v>
      </c>
      <c r="O181" s="35">
        <v>0.88100000000000001</v>
      </c>
      <c r="P181" s="31">
        <v>1.5509999999999999</v>
      </c>
      <c r="Q181" s="36">
        <v>58</v>
      </c>
      <c r="R181" s="28">
        <v>9.6999999999999993</v>
      </c>
      <c r="S181" s="36">
        <v>60.9</v>
      </c>
      <c r="T181" s="28">
        <v>91.8</v>
      </c>
      <c r="U181" s="36"/>
      <c r="V181" s="36">
        <v>7.7</v>
      </c>
      <c r="W181" s="28">
        <v>2.9</v>
      </c>
      <c r="X181" s="59"/>
      <c r="Y181" s="34">
        <v>27</v>
      </c>
      <c r="Z181" s="33">
        <f t="shared" si="49"/>
        <v>1.0289634146341464E-2</v>
      </c>
      <c r="AA181" s="32">
        <v>51</v>
      </c>
      <c r="AB181" s="82">
        <f t="shared" si="50"/>
        <v>0.56666666666666665</v>
      </c>
      <c r="AC181" s="83">
        <f t="shared" si="51"/>
        <v>8.84</v>
      </c>
      <c r="AD181" s="84">
        <f t="shared" si="52"/>
        <v>0.14733333333333334</v>
      </c>
      <c r="AE181" s="85">
        <f t="shared" si="53"/>
        <v>22.27</v>
      </c>
      <c r="AF181" s="84">
        <f t="shared" si="54"/>
        <v>0.37116666666666664</v>
      </c>
      <c r="AG181" s="105">
        <f t="shared" si="55"/>
        <v>296.93333333333334</v>
      </c>
    </row>
    <row r="182" spans="1:33" ht="13" thickBot="1" x14ac:dyDescent="0.3">
      <c r="A182" s="7" t="s">
        <v>31</v>
      </c>
      <c r="B182" s="8">
        <v>6156</v>
      </c>
      <c r="C182" s="8">
        <v>199</v>
      </c>
      <c r="D182" s="8">
        <v>115</v>
      </c>
      <c r="E182" s="8">
        <v>14</v>
      </c>
      <c r="F182" s="8">
        <v>83</v>
      </c>
      <c r="G182" s="8">
        <v>259</v>
      </c>
      <c r="H182" s="8">
        <v>17</v>
      </c>
      <c r="I182" s="8">
        <v>91</v>
      </c>
      <c r="J182" s="8">
        <v>473</v>
      </c>
      <c r="K182" s="8">
        <v>62</v>
      </c>
      <c r="L182" s="8">
        <v>83</v>
      </c>
      <c r="M182" s="20">
        <v>7.44</v>
      </c>
      <c r="N182" s="28">
        <v>7.59</v>
      </c>
      <c r="O182" s="20">
        <v>0.78</v>
      </c>
      <c r="P182" s="31">
        <v>1.4</v>
      </c>
      <c r="Q182" s="28">
        <v>46.74</v>
      </c>
      <c r="R182" s="28">
        <v>9.77</v>
      </c>
      <c r="S182" s="28">
        <v>64</v>
      </c>
      <c r="T182" s="28">
        <v>77.430000000000007</v>
      </c>
      <c r="U182" s="28"/>
      <c r="V182" s="28">
        <v>6.17</v>
      </c>
      <c r="W182" s="28">
        <v>3.34</v>
      </c>
      <c r="X182" s="57"/>
      <c r="Y182" s="24">
        <v>28</v>
      </c>
      <c r="Z182" s="9">
        <f t="shared" si="49"/>
        <v>4.5484080571799868E-3</v>
      </c>
      <c r="AA182" s="8"/>
      <c r="AB182" s="82">
        <f t="shared" si="50"/>
        <v>1.3266666666666667</v>
      </c>
      <c r="AC182" s="83">
        <f t="shared" si="51"/>
        <v>22.885000000000002</v>
      </c>
      <c r="AD182" s="84">
        <f t="shared" si="52"/>
        <v>0.38141666666666668</v>
      </c>
      <c r="AE182" s="85">
        <f t="shared" si="53"/>
        <v>51.540999999999997</v>
      </c>
      <c r="AF182" s="84">
        <f t="shared" si="54"/>
        <v>0.85901666666666665</v>
      </c>
      <c r="AG182" s="105">
        <f t="shared" si="55"/>
        <v>687.21333333333337</v>
      </c>
    </row>
    <row r="183" spans="1:33" ht="13.5" thickTop="1" thickBot="1" x14ac:dyDescent="0.3">
      <c r="A183" s="10" t="s">
        <v>86</v>
      </c>
      <c r="B183" s="30">
        <f>SUM(B171:B182)</f>
        <v>38235</v>
      </c>
      <c r="C183" s="30"/>
      <c r="D183" s="11"/>
      <c r="E183" s="11"/>
      <c r="F183" s="11"/>
      <c r="G183" s="11"/>
      <c r="H183" s="11"/>
      <c r="I183" s="11"/>
      <c r="J183" s="11"/>
      <c r="K183" s="11"/>
      <c r="L183" s="11"/>
      <c r="M183" s="19"/>
      <c r="N183" s="11"/>
      <c r="O183" s="19"/>
      <c r="P183" s="11"/>
      <c r="Q183" s="11"/>
      <c r="R183" s="11"/>
      <c r="S183" s="11"/>
      <c r="T183" s="11"/>
      <c r="U183" s="11"/>
      <c r="V183" s="11"/>
      <c r="W183" s="11"/>
      <c r="X183" s="58"/>
      <c r="Y183" s="29">
        <f>SUM(Y171:Y182)</f>
        <v>330</v>
      </c>
      <c r="Z183" s="19"/>
      <c r="AA183" s="30">
        <f>SUM(AA171:AA182)</f>
        <v>646</v>
      </c>
      <c r="AB183" s="86"/>
      <c r="AC183" s="87"/>
      <c r="AD183" s="88"/>
      <c r="AE183" s="89"/>
      <c r="AF183" s="88"/>
      <c r="AG183" s="106"/>
    </row>
    <row r="184" spans="1:33" ht="13.5" thickTop="1" thickBot="1" x14ac:dyDescent="0.3">
      <c r="A184" s="18" t="s">
        <v>87</v>
      </c>
      <c r="B184" s="12">
        <f t="shared" ref="B184:W184" si="56">AVERAGE(B171:B182)</f>
        <v>3186.25</v>
      </c>
      <c r="C184" s="12">
        <f t="shared" si="56"/>
        <v>104.58333333333333</v>
      </c>
      <c r="D184" s="12">
        <f t="shared" si="56"/>
        <v>136.16666666666666</v>
      </c>
      <c r="E184" s="12">
        <f>AVERAGE(E171:E182)</f>
        <v>24.666666666666668</v>
      </c>
      <c r="F184" s="12">
        <f>AVERAGE(F171:F182)</f>
        <v>78.75</v>
      </c>
      <c r="G184" s="12">
        <f>AVERAGE(G171:G182)</f>
        <v>306.75</v>
      </c>
      <c r="H184" s="12">
        <f>AVERAGE(H171:H182)</f>
        <v>34</v>
      </c>
      <c r="I184" s="12">
        <f>AVERAGE(I171:I182)</f>
        <v>86.916666666666671</v>
      </c>
      <c r="J184" s="12">
        <f t="shared" si="56"/>
        <v>538.58333333333337</v>
      </c>
      <c r="K184" s="12">
        <f>AVERAGE(K171:K182)</f>
        <v>87.916666666666671</v>
      </c>
      <c r="L184" s="12">
        <f>AVERAGE(L171:L182)</f>
        <v>82.166666666666671</v>
      </c>
      <c r="M184" s="14">
        <f t="shared" si="56"/>
        <v>7.402499999999999</v>
      </c>
      <c r="N184" s="38">
        <f>AVERAGE(N171:N182)</f>
        <v>7.3975000000000009</v>
      </c>
      <c r="O184" s="14">
        <f t="shared" si="56"/>
        <v>0.79167583333333325</v>
      </c>
      <c r="P184" s="14">
        <f>AVERAGE(P171:P182)</f>
        <v>1.0970833333333334</v>
      </c>
      <c r="Q184" s="12">
        <f>AVERAGE(Q171:Q182)</f>
        <v>59.848333333333329</v>
      </c>
      <c r="R184" s="12">
        <f>AVERAGE(R171:R182)</f>
        <v>22.034999999999997</v>
      </c>
      <c r="S184" s="12">
        <f t="shared" si="56"/>
        <v>66.545000000000002</v>
      </c>
      <c r="T184" s="12">
        <f>AVERAGE(T171:T182)</f>
        <v>62.884166666666658</v>
      </c>
      <c r="U184" s="12"/>
      <c r="V184" s="12">
        <f t="shared" si="56"/>
        <v>8.3433333333333355</v>
      </c>
      <c r="W184" s="38">
        <f t="shared" si="56"/>
        <v>3.4849999999999994</v>
      </c>
      <c r="X184" s="60"/>
      <c r="Y184" s="25">
        <f>AVERAGE(Y171:Y182)</f>
        <v>27.5</v>
      </c>
      <c r="Z184" s="14">
        <f>AVERAGE(Z171:Z182)</f>
        <v>9.0810978231112126E-3</v>
      </c>
      <c r="AA184" s="12">
        <f>AVERAGE(AA171:AA182)</f>
        <v>58.727272727272727</v>
      </c>
      <c r="AB184" s="90">
        <f t="shared" ref="AB184" si="57">C184/$C$2</f>
        <v>0.69722222222222219</v>
      </c>
      <c r="AC184" s="91">
        <f t="shared" ref="AC184" si="58">(C184*D184)/1000</f>
        <v>14.240763888888887</v>
      </c>
      <c r="AD184" s="92">
        <f t="shared" si="52"/>
        <v>0.23734606481481479</v>
      </c>
      <c r="AE184" s="93">
        <f t="shared" ref="AE184" si="59">(C184*G184)/1000</f>
        <v>32.080937499999997</v>
      </c>
      <c r="AF184" s="92">
        <f t="shared" si="54"/>
        <v>0.53468229166666659</v>
      </c>
      <c r="AG184" s="107">
        <f>AVERAGE(AG171:AG182)</f>
        <v>423.82333333333344</v>
      </c>
    </row>
    <row r="185" spans="1:33" ht="13" thickTop="1" x14ac:dyDescent="0.25"/>
    <row r="186" spans="1:33" ht="13" thickBot="1" x14ac:dyDescent="0.3"/>
    <row r="187" spans="1:33" ht="13.5" thickTop="1" x14ac:dyDescent="0.3">
      <c r="A187" s="53" t="s">
        <v>5</v>
      </c>
      <c r="B187" s="15" t="s">
        <v>6</v>
      </c>
      <c r="C187" s="15" t="s">
        <v>6</v>
      </c>
      <c r="D187" s="15" t="s">
        <v>64</v>
      </c>
      <c r="E187" s="15" t="s">
        <v>65</v>
      </c>
      <c r="F187" s="26" t="s">
        <v>2</v>
      </c>
      <c r="G187" s="15" t="s">
        <v>66</v>
      </c>
      <c r="H187" s="15" t="s">
        <v>67</v>
      </c>
      <c r="I187" s="26" t="s">
        <v>3</v>
      </c>
      <c r="J187" s="15" t="s">
        <v>68</v>
      </c>
      <c r="K187" s="15" t="s">
        <v>69</v>
      </c>
      <c r="L187" s="26" t="s">
        <v>70</v>
      </c>
      <c r="M187" s="15" t="s">
        <v>71</v>
      </c>
      <c r="N187" s="15" t="s">
        <v>72</v>
      </c>
      <c r="O187" s="15" t="s">
        <v>73</v>
      </c>
      <c r="P187" s="15" t="s">
        <v>74</v>
      </c>
      <c r="Q187" s="15" t="s">
        <v>75</v>
      </c>
      <c r="R187" s="15" t="s">
        <v>76</v>
      </c>
      <c r="S187" s="15" t="s">
        <v>77</v>
      </c>
      <c r="T187" s="15" t="s">
        <v>78</v>
      </c>
      <c r="U187" s="15"/>
      <c r="V187" s="15" t="s">
        <v>79</v>
      </c>
      <c r="W187" s="15" t="s">
        <v>80</v>
      </c>
      <c r="X187" s="55"/>
      <c r="Y187" s="21" t="s">
        <v>12</v>
      </c>
      <c r="Z187" s="22" t="s">
        <v>13</v>
      </c>
      <c r="AA187" s="22" t="s">
        <v>52</v>
      </c>
      <c r="AB187" s="74" t="s">
        <v>53</v>
      </c>
      <c r="AC187" s="75" t="s">
        <v>54</v>
      </c>
      <c r="AD187" s="76" t="s">
        <v>55</v>
      </c>
      <c r="AE187" s="77" t="s">
        <v>53</v>
      </c>
      <c r="AF187" s="76" t="s">
        <v>53</v>
      </c>
      <c r="AG187" s="74" t="s">
        <v>120</v>
      </c>
    </row>
    <row r="188" spans="1:33" ht="13.5" thickBot="1" x14ac:dyDescent="0.35">
      <c r="A188" s="39" t="s">
        <v>88</v>
      </c>
      <c r="B188" s="16" t="s">
        <v>15</v>
      </c>
      <c r="C188" s="17" t="s">
        <v>16</v>
      </c>
      <c r="D188" s="16" t="s">
        <v>17</v>
      </c>
      <c r="E188" s="16" t="s">
        <v>17</v>
      </c>
      <c r="F188" s="27" t="s">
        <v>82</v>
      </c>
      <c r="G188" s="16" t="s">
        <v>17</v>
      </c>
      <c r="H188" s="16" t="s">
        <v>17</v>
      </c>
      <c r="I188" s="27" t="s">
        <v>82</v>
      </c>
      <c r="J188" s="16" t="s">
        <v>17</v>
      </c>
      <c r="K188" s="16" t="s">
        <v>17</v>
      </c>
      <c r="L188" s="27" t="s">
        <v>82</v>
      </c>
      <c r="M188" s="16"/>
      <c r="N188" s="16"/>
      <c r="O188" s="16"/>
      <c r="P188" s="16"/>
      <c r="Q188" s="16" t="s">
        <v>17</v>
      </c>
      <c r="R188" s="16" t="s">
        <v>17</v>
      </c>
      <c r="S188" s="16" t="s">
        <v>17</v>
      </c>
      <c r="T188" s="16" t="s">
        <v>17</v>
      </c>
      <c r="U188" s="16"/>
      <c r="V188" s="16" t="s">
        <v>17</v>
      </c>
      <c r="W188" s="16" t="s">
        <v>17</v>
      </c>
      <c r="X188" s="56"/>
      <c r="Y188" s="23" t="s">
        <v>18</v>
      </c>
      <c r="Z188" s="17" t="s">
        <v>19</v>
      </c>
      <c r="AA188" s="17" t="s">
        <v>57</v>
      </c>
      <c r="AB188" s="78" t="s">
        <v>6</v>
      </c>
      <c r="AC188" s="79" t="s">
        <v>58</v>
      </c>
      <c r="AD188" s="80" t="s">
        <v>59</v>
      </c>
      <c r="AE188" s="81" t="s">
        <v>60</v>
      </c>
      <c r="AF188" s="80" t="s">
        <v>61</v>
      </c>
      <c r="AG188" s="78" t="s">
        <v>121</v>
      </c>
    </row>
    <row r="189" spans="1:33" ht="13" thickTop="1" x14ac:dyDescent="0.25">
      <c r="A189" s="7" t="s">
        <v>20</v>
      </c>
      <c r="B189" s="8">
        <v>4719</v>
      </c>
      <c r="C189" s="8">
        <v>157</v>
      </c>
      <c r="D189" s="8">
        <v>138</v>
      </c>
      <c r="E189" s="8">
        <v>28</v>
      </c>
      <c r="F189" s="40">
        <f t="shared" ref="F189:F200" si="60">+(D189-E189)/D189</f>
        <v>0.79710144927536231</v>
      </c>
      <c r="G189" s="8">
        <v>297</v>
      </c>
      <c r="H189" s="8">
        <v>33</v>
      </c>
      <c r="I189" s="40">
        <f>+(G189-H189)/G189</f>
        <v>0.88888888888888884</v>
      </c>
      <c r="J189" s="8">
        <v>614</v>
      </c>
      <c r="K189" s="8">
        <v>97</v>
      </c>
      <c r="L189" s="40">
        <f t="shared" ref="L189:L200" si="61">+(J189-K189)/J189</f>
        <v>0.84201954397394141</v>
      </c>
      <c r="M189" s="20">
        <v>7.53</v>
      </c>
      <c r="N189" s="20">
        <v>7.49</v>
      </c>
      <c r="O189" s="41">
        <v>1033</v>
      </c>
      <c r="P189" s="41">
        <v>1371</v>
      </c>
      <c r="Q189" s="28">
        <v>43.2</v>
      </c>
      <c r="R189" s="28">
        <v>16.3</v>
      </c>
      <c r="S189" s="28">
        <v>51.7</v>
      </c>
      <c r="T189" s="28">
        <v>61.3</v>
      </c>
      <c r="U189" s="28"/>
      <c r="V189" s="28">
        <v>7</v>
      </c>
      <c r="W189" s="28">
        <v>4.5</v>
      </c>
      <c r="X189" s="57"/>
      <c r="Y189" s="24">
        <v>28</v>
      </c>
      <c r="Z189" s="9">
        <f t="shared" ref="Z189:Z200" si="62">Y189/B189</f>
        <v>5.9334604789150246E-3</v>
      </c>
      <c r="AA189" s="8">
        <v>55</v>
      </c>
      <c r="AB189" s="82">
        <f>C189/$C$2</f>
        <v>1.0466666666666666</v>
      </c>
      <c r="AC189" s="83">
        <f>(C189*D189)/1000</f>
        <v>21.666</v>
      </c>
      <c r="AD189" s="84">
        <f>(AC189)/$E$3</f>
        <v>0.36110000000000003</v>
      </c>
      <c r="AE189" s="85">
        <f>(C189*G189)/1000</f>
        <v>46.628999999999998</v>
      </c>
      <c r="AF189" s="84">
        <f>(AE189)/$G$3</f>
        <v>0.77715000000000001</v>
      </c>
      <c r="AG189" s="105">
        <f>(0.8*C189*G189)/60</f>
        <v>621.72</v>
      </c>
    </row>
    <row r="190" spans="1:33" x14ac:dyDescent="0.25">
      <c r="A190" s="7" t="s">
        <v>21</v>
      </c>
      <c r="B190" s="8">
        <v>3345</v>
      </c>
      <c r="C190" s="8">
        <v>119</v>
      </c>
      <c r="D190" s="8">
        <v>125</v>
      </c>
      <c r="E190" s="8">
        <v>33</v>
      </c>
      <c r="F190" s="40">
        <f t="shared" si="60"/>
        <v>0.73599999999999999</v>
      </c>
      <c r="G190" s="8">
        <v>287</v>
      </c>
      <c r="H190" s="8">
        <v>47</v>
      </c>
      <c r="I190" s="40">
        <f>+(G190-H190)/G190</f>
        <v>0.83623693379790942</v>
      </c>
      <c r="J190" s="8">
        <v>527</v>
      </c>
      <c r="K190" s="8">
        <v>121</v>
      </c>
      <c r="L190" s="40">
        <f t="shared" si="61"/>
        <v>0.77039848197343452</v>
      </c>
      <c r="M190" s="20">
        <v>7.8</v>
      </c>
      <c r="N190" s="20">
        <v>7.62</v>
      </c>
      <c r="O190" s="41">
        <v>1181</v>
      </c>
      <c r="P190" s="41">
        <v>1289</v>
      </c>
      <c r="Q190" s="28">
        <v>41.8</v>
      </c>
      <c r="R190" s="28">
        <v>21.15</v>
      </c>
      <c r="S190" s="28">
        <v>51.63</v>
      </c>
      <c r="T190" s="28">
        <v>40.39</v>
      </c>
      <c r="U190" s="28"/>
      <c r="V190" s="28">
        <v>6.03</v>
      </c>
      <c r="W190" s="28">
        <v>5</v>
      </c>
      <c r="X190" s="57"/>
      <c r="Y190" s="24">
        <v>26</v>
      </c>
      <c r="Z190" s="9">
        <f t="shared" si="62"/>
        <v>7.7727952167414051E-3</v>
      </c>
      <c r="AA190" s="8">
        <v>54</v>
      </c>
      <c r="AB190" s="82">
        <f t="shared" ref="AB190:AB200" si="63">C190/$C$2</f>
        <v>0.79333333333333333</v>
      </c>
      <c r="AC190" s="83">
        <f t="shared" ref="AC190:AC200" si="64">(C190*D190)/1000</f>
        <v>14.875</v>
      </c>
      <c r="AD190" s="84">
        <f t="shared" ref="AD190:AD202" si="65">(AC190)/$E$3</f>
        <v>0.24791666666666667</v>
      </c>
      <c r="AE190" s="85">
        <f t="shared" ref="AE190:AE200" si="66">(C190*G190)/1000</f>
        <v>34.152999999999999</v>
      </c>
      <c r="AF190" s="84">
        <f t="shared" ref="AF190:AF202" si="67">(AE190)/$G$3</f>
        <v>0.56921666666666659</v>
      </c>
      <c r="AG190" s="105">
        <f t="shared" ref="AG190:AG200" si="68">(0.8*C190*G190)/60</f>
        <v>455.37333333333333</v>
      </c>
    </row>
    <row r="191" spans="1:33" x14ac:dyDescent="0.25">
      <c r="A191" s="7" t="s">
        <v>22</v>
      </c>
      <c r="B191" s="8">
        <v>4083</v>
      </c>
      <c r="C191" s="8">
        <v>132</v>
      </c>
      <c r="D191" s="8">
        <v>190</v>
      </c>
      <c r="E191" s="8">
        <v>40</v>
      </c>
      <c r="F191" s="40">
        <f t="shared" si="60"/>
        <v>0.78947368421052633</v>
      </c>
      <c r="G191" s="8">
        <v>304</v>
      </c>
      <c r="H191" s="8">
        <v>56</v>
      </c>
      <c r="I191" s="40">
        <f>+(G191-H191)/G191</f>
        <v>0.81578947368421051</v>
      </c>
      <c r="J191" s="8">
        <v>545</v>
      </c>
      <c r="K191" s="8">
        <v>128</v>
      </c>
      <c r="L191" s="40">
        <f t="shared" si="61"/>
        <v>0.76513761467889907</v>
      </c>
      <c r="M191" s="20">
        <v>7.3</v>
      </c>
      <c r="N191" s="20">
        <v>7.38</v>
      </c>
      <c r="O191" s="41">
        <v>1086</v>
      </c>
      <c r="P191" s="42">
        <v>1238</v>
      </c>
      <c r="Q191" s="28">
        <v>31.14</v>
      </c>
      <c r="R191" s="28">
        <v>12.75</v>
      </c>
      <c r="S191" s="28">
        <v>43.71</v>
      </c>
      <c r="T191" s="28">
        <v>21.2</v>
      </c>
      <c r="U191" s="28"/>
      <c r="V191" s="28">
        <v>5.98</v>
      </c>
      <c r="W191" s="28">
        <v>4.7</v>
      </c>
      <c r="X191" s="57"/>
      <c r="Y191" s="24">
        <v>28</v>
      </c>
      <c r="Z191" s="9">
        <f t="shared" si="62"/>
        <v>6.8577026696056819E-3</v>
      </c>
      <c r="AA191" s="8">
        <v>66</v>
      </c>
      <c r="AB191" s="82">
        <f t="shared" si="63"/>
        <v>0.88</v>
      </c>
      <c r="AC191" s="83">
        <f t="shared" si="64"/>
        <v>25.08</v>
      </c>
      <c r="AD191" s="84">
        <f t="shared" si="65"/>
        <v>0.41799999999999998</v>
      </c>
      <c r="AE191" s="85">
        <f t="shared" si="66"/>
        <v>40.128</v>
      </c>
      <c r="AF191" s="84">
        <f t="shared" si="67"/>
        <v>0.66879999999999995</v>
      </c>
      <c r="AG191" s="105">
        <f t="shared" si="68"/>
        <v>535.04000000000008</v>
      </c>
    </row>
    <row r="192" spans="1:33" x14ac:dyDescent="0.25">
      <c r="A192" s="7" t="s">
        <v>23</v>
      </c>
      <c r="B192" s="8">
        <v>3495</v>
      </c>
      <c r="C192" s="8">
        <v>117</v>
      </c>
      <c r="D192" s="8">
        <v>79</v>
      </c>
      <c r="E192" s="8">
        <v>54</v>
      </c>
      <c r="F192" s="40">
        <f t="shared" si="60"/>
        <v>0.31645569620253167</v>
      </c>
      <c r="G192" s="8">
        <v>250</v>
      </c>
      <c r="H192" s="8">
        <v>39</v>
      </c>
      <c r="I192" s="40">
        <f>+(G192-H192)/G192</f>
        <v>0.84399999999999997</v>
      </c>
      <c r="J192" s="8">
        <v>390</v>
      </c>
      <c r="K192" s="8">
        <v>121</v>
      </c>
      <c r="L192" s="40">
        <f t="shared" si="61"/>
        <v>0.68974358974358974</v>
      </c>
      <c r="M192" s="20">
        <v>7.9</v>
      </c>
      <c r="N192" s="20">
        <v>7.11</v>
      </c>
      <c r="O192" s="41">
        <v>1270</v>
      </c>
      <c r="P192" s="42">
        <v>1506</v>
      </c>
      <c r="Q192" s="28">
        <v>52.84</v>
      </c>
      <c r="R192" s="28">
        <v>11.14</v>
      </c>
      <c r="S192" s="28">
        <v>63.77</v>
      </c>
      <c r="T192" s="28">
        <v>41.93</v>
      </c>
      <c r="U192" s="28"/>
      <c r="V192" s="28">
        <v>7.73</v>
      </c>
      <c r="W192" s="28">
        <v>3.6</v>
      </c>
      <c r="X192" s="57"/>
      <c r="Y192" s="24">
        <v>27</v>
      </c>
      <c r="Z192" s="9">
        <f t="shared" si="62"/>
        <v>7.725321888412017E-3</v>
      </c>
      <c r="AA192" s="8">
        <v>69</v>
      </c>
      <c r="AB192" s="82">
        <f t="shared" si="63"/>
        <v>0.78</v>
      </c>
      <c r="AC192" s="83">
        <f t="shared" si="64"/>
        <v>9.2430000000000003</v>
      </c>
      <c r="AD192" s="84">
        <f t="shared" si="65"/>
        <v>0.15404999999999999</v>
      </c>
      <c r="AE192" s="85">
        <f t="shared" si="66"/>
        <v>29.25</v>
      </c>
      <c r="AF192" s="84">
        <f t="shared" si="67"/>
        <v>0.48749999999999999</v>
      </c>
      <c r="AG192" s="105">
        <f t="shared" si="68"/>
        <v>390.00000000000006</v>
      </c>
    </row>
    <row r="193" spans="1:33" x14ac:dyDescent="0.25">
      <c r="A193" s="7" t="s">
        <v>24</v>
      </c>
      <c r="B193" s="8">
        <v>3801</v>
      </c>
      <c r="C193" s="8">
        <v>127</v>
      </c>
      <c r="D193" s="8">
        <v>109</v>
      </c>
      <c r="E193" s="8">
        <v>19</v>
      </c>
      <c r="F193" s="40">
        <f t="shared" si="60"/>
        <v>0.82568807339449546</v>
      </c>
      <c r="G193" s="8">
        <v>204</v>
      </c>
      <c r="H193" s="8">
        <v>23</v>
      </c>
      <c r="I193" s="40">
        <f t="shared" ref="I193:I200" si="69">+(G193-H193)/G193</f>
        <v>0.88725490196078427</v>
      </c>
      <c r="J193" s="8">
        <v>436</v>
      </c>
      <c r="K193" s="8">
        <v>55</v>
      </c>
      <c r="L193" s="40">
        <f t="shared" si="61"/>
        <v>0.87385321100917435</v>
      </c>
      <c r="M193" s="20">
        <v>7.1</v>
      </c>
      <c r="N193" s="20">
        <v>7.09</v>
      </c>
      <c r="O193" s="41">
        <v>1268</v>
      </c>
      <c r="P193" s="41">
        <v>1547</v>
      </c>
      <c r="Q193" s="28">
        <v>53.44</v>
      </c>
      <c r="R193" s="28">
        <v>9.32</v>
      </c>
      <c r="S193" s="28">
        <v>61.1</v>
      </c>
      <c r="T193" s="28">
        <v>30.64</v>
      </c>
      <c r="U193" s="28"/>
      <c r="V193" s="28">
        <v>6.88</v>
      </c>
      <c r="W193" s="28">
        <v>2.6</v>
      </c>
      <c r="X193" s="57"/>
      <c r="Y193" s="24">
        <v>28</v>
      </c>
      <c r="Z193" s="9">
        <f t="shared" si="62"/>
        <v>7.3664825046040518E-3</v>
      </c>
      <c r="AA193" s="8">
        <v>68</v>
      </c>
      <c r="AB193" s="82">
        <f t="shared" si="63"/>
        <v>0.84666666666666668</v>
      </c>
      <c r="AC193" s="83">
        <f t="shared" si="64"/>
        <v>13.843</v>
      </c>
      <c r="AD193" s="84">
        <f t="shared" si="65"/>
        <v>0.23071666666666665</v>
      </c>
      <c r="AE193" s="85">
        <f t="shared" si="66"/>
        <v>25.908000000000001</v>
      </c>
      <c r="AF193" s="84">
        <f t="shared" si="67"/>
        <v>0.43180000000000002</v>
      </c>
      <c r="AG193" s="105">
        <f t="shared" si="68"/>
        <v>345.44</v>
      </c>
    </row>
    <row r="194" spans="1:33" x14ac:dyDescent="0.25">
      <c r="A194" s="7" t="s">
        <v>25</v>
      </c>
      <c r="B194" s="8">
        <v>3992</v>
      </c>
      <c r="C194" s="8">
        <v>133</v>
      </c>
      <c r="D194" s="8">
        <v>139</v>
      </c>
      <c r="E194" s="8">
        <v>10</v>
      </c>
      <c r="F194" s="40">
        <f t="shared" si="60"/>
        <v>0.92805755395683454</v>
      </c>
      <c r="G194" s="8">
        <v>236</v>
      </c>
      <c r="H194" s="8">
        <v>19</v>
      </c>
      <c r="I194" s="40">
        <f t="shared" si="69"/>
        <v>0.91949152542372881</v>
      </c>
      <c r="J194" s="8">
        <v>481</v>
      </c>
      <c r="K194" s="8">
        <v>42</v>
      </c>
      <c r="L194" s="40">
        <f t="shared" si="61"/>
        <v>0.91268191268191268</v>
      </c>
      <c r="M194" s="20">
        <v>6.96</v>
      </c>
      <c r="N194" s="20">
        <v>7.2</v>
      </c>
      <c r="O194" s="41">
        <v>1356</v>
      </c>
      <c r="P194" s="41">
        <v>1815</v>
      </c>
      <c r="Q194" s="28">
        <v>41.46</v>
      </c>
      <c r="R194" s="28">
        <v>4.96</v>
      </c>
      <c r="S194" s="28">
        <v>45.8</v>
      </c>
      <c r="T194" s="28">
        <v>26.8</v>
      </c>
      <c r="U194" s="28"/>
      <c r="V194" s="28">
        <v>5.43</v>
      </c>
      <c r="W194" s="28">
        <v>2.2999999999999998</v>
      </c>
      <c r="X194" s="57"/>
      <c r="Y194" s="24">
        <v>26</v>
      </c>
      <c r="Z194" s="9">
        <f t="shared" si="62"/>
        <v>6.513026052104208E-3</v>
      </c>
      <c r="AA194" s="8">
        <v>71</v>
      </c>
      <c r="AB194" s="82">
        <f t="shared" si="63"/>
        <v>0.88666666666666671</v>
      </c>
      <c r="AC194" s="83">
        <f t="shared" si="64"/>
        <v>18.486999999999998</v>
      </c>
      <c r="AD194" s="84">
        <f t="shared" si="65"/>
        <v>0.30811666666666665</v>
      </c>
      <c r="AE194" s="85">
        <f t="shared" si="66"/>
        <v>31.388000000000002</v>
      </c>
      <c r="AF194" s="84">
        <f t="shared" si="67"/>
        <v>0.52313333333333334</v>
      </c>
      <c r="AG194" s="105">
        <f t="shared" si="68"/>
        <v>418.50666666666672</v>
      </c>
    </row>
    <row r="195" spans="1:33" x14ac:dyDescent="0.25">
      <c r="A195" s="7" t="s">
        <v>26</v>
      </c>
      <c r="B195" s="8">
        <v>4989</v>
      </c>
      <c r="C195" s="8">
        <v>161</v>
      </c>
      <c r="D195" s="8">
        <v>79</v>
      </c>
      <c r="E195" s="8">
        <v>14</v>
      </c>
      <c r="F195" s="40">
        <f t="shared" si="60"/>
        <v>0.82278481012658233</v>
      </c>
      <c r="G195" s="8">
        <v>156</v>
      </c>
      <c r="H195" s="8">
        <v>17</v>
      </c>
      <c r="I195" s="40">
        <f t="shared" si="69"/>
        <v>0.89102564102564108</v>
      </c>
      <c r="J195" s="8">
        <v>336</v>
      </c>
      <c r="K195" s="8">
        <v>58</v>
      </c>
      <c r="L195" s="40">
        <f t="shared" si="61"/>
        <v>0.82738095238095233</v>
      </c>
      <c r="M195" s="20">
        <v>7.17</v>
      </c>
      <c r="N195" s="20">
        <v>7.25</v>
      </c>
      <c r="O195" s="41">
        <v>1256</v>
      </c>
      <c r="P195" s="41">
        <v>1548</v>
      </c>
      <c r="Q195" s="28">
        <v>34.090000000000003</v>
      </c>
      <c r="R195" s="28">
        <v>6.42</v>
      </c>
      <c r="S195" s="28">
        <v>42.63</v>
      </c>
      <c r="T195" s="28">
        <v>18.899999999999999</v>
      </c>
      <c r="U195" s="28"/>
      <c r="V195" s="28">
        <v>5.57</v>
      </c>
      <c r="W195" s="28">
        <v>3.5</v>
      </c>
      <c r="X195" s="57"/>
      <c r="Y195" s="24">
        <v>28</v>
      </c>
      <c r="Z195" s="9">
        <f t="shared" si="62"/>
        <v>5.6123471637602729E-3</v>
      </c>
      <c r="AA195" s="8">
        <v>74</v>
      </c>
      <c r="AB195" s="82">
        <f t="shared" si="63"/>
        <v>1.0733333333333333</v>
      </c>
      <c r="AC195" s="83">
        <f t="shared" si="64"/>
        <v>12.718999999999999</v>
      </c>
      <c r="AD195" s="84">
        <f t="shared" si="65"/>
        <v>0.21198333333333333</v>
      </c>
      <c r="AE195" s="85">
        <f t="shared" si="66"/>
        <v>25.116</v>
      </c>
      <c r="AF195" s="84">
        <f t="shared" si="67"/>
        <v>0.41859999999999997</v>
      </c>
      <c r="AG195" s="105">
        <f t="shared" si="68"/>
        <v>334.88000000000005</v>
      </c>
    </row>
    <row r="196" spans="1:33" x14ac:dyDescent="0.25">
      <c r="A196" s="7" t="s">
        <v>27</v>
      </c>
      <c r="B196" s="8">
        <v>3684</v>
      </c>
      <c r="C196" s="8">
        <v>119</v>
      </c>
      <c r="D196" s="8">
        <v>235</v>
      </c>
      <c r="E196" s="8">
        <v>21</v>
      </c>
      <c r="F196" s="40">
        <f t="shared" si="60"/>
        <v>0.91063829787234041</v>
      </c>
      <c r="G196" s="8">
        <v>399</v>
      </c>
      <c r="H196" s="8">
        <v>19</v>
      </c>
      <c r="I196" s="40">
        <f t="shared" si="69"/>
        <v>0.95238095238095233</v>
      </c>
      <c r="J196" s="8">
        <v>642</v>
      </c>
      <c r="K196" s="8">
        <v>62</v>
      </c>
      <c r="L196" s="40">
        <f t="shared" si="61"/>
        <v>0.90342679127725856</v>
      </c>
      <c r="M196" s="20">
        <v>7.01</v>
      </c>
      <c r="N196" s="20">
        <v>7.25</v>
      </c>
      <c r="O196" s="41">
        <v>1526</v>
      </c>
      <c r="P196" s="41">
        <v>2053</v>
      </c>
      <c r="Q196" s="28">
        <v>66.7</v>
      </c>
      <c r="R196" s="28">
        <v>3.2</v>
      </c>
      <c r="S196" s="28">
        <v>81.3</v>
      </c>
      <c r="T196" s="28">
        <v>49.5</v>
      </c>
      <c r="U196" s="28"/>
      <c r="V196" s="28">
        <v>7.6</v>
      </c>
      <c r="W196" s="28">
        <v>2.9</v>
      </c>
      <c r="X196" s="57"/>
      <c r="Y196" s="24">
        <v>26</v>
      </c>
      <c r="Z196" s="9">
        <f t="shared" si="62"/>
        <v>7.0575461454940279E-3</v>
      </c>
      <c r="AA196" s="8">
        <v>68</v>
      </c>
      <c r="AB196" s="82">
        <f t="shared" si="63"/>
        <v>0.79333333333333333</v>
      </c>
      <c r="AC196" s="83">
        <f t="shared" si="64"/>
        <v>27.965</v>
      </c>
      <c r="AD196" s="84">
        <f t="shared" si="65"/>
        <v>0.46608333333333335</v>
      </c>
      <c r="AE196" s="85">
        <f t="shared" si="66"/>
        <v>47.481000000000002</v>
      </c>
      <c r="AF196" s="84">
        <f t="shared" si="67"/>
        <v>0.79135</v>
      </c>
      <c r="AG196" s="105">
        <f t="shared" si="68"/>
        <v>633.08000000000004</v>
      </c>
    </row>
    <row r="197" spans="1:33" x14ac:dyDescent="0.25">
      <c r="A197" s="7" t="s">
        <v>28</v>
      </c>
      <c r="B197" s="8">
        <v>4090</v>
      </c>
      <c r="C197" s="8">
        <v>136</v>
      </c>
      <c r="D197" s="8">
        <v>180</v>
      </c>
      <c r="E197" s="8">
        <v>17</v>
      </c>
      <c r="F197" s="40">
        <f t="shared" si="60"/>
        <v>0.90555555555555556</v>
      </c>
      <c r="G197" s="8">
        <v>306</v>
      </c>
      <c r="H197" s="8">
        <v>18</v>
      </c>
      <c r="I197" s="40">
        <f t="shared" si="69"/>
        <v>0.94117647058823528</v>
      </c>
      <c r="J197" s="8">
        <v>510</v>
      </c>
      <c r="K197" s="8">
        <v>57</v>
      </c>
      <c r="L197" s="40">
        <f t="shared" si="61"/>
        <v>0.88823529411764701</v>
      </c>
      <c r="M197" s="20">
        <v>7.17</v>
      </c>
      <c r="N197" s="20">
        <v>7.14</v>
      </c>
      <c r="O197" s="8">
        <v>1380</v>
      </c>
      <c r="P197" s="8">
        <v>1959</v>
      </c>
      <c r="Q197" s="28">
        <v>61.15</v>
      </c>
      <c r="R197" s="28">
        <v>3.22</v>
      </c>
      <c r="S197" s="28">
        <v>74.89</v>
      </c>
      <c r="T197" s="28">
        <v>53</v>
      </c>
      <c r="U197" s="28"/>
      <c r="V197" s="28">
        <v>7.44</v>
      </c>
      <c r="W197" s="28">
        <v>3.07</v>
      </c>
      <c r="X197" s="57"/>
      <c r="Y197" s="24">
        <v>28</v>
      </c>
      <c r="Z197" s="9">
        <f t="shared" si="62"/>
        <v>6.8459657701711489E-3</v>
      </c>
      <c r="AA197" s="8">
        <v>69</v>
      </c>
      <c r="AB197" s="82">
        <f t="shared" si="63"/>
        <v>0.90666666666666662</v>
      </c>
      <c r="AC197" s="83">
        <f t="shared" si="64"/>
        <v>24.48</v>
      </c>
      <c r="AD197" s="84">
        <f t="shared" si="65"/>
        <v>0.40800000000000003</v>
      </c>
      <c r="AE197" s="85">
        <f t="shared" si="66"/>
        <v>41.616</v>
      </c>
      <c r="AF197" s="84">
        <f t="shared" si="67"/>
        <v>0.69359999999999999</v>
      </c>
      <c r="AG197" s="105">
        <f t="shared" si="68"/>
        <v>554.88</v>
      </c>
    </row>
    <row r="198" spans="1:33" x14ac:dyDescent="0.25">
      <c r="A198" s="7" t="s">
        <v>29</v>
      </c>
      <c r="B198" s="8">
        <v>4686</v>
      </c>
      <c r="C198" s="8">
        <v>151</v>
      </c>
      <c r="D198" s="8">
        <v>111</v>
      </c>
      <c r="E198" s="8">
        <v>19</v>
      </c>
      <c r="F198" s="40">
        <f t="shared" si="60"/>
        <v>0.8288288288288288</v>
      </c>
      <c r="G198" s="8">
        <v>200</v>
      </c>
      <c r="H198" s="8">
        <v>13</v>
      </c>
      <c r="I198" s="40">
        <f t="shared" si="69"/>
        <v>0.93500000000000005</v>
      </c>
      <c r="J198" s="8">
        <v>357</v>
      </c>
      <c r="K198" s="8">
        <v>58</v>
      </c>
      <c r="L198" s="40">
        <f t="shared" si="61"/>
        <v>0.83753501400560226</v>
      </c>
      <c r="M198" s="20">
        <v>7.34</v>
      </c>
      <c r="N198" s="20">
        <v>7.06</v>
      </c>
      <c r="O198" s="8">
        <v>1255</v>
      </c>
      <c r="P198" s="8">
        <v>1645</v>
      </c>
      <c r="Q198" s="28">
        <v>62.8</v>
      </c>
      <c r="R198" s="28">
        <v>15.7</v>
      </c>
      <c r="S198" s="28">
        <v>75.2</v>
      </c>
      <c r="T198" s="28">
        <v>61.7</v>
      </c>
      <c r="U198" s="28"/>
      <c r="V198" s="28">
        <v>8.5</v>
      </c>
      <c r="W198" s="28">
        <v>4.4000000000000004</v>
      </c>
      <c r="X198" s="57"/>
      <c r="Y198" s="24">
        <v>28</v>
      </c>
      <c r="Z198" s="9">
        <f t="shared" si="62"/>
        <v>5.9752454118651302E-3</v>
      </c>
      <c r="AA198" s="8">
        <v>68</v>
      </c>
      <c r="AB198" s="82">
        <f t="shared" si="63"/>
        <v>1.0066666666666666</v>
      </c>
      <c r="AC198" s="83">
        <f t="shared" si="64"/>
        <v>16.760999999999999</v>
      </c>
      <c r="AD198" s="84">
        <f t="shared" si="65"/>
        <v>0.27934999999999999</v>
      </c>
      <c r="AE198" s="85">
        <f t="shared" si="66"/>
        <v>30.2</v>
      </c>
      <c r="AF198" s="84">
        <f t="shared" si="67"/>
        <v>0.5033333333333333</v>
      </c>
      <c r="AG198" s="105">
        <f t="shared" si="68"/>
        <v>402.66666666666674</v>
      </c>
    </row>
    <row r="199" spans="1:33" x14ac:dyDescent="0.25">
      <c r="A199" s="7" t="s">
        <v>30</v>
      </c>
      <c r="B199" s="32">
        <v>4190</v>
      </c>
      <c r="C199" s="32">
        <v>140</v>
      </c>
      <c r="D199" s="32">
        <v>124</v>
      </c>
      <c r="E199" s="32">
        <v>17</v>
      </c>
      <c r="F199" s="40">
        <f t="shared" si="60"/>
        <v>0.86290322580645162</v>
      </c>
      <c r="G199" s="32">
        <v>273</v>
      </c>
      <c r="H199" s="32">
        <v>13</v>
      </c>
      <c r="I199" s="40">
        <f t="shared" si="69"/>
        <v>0.95238095238095233</v>
      </c>
      <c r="J199" s="32">
        <v>449</v>
      </c>
      <c r="K199" s="32">
        <v>57</v>
      </c>
      <c r="L199" s="40">
        <f t="shared" si="61"/>
        <v>0.87305122494432075</v>
      </c>
      <c r="M199" s="35">
        <v>7.42</v>
      </c>
      <c r="N199" s="28">
        <v>7.13</v>
      </c>
      <c r="O199" s="32">
        <v>1372.25</v>
      </c>
      <c r="P199" s="8">
        <v>1493</v>
      </c>
      <c r="Q199" s="36">
        <v>55.2</v>
      </c>
      <c r="R199" s="28">
        <v>11</v>
      </c>
      <c r="S199" s="36">
        <v>67.099999999999994</v>
      </c>
      <c r="T199" s="28">
        <v>55.9</v>
      </c>
      <c r="U199" s="36"/>
      <c r="V199" s="36">
        <v>6.8</v>
      </c>
      <c r="W199" s="28">
        <v>3.7</v>
      </c>
      <c r="X199" s="59"/>
      <c r="Y199" s="34">
        <v>27</v>
      </c>
      <c r="Z199" s="9">
        <f t="shared" si="62"/>
        <v>6.4439140811455844E-3</v>
      </c>
      <c r="AA199" s="32">
        <v>58</v>
      </c>
      <c r="AB199" s="82">
        <f t="shared" si="63"/>
        <v>0.93333333333333335</v>
      </c>
      <c r="AC199" s="83">
        <f t="shared" si="64"/>
        <v>17.36</v>
      </c>
      <c r="AD199" s="84">
        <f t="shared" si="65"/>
        <v>0.28933333333333333</v>
      </c>
      <c r="AE199" s="85">
        <f t="shared" si="66"/>
        <v>38.22</v>
      </c>
      <c r="AF199" s="84">
        <f t="shared" si="67"/>
        <v>0.63700000000000001</v>
      </c>
      <c r="AG199" s="105">
        <f t="shared" si="68"/>
        <v>509.6</v>
      </c>
    </row>
    <row r="200" spans="1:33" ht="13" thickBot="1" x14ac:dyDescent="0.3">
      <c r="A200" s="7" t="s">
        <v>31</v>
      </c>
      <c r="B200" s="8">
        <v>4550</v>
      </c>
      <c r="C200" s="8">
        <v>153</v>
      </c>
      <c r="D200" s="8">
        <v>206</v>
      </c>
      <c r="E200" s="8">
        <v>9</v>
      </c>
      <c r="F200" s="40">
        <f t="shared" si="60"/>
        <v>0.9563106796116505</v>
      </c>
      <c r="G200" s="8">
        <v>335</v>
      </c>
      <c r="H200" s="8">
        <v>7</v>
      </c>
      <c r="I200" s="40">
        <f t="shared" si="69"/>
        <v>0.9791044776119403</v>
      </c>
      <c r="J200" s="8">
        <v>695</v>
      </c>
      <c r="K200" s="8">
        <v>37</v>
      </c>
      <c r="L200" s="40">
        <f t="shared" si="61"/>
        <v>0.94676258992805751</v>
      </c>
      <c r="M200" s="20">
        <v>7.21</v>
      </c>
      <c r="N200" s="28">
        <v>7.07</v>
      </c>
      <c r="O200" s="8">
        <v>1342</v>
      </c>
      <c r="P200" s="8">
        <v>1584</v>
      </c>
      <c r="Q200" s="28">
        <v>45.8</v>
      </c>
      <c r="R200" s="28">
        <v>5.4</v>
      </c>
      <c r="S200" s="28">
        <v>76.7</v>
      </c>
      <c r="T200" s="28">
        <v>60.5</v>
      </c>
      <c r="U200" s="28"/>
      <c r="V200" s="28">
        <v>8.5</v>
      </c>
      <c r="W200" s="28">
        <v>2.9</v>
      </c>
      <c r="X200" s="57"/>
      <c r="Y200" s="24">
        <v>28</v>
      </c>
      <c r="Z200" s="9">
        <f t="shared" si="62"/>
        <v>6.1538461538461538E-3</v>
      </c>
      <c r="AA200" s="8">
        <v>56</v>
      </c>
      <c r="AB200" s="82">
        <f t="shared" si="63"/>
        <v>1.02</v>
      </c>
      <c r="AC200" s="83">
        <f t="shared" si="64"/>
        <v>31.518000000000001</v>
      </c>
      <c r="AD200" s="84">
        <f t="shared" si="65"/>
        <v>0.52529999999999999</v>
      </c>
      <c r="AE200" s="85">
        <f t="shared" si="66"/>
        <v>51.255000000000003</v>
      </c>
      <c r="AF200" s="84">
        <f t="shared" si="67"/>
        <v>0.85425000000000006</v>
      </c>
      <c r="AG200" s="105">
        <f t="shared" si="68"/>
        <v>683.4</v>
      </c>
    </row>
    <row r="201" spans="1:33" ht="13.5" thickTop="1" thickBot="1" x14ac:dyDescent="0.3">
      <c r="A201" s="10" t="s">
        <v>89</v>
      </c>
      <c r="B201" s="30">
        <f>SUM(B189:B200)</f>
        <v>49624</v>
      </c>
      <c r="C201" s="30"/>
      <c r="D201" s="11"/>
      <c r="E201" s="11"/>
      <c r="F201" s="11"/>
      <c r="G201" s="11"/>
      <c r="H201" s="11"/>
      <c r="I201" s="11"/>
      <c r="J201" s="11"/>
      <c r="K201" s="11"/>
      <c r="L201" s="11"/>
      <c r="M201" s="19">
        <f>SUM(M189:M200)</f>
        <v>87.91</v>
      </c>
      <c r="N201" s="11"/>
      <c r="O201" s="19"/>
      <c r="P201" s="11"/>
      <c r="Q201" s="11"/>
      <c r="R201" s="11"/>
      <c r="S201" s="11"/>
      <c r="T201" s="11"/>
      <c r="U201" s="11"/>
      <c r="V201" s="11"/>
      <c r="W201" s="11"/>
      <c r="X201" s="58"/>
      <c r="Y201" s="29">
        <f>SUM(Y189:Y200)</f>
        <v>328</v>
      </c>
      <c r="Z201" s="19"/>
      <c r="AA201" s="30">
        <f>SUM(AA189:AA200)</f>
        <v>776</v>
      </c>
      <c r="AB201" s="86"/>
      <c r="AC201" s="87"/>
      <c r="AD201" s="88"/>
      <c r="AE201" s="89"/>
      <c r="AF201" s="88"/>
      <c r="AG201" s="106"/>
    </row>
    <row r="202" spans="1:33" ht="13.5" thickTop="1" thickBot="1" x14ac:dyDescent="0.3">
      <c r="A202" s="18" t="s">
        <v>90</v>
      </c>
      <c r="B202" s="12">
        <f t="shared" ref="B202:W202" si="70">AVERAGE(B189:B200)</f>
        <v>4135.333333333333</v>
      </c>
      <c r="C202" s="12">
        <f t="shared" si="70"/>
        <v>137.08333333333334</v>
      </c>
      <c r="D202" s="12">
        <f t="shared" si="70"/>
        <v>142.91666666666666</v>
      </c>
      <c r="E202" s="12">
        <f>AVERAGE(E189:E200)</f>
        <v>23.416666666666668</v>
      </c>
      <c r="F202" s="52">
        <f>AVERAGE(F189:F200)</f>
        <v>0.80664982123676332</v>
      </c>
      <c r="G202" s="12">
        <f>AVERAGE(G189:G200)</f>
        <v>270.58333333333331</v>
      </c>
      <c r="H202" s="12">
        <f>AVERAGE(H189:H200)</f>
        <v>25.333333333333332</v>
      </c>
      <c r="I202" s="52">
        <f>AVERAGE(I189:I200)</f>
        <v>0.90356085147860365</v>
      </c>
      <c r="J202" s="12">
        <f t="shared" si="70"/>
        <v>498.5</v>
      </c>
      <c r="K202" s="12">
        <f>AVERAGE(K189:K200)</f>
        <v>74.416666666666671</v>
      </c>
      <c r="L202" s="52">
        <f>AVERAGE(L189:L200)</f>
        <v>0.84418551839289924</v>
      </c>
      <c r="M202" s="14">
        <f t="shared" si="70"/>
        <v>7.3258333333333328</v>
      </c>
      <c r="N202" s="38">
        <f>AVERAGE(N189:N200)</f>
        <v>7.232499999999999</v>
      </c>
      <c r="O202" s="12">
        <f t="shared" si="70"/>
        <v>1277.1041666666667</v>
      </c>
      <c r="P202" s="12">
        <f>AVERAGE(P189:P200)</f>
        <v>1587.3333333333333</v>
      </c>
      <c r="Q202" s="12">
        <f>AVERAGE(Q189:Q200)</f>
        <v>49.134999999999998</v>
      </c>
      <c r="R202" s="12">
        <f>AVERAGE(R189:R200)</f>
        <v>10.046666666666667</v>
      </c>
      <c r="S202" s="12">
        <f t="shared" si="70"/>
        <v>61.294166666666683</v>
      </c>
      <c r="T202" s="12">
        <f>AVERAGE(T189:T200)</f>
        <v>43.48</v>
      </c>
      <c r="U202" s="12"/>
      <c r="V202" s="12">
        <f t="shared" si="70"/>
        <v>6.9549999999999992</v>
      </c>
      <c r="W202" s="38">
        <f t="shared" si="70"/>
        <v>3.5975000000000001</v>
      </c>
      <c r="X202" s="60"/>
      <c r="Y202" s="25">
        <f>AVERAGE(Y189:Y200)</f>
        <v>27.333333333333332</v>
      </c>
      <c r="Z202" s="14">
        <f>AVERAGE(Z189:Z200)</f>
        <v>6.6881377947220592E-3</v>
      </c>
      <c r="AA202" s="12">
        <f>AVERAGE(AA189:AA200)</f>
        <v>64.666666666666671</v>
      </c>
      <c r="AB202" s="90">
        <f t="shared" ref="AB202" si="71">C202/$C$2</f>
        <v>0.91388888888888897</v>
      </c>
      <c r="AC202" s="91">
        <f t="shared" ref="AC202" si="72">(C202*D202)/1000</f>
        <v>19.591493055555556</v>
      </c>
      <c r="AD202" s="92">
        <f t="shared" si="65"/>
        <v>0.3265248842592593</v>
      </c>
      <c r="AE202" s="93">
        <f t="shared" ref="AE202" si="73">(C202*G202)/1000</f>
        <v>37.092465277777784</v>
      </c>
      <c r="AF202" s="92">
        <f t="shared" si="67"/>
        <v>0.61820775462962974</v>
      </c>
      <c r="AG202" s="107">
        <f>AVERAGE(AG189:AG200)</f>
        <v>490.38222222222225</v>
      </c>
    </row>
    <row r="203" spans="1:33" ht="13" thickTop="1" x14ac:dyDescent="0.25">
      <c r="F203" s="51" t="s">
        <v>91</v>
      </c>
    </row>
    <row r="204" spans="1:33" ht="13" thickBot="1" x14ac:dyDescent="0.3"/>
    <row r="205" spans="1:33" ht="13.5" thickTop="1" x14ac:dyDescent="0.3">
      <c r="A205" s="53" t="s">
        <v>5</v>
      </c>
      <c r="B205" s="15" t="s">
        <v>6</v>
      </c>
      <c r="C205" s="15" t="s">
        <v>6</v>
      </c>
      <c r="D205" s="15" t="s">
        <v>64</v>
      </c>
      <c r="E205" s="15" t="s">
        <v>65</v>
      </c>
      <c r="F205" s="26" t="s">
        <v>2</v>
      </c>
      <c r="G205" s="15" t="s">
        <v>66</v>
      </c>
      <c r="H205" s="15" t="s">
        <v>67</v>
      </c>
      <c r="I205" s="26" t="s">
        <v>3</v>
      </c>
      <c r="J205" s="15" t="s">
        <v>68</v>
      </c>
      <c r="K205" s="15" t="s">
        <v>69</v>
      </c>
      <c r="L205" s="26" t="s">
        <v>70</v>
      </c>
      <c r="M205" s="15" t="s">
        <v>71</v>
      </c>
      <c r="N205" s="15" t="s">
        <v>72</v>
      </c>
      <c r="O205" s="15" t="s">
        <v>73</v>
      </c>
      <c r="P205" s="15" t="s">
        <v>74</v>
      </c>
      <c r="Q205" s="15" t="s">
        <v>75</v>
      </c>
      <c r="R205" s="15" t="s">
        <v>76</v>
      </c>
      <c r="S205" s="15" t="s">
        <v>77</v>
      </c>
      <c r="T205" s="15" t="s">
        <v>78</v>
      </c>
      <c r="U205" s="15"/>
      <c r="V205" s="15" t="s">
        <v>79</v>
      </c>
      <c r="W205" s="15" t="s">
        <v>80</v>
      </c>
      <c r="X205" s="55"/>
      <c r="Y205" s="21" t="s">
        <v>12</v>
      </c>
      <c r="Z205" s="22" t="s">
        <v>13</v>
      </c>
      <c r="AA205" s="22" t="s">
        <v>52</v>
      </c>
      <c r="AB205" s="74" t="s">
        <v>53</v>
      </c>
      <c r="AC205" s="75" t="s">
        <v>54</v>
      </c>
      <c r="AD205" s="76" t="s">
        <v>55</v>
      </c>
      <c r="AE205" s="77" t="s">
        <v>53</v>
      </c>
      <c r="AF205" s="76" t="s">
        <v>53</v>
      </c>
      <c r="AG205" s="74" t="s">
        <v>120</v>
      </c>
    </row>
    <row r="206" spans="1:33" ht="13.5" thickBot="1" x14ac:dyDescent="0.35">
      <c r="A206" s="39" t="s">
        <v>92</v>
      </c>
      <c r="B206" s="16" t="s">
        <v>15</v>
      </c>
      <c r="C206" s="17" t="s">
        <v>16</v>
      </c>
      <c r="D206" s="16" t="s">
        <v>17</v>
      </c>
      <c r="E206" s="16" t="s">
        <v>17</v>
      </c>
      <c r="F206" s="27" t="s">
        <v>82</v>
      </c>
      <c r="G206" s="16" t="s">
        <v>17</v>
      </c>
      <c r="H206" s="16" t="s">
        <v>17</v>
      </c>
      <c r="I206" s="27" t="s">
        <v>82</v>
      </c>
      <c r="J206" s="16" t="s">
        <v>17</v>
      </c>
      <c r="K206" s="16" t="s">
        <v>17</v>
      </c>
      <c r="L206" s="27" t="s">
        <v>82</v>
      </c>
      <c r="M206" s="16"/>
      <c r="N206" s="16"/>
      <c r="O206" s="16"/>
      <c r="P206" s="16"/>
      <c r="Q206" s="16" t="s">
        <v>17</v>
      </c>
      <c r="R206" s="16" t="s">
        <v>17</v>
      </c>
      <c r="S206" s="16" t="s">
        <v>17</v>
      </c>
      <c r="T206" s="16" t="s">
        <v>17</v>
      </c>
      <c r="U206" s="16"/>
      <c r="V206" s="16" t="s">
        <v>17</v>
      </c>
      <c r="W206" s="16" t="s">
        <v>17</v>
      </c>
      <c r="X206" s="56"/>
      <c r="Y206" s="23" t="s">
        <v>18</v>
      </c>
      <c r="Z206" s="17" t="s">
        <v>19</v>
      </c>
      <c r="AA206" s="17" t="s">
        <v>57</v>
      </c>
      <c r="AB206" s="78" t="s">
        <v>6</v>
      </c>
      <c r="AC206" s="79" t="s">
        <v>58</v>
      </c>
      <c r="AD206" s="80" t="s">
        <v>59</v>
      </c>
      <c r="AE206" s="81" t="s">
        <v>60</v>
      </c>
      <c r="AF206" s="80" t="s">
        <v>61</v>
      </c>
      <c r="AG206" s="78" t="s">
        <v>121</v>
      </c>
    </row>
    <row r="207" spans="1:33" ht="13" thickTop="1" x14ac:dyDescent="0.25">
      <c r="A207" s="7" t="s">
        <v>20</v>
      </c>
      <c r="B207" s="8">
        <v>3334</v>
      </c>
      <c r="C207" s="8">
        <v>108</v>
      </c>
      <c r="D207" s="8">
        <v>232</v>
      </c>
      <c r="E207" s="8">
        <v>14</v>
      </c>
      <c r="F207" s="43">
        <f>+(D207-E207)/D207</f>
        <v>0.93965517241379315</v>
      </c>
      <c r="G207" s="8">
        <v>423</v>
      </c>
      <c r="H207" s="8">
        <v>6</v>
      </c>
      <c r="I207" s="43">
        <f>+(G207-H207)/G207</f>
        <v>0.98581560283687941</v>
      </c>
      <c r="J207" s="8">
        <v>734</v>
      </c>
      <c r="K207" s="8">
        <v>31</v>
      </c>
      <c r="L207" s="43">
        <f>+(J207-K207)/J207</f>
        <v>0.95776566757493187</v>
      </c>
      <c r="M207" s="9">
        <v>7.23</v>
      </c>
      <c r="N207" s="9">
        <v>7.21</v>
      </c>
      <c r="O207" s="41">
        <v>1345</v>
      </c>
      <c r="P207" s="41">
        <v>1547</v>
      </c>
      <c r="Q207" s="28">
        <v>41.4</v>
      </c>
      <c r="R207" s="28">
        <v>2.8</v>
      </c>
      <c r="S207" s="28">
        <v>58.6</v>
      </c>
      <c r="T207" s="28">
        <v>50.2</v>
      </c>
      <c r="U207" s="28"/>
      <c r="V207" s="28">
        <v>7.3</v>
      </c>
      <c r="W207" s="28">
        <v>3.6</v>
      </c>
      <c r="X207" s="57"/>
      <c r="Y207" s="24">
        <v>29</v>
      </c>
      <c r="Z207" s="9">
        <f>Y207/B207</f>
        <v>8.6982603479304147E-3</v>
      </c>
      <c r="AA207" s="8">
        <v>56</v>
      </c>
      <c r="AB207" s="82">
        <f>C207/$C$2</f>
        <v>0.72</v>
      </c>
      <c r="AC207" s="83">
        <f>(C207*D207)/1000</f>
        <v>25.056000000000001</v>
      </c>
      <c r="AD207" s="84">
        <f>(AC207)/$E$3</f>
        <v>0.41760000000000003</v>
      </c>
      <c r="AE207" s="85">
        <f>(C207*G207)/1000</f>
        <v>45.683999999999997</v>
      </c>
      <c r="AF207" s="84">
        <f>(AE207)/$G$3</f>
        <v>0.76139999999999997</v>
      </c>
      <c r="AG207" s="105">
        <f>(0.8*C207*G207)/60</f>
        <v>609.12000000000012</v>
      </c>
    </row>
    <row r="208" spans="1:33" x14ac:dyDescent="0.25">
      <c r="A208" s="7" t="s">
        <v>21</v>
      </c>
      <c r="B208" s="8">
        <v>5712</v>
      </c>
      <c r="C208" s="8">
        <v>204</v>
      </c>
      <c r="D208" s="8">
        <v>306</v>
      </c>
      <c r="E208" s="8">
        <v>16</v>
      </c>
      <c r="F208" s="43">
        <f>+(D208-E208)/D208</f>
        <v>0.94771241830065356</v>
      </c>
      <c r="G208" s="8">
        <v>436</v>
      </c>
      <c r="H208" s="8">
        <v>17</v>
      </c>
      <c r="I208" s="43">
        <f t="shared" ref="I208:I218" si="74">+(G208-H208)/G208</f>
        <v>0.96100917431192656</v>
      </c>
      <c r="J208" s="8">
        <v>726</v>
      </c>
      <c r="K208" s="8">
        <v>6.7</v>
      </c>
      <c r="L208" s="43">
        <f>+(J208-K208)/J208</f>
        <v>0.9907713498622589</v>
      </c>
      <c r="M208" s="9">
        <v>7.2</v>
      </c>
      <c r="N208" s="9">
        <v>7.15</v>
      </c>
      <c r="O208" s="41">
        <v>1520</v>
      </c>
      <c r="P208" s="41">
        <v>1460</v>
      </c>
      <c r="Q208" s="28">
        <v>74.400000000000006</v>
      </c>
      <c r="R208" s="28">
        <v>10.199999999999999</v>
      </c>
      <c r="S208" s="28">
        <v>89.7</v>
      </c>
      <c r="T208" s="28">
        <v>74.2</v>
      </c>
      <c r="U208" s="28"/>
      <c r="V208" s="28">
        <v>9.8000000000000007</v>
      </c>
      <c r="W208" s="28">
        <v>3.8</v>
      </c>
      <c r="X208" s="57"/>
      <c r="Y208" s="24">
        <v>25</v>
      </c>
      <c r="Z208" s="9">
        <f>Y208/B208</f>
        <v>4.3767507002801121E-3</v>
      </c>
      <c r="AA208" s="8">
        <v>58</v>
      </c>
      <c r="AB208" s="82">
        <f t="shared" ref="AB208:AB218" si="75">C208/$C$2</f>
        <v>1.36</v>
      </c>
      <c r="AC208" s="83">
        <f t="shared" ref="AC208:AC218" si="76">(C208*D208)/1000</f>
        <v>62.423999999999999</v>
      </c>
      <c r="AD208" s="84">
        <f t="shared" ref="AD208:AD220" si="77">(AC208)/$E$3</f>
        <v>1.0404</v>
      </c>
      <c r="AE208" s="85">
        <f t="shared" ref="AE208:AE218" si="78">(C208*G208)/1000</f>
        <v>88.944000000000003</v>
      </c>
      <c r="AF208" s="84">
        <f t="shared" ref="AF208:AF220" si="79">(AE208)/$G$3</f>
        <v>1.4823999999999999</v>
      </c>
      <c r="AG208" s="105">
        <f t="shared" ref="AG208:AG218" si="80">(0.8*C208*G208)/60</f>
        <v>1185.9200000000003</v>
      </c>
    </row>
    <row r="209" spans="1:34" x14ac:dyDescent="0.25">
      <c r="A209" s="7" t="s">
        <v>22</v>
      </c>
      <c r="B209" s="8">
        <v>6837</v>
      </c>
      <c r="C209" s="8">
        <v>221</v>
      </c>
      <c r="D209" s="8">
        <v>122</v>
      </c>
      <c r="E209" s="8">
        <v>23</v>
      </c>
      <c r="F209" s="43">
        <f>+(D209-E209)/D209</f>
        <v>0.81147540983606559</v>
      </c>
      <c r="G209" s="8">
        <v>258</v>
      </c>
      <c r="H209" s="8">
        <v>18</v>
      </c>
      <c r="I209" s="43">
        <f t="shared" si="74"/>
        <v>0.93023255813953487</v>
      </c>
      <c r="J209" s="8">
        <v>441</v>
      </c>
      <c r="K209" s="8">
        <v>69</v>
      </c>
      <c r="L209" s="43">
        <f>+(J209-K209)/J209</f>
        <v>0.84353741496598644</v>
      </c>
      <c r="M209" s="9">
        <v>7.62</v>
      </c>
      <c r="N209" s="9">
        <v>6.97</v>
      </c>
      <c r="O209" s="41">
        <v>1352</v>
      </c>
      <c r="P209" s="42">
        <v>2006</v>
      </c>
      <c r="Q209" s="28">
        <v>52.3</v>
      </c>
      <c r="R209" s="28">
        <v>4.5</v>
      </c>
      <c r="S209" s="28">
        <v>77.099999999999994</v>
      </c>
      <c r="T209" s="28">
        <v>135.4</v>
      </c>
      <c r="U209" s="28"/>
      <c r="V209" s="28">
        <v>7.3</v>
      </c>
      <c r="W209" s="28">
        <v>3</v>
      </c>
      <c r="X209" s="57"/>
      <c r="Y209" s="24">
        <v>27</v>
      </c>
      <c r="Z209" s="9">
        <v>3.8999999999999998E-3</v>
      </c>
      <c r="AA209" s="8">
        <v>62</v>
      </c>
      <c r="AB209" s="82">
        <f t="shared" si="75"/>
        <v>1.4733333333333334</v>
      </c>
      <c r="AC209" s="83">
        <f t="shared" si="76"/>
        <v>26.962</v>
      </c>
      <c r="AD209" s="84">
        <f t="shared" si="77"/>
        <v>0.44936666666666664</v>
      </c>
      <c r="AE209" s="85">
        <f t="shared" si="78"/>
        <v>57.018000000000001</v>
      </c>
      <c r="AF209" s="84">
        <f t="shared" si="79"/>
        <v>0.95030000000000003</v>
      </c>
      <c r="AG209" s="105">
        <f t="shared" si="80"/>
        <v>760.24</v>
      </c>
    </row>
    <row r="210" spans="1:34" x14ac:dyDescent="0.25">
      <c r="A210" s="7" t="s">
        <v>23</v>
      </c>
      <c r="B210" s="8">
        <v>3468</v>
      </c>
      <c r="C210" s="8">
        <v>116</v>
      </c>
      <c r="D210" s="8">
        <v>101</v>
      </c>
      <c r="E210" s="8">
        <v>9</v>
      </c>
      <c r="F210" s="43">
        <f>+(D210-E210)/D210</f>
        <v>0.91089108910891092</v>
      </c>
      <c r="G210" s="8">
        <v>230</v>
      </c>
      <c r="H210" s="8">
        <v>12</v>
      </c>
      <c r="I210" s="43">
        <f t="shared" si="74"/>
        <v>0.94782608695652171</v>
      </c>
      <c r="J210" s="8">
        <v>400</v>
      </c>
      <c r="K210" s="8">
        <v>56</v>
      </c>
      <c r="L210" s="43">
        <f>+(J210-K210)/J210</f>
        <v>0.86</v>
      </c>
      <c r="M210" s="9">
        <v>7.27</v>
      </c>
      <c r="N210" s="9">
        <v>7.14</v>
      </c>
      <c r="O210" s="41">
        <v>1359</v>
      </c>
      <c r="P210" s="42">
        <v>1689</v>
      </c>
      <c r="Q210" s="28">
        <v>61.3</v>
      </c>
      <c r="R210" s="28">
        <v>8.6</v>
      </c>
      <c r="S210" s="28">
        <v>73.599999999999994</v>
      </c>
      <c r="T210" s="28">
        <v>72.599999999999994</v>
      </c>
      <c r="U210" s="28"/>
      <c r="V210" s="28">
        <v>7.1</v>
      </c>
      <c r="W210" s="28">
        <v>3.6</v>
      </c>
      <c r="X210" s="57"/>
      <c r="Y210" s="24">
        <v>28</v>
      </c>
      <c r="Z210" s="9">
        <f t="shared" ref="Z210:Z218" si="81">Y210/B210</f>
        <v>8.0738177623990767E-3</v>
      </c>
      <c r="AA210" s="8">
        <v>72</v>
      </c>
      <c r="AB210" s="82">
        <f t="shared" si="75"/>
        <v>0.77333333333333332</v>
      </c>
      <c r="AC210" s="83">
        <f t="shared" si="76"/>
        <v>11.715999999999999</v>
      </c>
      <c r="AD210" s="84">
        <f t="shared" si="77"/>
        <v>0.19526666666666664</v>
      </c>
      <c r="AE210" s="85">
        <f t="shared" si="78"/>
        <v>26.68</v>
      </c>
      <c r="AF210" s="84">
        <f t="shared" si="79"/>
        <v>0.44466666666666665</v>
      </c>
      <c r="AG210" s="105">
        <f t="shared" si="80"/>
        <v>355.73333333333341</v>
      </c>
    </row>
    <row r="211" spans="1:34" x14ac:dyDescent="0.25">
      <c r="A211" s="7" t="s">
        <v>24</v>
      </c>
      <c r="B211" s="8">
        <v>3286</v>
      </c>
      <c r="C211" s="8">
        <v>106</v>
      </c>
      <c r="D211" s="8">
        <v>118</v>
      </c>
      <c r="E211" s="44">
        <v>50</v>
      </c>
      <c r="F211" s="43">
        <f>+(D211-E211)/D211</f>
        <v>0.57627118644067798</v>
      </c>
      <c r="G211" s="8">
        <v>183</v>
      </c>
      <c r="H211" s="8">
        <v>34</v>
      </c>
      <c r="I211" s="43">
        <f t="shared" si="74"/>
        <v>0.81420765027322406</v>
      </c>
      <c r="J211" s="8">
        <v>372</v>
      </c>
      <c r="K211" s="8">
        <v>48</v>
      </c>
      <c r="L211" s="43">
        <f>+(J211-K211)/J211</f>
        <v>0.87096774193548387</v>
      </c>
      <c r="M211" s="9">
        <v>7.37</v>
      </c>
      <c r="N211" s="9">
        <v>7.03</v>
      </c>
      <c r="O211" s="41">
        <v>1574</v>
      </c>
      <c r="P211" s="41">
        <v>1618</v>
      </c>
      <c r="Q211" s="28">
        <v>58.6</v>
      </c>
      <c r="R211" s="28">
        <v>7.9</v>
      </c>
      <c r="S211" s="28">
        <v>69</v>
      </c>
      <c r="T211" s="28">
        <v>41.4</v>
      </c>
      <c r="U211" s="28"/>
      <c r="V211" s="28">
        <v>7.7</v>
      </c>
      <c r="W211" s="28">
        <v>3.5</v>
      </c>
      <c r="X211" s="57"/>
      <c r="Y211" s="24">
        <v>29</v>
      </c>
      <c r="Z211" s="9">
        <f t="shared" si="81"/>
        <v>8.825319537431528E-3</v>
      </c>
      <c r="AA211" s="8">
        <v>75</v>
      </c>
      <c r="AB211" s="82">
        <f t="shared" si="75"/>
        <v>0.70666666666666667</v>
      </c>
      <c r="AC211" s="83">
        <f t="shared" si="76"/>
        <v>12.507999999999999</v>
      </c>
      <c r="AD211" s="84">
        <f t="shared" si="77"/>
        <v>0.20846666666666666</v>
      </c>
      <c r="AE211" s="85">
        <f t="shared" si="78"/>
        <v>19.398</v>
      </c>
      <c r="AF211" s="84">
        <f t="shared" si="79"/>
        <v>0.32329999999999998</v>
      </c>
      <c r="AG211" s="105">
        <f t="shared" si="80"/>
        <v>258.64000000000004</v>
      </c>
    </row>
    <row r="212" spans="1:34" ht="13" x14ac:dyDescent="0.3">
      <c r="A212" s="7" t="s">
        <v>25</v>
      </c>
      <c r="B212" s="8">
        <v>3239</v>
      </c>
      <c r="C212" s="8">
        <v>108</v>
      </c>
      <c r="D212" s="8">
        <v>199</v>
      </c>
      <c r="E212" s="46"/>
      <c r="F212" s="43" t="s">
        <v>93</v>
      </c>
      <c r="G212" s="8">
        <v>379</v>
      </c>
      <c r="H212" s="46"/>
      <c r="I212" s="43" t="s">
        <v>93</v>
      </c>
      <c r="J212" s="8">
        <v>649</v>
      </c>
      <c r="K212" s="46"/>
      <c r="L212" s="43" t="s">
        <v>93</v>
      </c>
      <c r="M212" s="9">
        <v>7.32</v>
      </c>
      <c r="N212" s="48"/>
      <c r="O212" s="41">
        <v>917</v>
      </c>
      <c r="P212" s="47"/>
      <c r="Q212" s="28">
        <v>63.61</v>
      </c>
      <c r="R212" s="49"/>
      <c r="S212" s="28">
        <v>75.209999999999994</v>
      </c>
      <c r="T212" s="49"/>
      <c r="U212" s="49"/>
      <c r="V212" s="28">
        <v>7.91</v>
      </c>
      <c r="W212" s="49"/>
      <c r="X212" s="61"/>
      <c r="Y212" s="24">
        <v>28</v>
      </c>
      <c r="Z212" s="9">
        <f t="shared" si="81"/>
        <v>8.6446434084594004E-3</v>
      </c>
      <c r="AA212" s="8">
        <v>56</v>
      </c>
      <c r="AB212" s="82">
        <f t="shared" si="75"/>
        <v>0.72</v>
      </c>
      <c r="AC212" s="83">
        <f t="shared" si="76"/>
        <v>21.492000000000001</v>
      </c>
      <c r="AD212" s="84">
        <f t="shared" si="77"/>
        <v>0.35820000000000002</v>
      </c>
      <c r="AE212" s="85">
        <f t="shared" si="78"/>
        <v>40.932000000000002</v>
      </c>
      <c r="AF212" s="84">
        <f t="shared" si="79"/>
        <v>0.68220000000000003</v>
      </c>
      <c r="AG212" s="105">
        <f t="shared" si="80"/>
        <v>545.76</v>
      </c>
      <c r="AH212" s="50"/>
    </row>
    <row r="213" spans="1:34" x14ac:dyDescent="0.25">
      <c r="A213" s="7" t="s">
        <v>26</v>
      </c>
      <c r="B213" s="8">
        <v>5302</v>
      </c>
      <c r="C213" s="8">
        <v>171</v>
      </c>
      <c r="D213" s="8">
        <v>158</v>
      </c>
      <c r="E213" s="46"/>
      <c r="F213" s="43" t="s">
        <v>93</v>
      </c>
      <c r="G213" s="8">
        <v>210</v>
      </c>
      <c r="H213" s="46"/>
      <c r="I213" s="43" t="s">
        <v>93</v>
      </c>
      <c r="J213" s="8">
        <v>486</v>
      </c>
      <c r="K213" s="46"/>
      <c r="L213" s="43" t="s">
        <v>93</v>
      </c>
      <c r="M213" s="9">
        <v>7.4</v>
      </c>
      <c r="N213" s="48"/>
      <c r="O213" s="41">
        <v>1286</v>
      </c>
      <c r="P213" s="47"/>
      <c r="Q213" s="28">
        <v>54.3</v>
      </c>
      <c r="R213" s="49"/>
      <c r="S213" s="28">
        <v>76.2</v>
      </c>
      <c r="T213" s="49"/>
      <c r="U213" s="49"/>
      <c r="V213" s="28">
        <v>7.3</v>
      </c>
      <c r="W213" s="49"/>
      <c r="X213" s="61"/>
      <c r="Y213" s="24">
        <v>24</v>
      </c>
      <c r="Z213" s="9">
        <f t="shared" si="81"/>
        <v>4.5265937382119956E-3</v>
      </c>
      <c r="AA213" s="8">
        <v>96</v>
      </c>
      <c r="AB213" s="82">
        <f t="shared" si="75"/>
        <v>1.1399999999999999</v>
      </c>
      <c r="AC213" s="83">
        <f t="shared" si="76"/>
        <v>27.018000000000001</v>
      </c>
      <c r="AD213" s="84">
        <f t="shared" si="77"/>
        <v>0.45030000000000003</v>
      </c>
      <c r="AE213" s="85">
        <f t="shared" si="78"/>
        <v>35.909999999999997</v>
      </c>
      <c r="AF213" s="84">
        <f t="shared" si="79"/>
        <v>0.59849999999999992</v>
      </c>
      <c r="AG213" s="105">
        <f t="shared" si="80"/>
        <v>478.80000000000007</v>
      </c>
    </row>
    <row r="214" spans="1:34" x14ac:dyDescent="0.25">
      <c r="A214" s="7" t="s">
        <v>27</v>
      </c>
      <c r="B214" s="8">
        <v>3644</v>
      </c>
      <c r="C214" s="8">
        <v>118</v>
      </c>
      <c r="D214" s="8">
        <v>72</v>
      </c>
      <c r="E214" s="8">
        <v>22</v>
      </c>
      <c r="F214" s="43">
        <f>+(D214-E214)/D214</f>
        <v>0.69444444444444442</v>
      </c>
      <c r="G214" s="8">
        <v>170</v>
      </c>
      <c r="H214" s="8">
        <v>26</v>
      </c>
      <c r="I214" s="43">
        <f t="shared" si="74"/>
        <v>0.84705882352941175</v>
      </c>
      <c r="J214" s="8">
        <v>263</v>
      </c>
      <c r="K214" s="8">
        <v>77</v>
      </c>
      <c r="L214" s="43">
        <f>+(J214-K214)/J214</f>
        <v>0.70722433460076051</v>
      </c>
      <c r="M214" s="9">
        <v>7.33</v>
      </c>
      <c r="N214" s="9">
        <v>7.18</v>
      </c>
      <c r="O214" s="41">
        <v>1139</v>
      </c>
      <c r="P214" s="41">
        <v>1092</v>
      </c>
      <c r="Q214" s="28">
        <v>41.6</v>
      </c>
      <c r="R214" s="28">
        <v>18.8</v>
      </c>
      <c r="S214" s="28">
        <v>51.8</v>
      </c>
      <c r="T214" s="28">
        <v>35.200000000000003</v>
      </c>
      <c r="U214" s="28"/>
      <c r="V214" s="28">
        <v>5.6</v>
      </c>
      <c r="W214" s="28">
        <v>4.0999999999999996</v>
      </c>
      <c r="X214" s="57"/>
      <c r="Y214" s="24">
        <v>28</v>
      </c>
      <c r="Z214" s="9">
        <f t="shared" si="81"/>
        <v>7.6838638858397366E-3</v>
      </c>
      <c r="AA214" s="8">
        <v>77</v>
      </c>
      <c r="AB214" s="82">
        <f t="shared" si="75"/>
        <v>0.78666666666666663</v>
      </c>
      <c r="AC214" s="83">
        <f t="shared" si="76"/>
        <v>8.4960000000000004</v>
      </c>
      <c r="AD214" s="84">
        <f t="shared" si="77"/>
        <v>0.1416</v>
      </c>
      <c r="AE214" s="85">
        <f t="shared" si="78"/>
        <v>20.059999999999999</v>
      </c>
      <c r="AF214" s="84">
        <f t="shared" si="79"/>
        <v>0.33433333333333332</v>
      </c>
      <c r="AG214" s="105">
        <f t="shared" si="80"/>
        <v>267.4666666666667</v>
      </c>
    </row>
    <row r="215" spans="1:34" x14ac:dyDescent="0.25">
      <c r="A215" s="7" t="s">
        <v>28</v>
      </c>
      <c r="B215" s="8">
        <v>2967</v>
      </c>
      <c r="C215" s="8">
        <v>99</v>
      </c>
      <c r="D215" s="8">
        <v>97</v>
      </c>
      <c r="E215" s="8">
        <v>13</v>
      </c>
      <c r="F215" s="43">
        <f>+(D215-E215)/D215</f>
        <v>0.865979381443299</v>
      </c>
      <c r="G215" s="8">
        <v>198</v>
      </c>
      <c r="H215" s="8">
        <v>25</v>
      </c>
      <c r="I215" s="43">
        <f t="shared" si="74"/>
        <v>0.8737373737373737</v>
      </c>
      <c r="J215" s="8">
        <v>357</v>
      </c>
      <c r="K215" s="8">
        <v>82</v>
      </c>
      <c r="L215" s="43">
        <f>+(J215-K215)/J215</f>
        <v>0.77030812324929976</v>
      </c>
      <c r="M215" s="9">
        <v>7.45</v>
      </c>
      <c r="N215" s="9">
        <v>7.22</v>
      </c>
      <c r="O215" s="41">
        <v>1311</v>
      </c>
      <c r="P215" s="41">
        <v>970</v>
      </c>
      <c r="Q215" s="28">
        <v>50.8</v>
      </c>
      <c r="R215" s="28">
        <v>16.600000000000001</v>
      </c>
      <c r="S215" s="28">
        <v>59.2</v>
      </c>
      <c r="T215" s="28">
        <v>21.6</v>
      </c>
      <c r="U215" s="28"/>
      <c r="V215" s="28">
        <v>6.4</v>
      </c>
      <c r="W215" s="28">
        <v>3.6</v>
      </c>
      <c r="X215" s="57"/>
      <c r="Y215" s="24">
        <v>27</v>
      </c>
      <c r="Z215" s="9">
        <f t="shared" si="81"/>
        <v>9.1001011122345803E-3</v>
      </c>
      <c r="AA215" s="8">
        <v>73</v>
      </c>
      <c r="AB215" s="82">
        <f t="shared" si="75"/>
        <v>0.66</v>
      </c>
      <c r="AC215" s="83">
        <f t="shared" si="76"/>
        <v>9.6029999999999998</v>
      </c>
      <c r="AD215" s="84">
        <f t="shared" si="77"/>
        <v>0.16005</v>
      </c>
      <c r="AE215" s="85">
        <f t="shared" si="78"/>
        <v>19.602</v>
      </c>
      <c r="AF215" s="84">
        <f t="shared" si="79"/>
        <v>0.32669999999999999</v>
      </c>
      <c r="AG215" s="105">
        <f t="shared" si="80"/>
        <v>261.36</v>
      </c>
    </row>
    <row r="216" spans="1:34" x14ac:dyDescent="0.25">
      <c r="A216" s="7" t="s">
        <v>29</v>
      </c>
      <c r="B216" s="8">
        <v>2998</v>
      </c>
      <c r="C216" s="8">
        <v>97</v>
      </c>
      <c r="D216" s="8">
        <v>82</v>
      </c>
      <c r="E216" s="8">
        <v>35</v>
      </c>
      <c r="F216" s="43">
        <f>+(D216-E216)/D216</f>
        <v>0.57317073170731703</v>
      </c>
      <c r="G216" s="8">
        <v>135</v>
      </c>
      <c r="H216" s="8">
        <v>28</v>
      </c>
      <c r="I216" s="43">
        <f t="shared" si="74"/>
        <v>0.79259259259259263</v>
      </c>
      <c r="J216" s="8">
        <v>300</v>
      </c>
      <c r="K216" s="8">
        <v>80</v>
      </c>
      <c r="L216" s="43">
        <f>+(J216-K216)/J216</f>
        <v>0.73333333333333328</v>
      </c>
      <c r="M216" s="9">
        <v>7.91</v>
      </c>
      <c r="N216" s="9">
        <v>7.23</v>
      </c>
      <c r="O216" s="41">
        <v>1072</v>
      </c>
      <c r="P216" s="41">
        <v>1076</v>
      </c>
      <c r="Q216" s="28">
        <v>42.2</v>
      </c>
      <c r="R216" s="28">
        <v>16.8</v>
      </c>
      <c r="S216" s="28">
        <v>52.5</v>
      </c>
      <c r="T216" s="28">
        <v>27.1</v>
      </c>
      <c r="U216" s="28"/>
      <c r="V216" s="28">
        <v>5.4</v>
      </c>
      <c r="W216" s="28">
        <v>3.7</v>
      </c>
      <c r="X216" s="57"/>
      <c r="Y216" s="24">
        <v>16</v>
      </c>
      <c r="Z216" s="9">
        <f t="shared" si="81"/>
        <v>5.3368912608405599E-3</v>
      </c>
      <c r="AA216" s="8">
        <v>62</v>
      </c>
      <c r="AB216" s="82">
        <f t="shared" si="75"/>
        <v>0.64666666666666661</v>
      </c>
      <c r="AC216" s="83">
        <f t="shared" si="76"/>
        <v>7.9539999999999997</v>
      </c>
      <c r="AD216" s="84">
        <f t="shared" si="77"/>
        <v>0.13256666666666667</v>
      </c>
      <c r="AE216" s="85">
        <f t="shared" si="78"/>
        <v>13.095000000000001</v>
      </c>
      <c r="AF216" s="84">
        <f t="shared" si="79"/>
        <v>0.21825</v>
      </c>
      <c r="AG216" s="105">
        <f t="shared" si="80"/>
        <v>174.60000000000002</v>
      </c>
    </row>
    <row r="217" spans="1:34" x14ac:dyDescent="0.25">
      <c r="A217" s="7" t="s">
        <v>30</v>
      </c>
      <c r="B217" s="32">
        <v>3141</v>
      </c>
      <c r="C217" s="32">
        <v>105</v>
      </c>
      <c r="D217" s="32">
        <v>44</v>
      </c>
      <c r="E217" s="32">
        <v>17</v>
      </c>
      <c r="F217" s="43">
        <f>+(D217-E217)/D217</f>
        <v>0.61363636363636365</v>
      </c>
      <c r="G217" s="32">
        <v>163</v>
      </c>
      <c r="H217" s="32">
        <v>25</v>
      </c>
      <c r="I217" s="43">
        <f t="shared" si="74"/>
        <v>0.84662576687116564</v>
      </c>
      <c r="J217" s="32">
        <v>227</v>
      </c>
      <c r="K217" s="32">
        <v>103</v>
      </c>
      <c r="L217" s="43">
        <f>+(J217-K217)/J217</f>
        <v>0.54625550660792954</v>
      </c>
      <c r="M217" s="33">
        <v>7.94</v>
      </c>
      <c r="N217" s="9">
        <v>7.68</v>
      </c>
      <c r="O217" s="45">
        <v>1272</v>
      </c>
      <c r="P217" s="41">
        <v>823</v>
      </c>
      <c r="Q217" s="36">
        <v>55.8</v>
      </c>
      <c r="R217" s="28">
        <v>16</v>
      </c>
      <c r="S217" s="36">
        <v>64</v>
      </c>
      <c r="T217" s="28">
        <v>20.2</v>
      </c>
      <c r="U217" s="36"/>
      <c r="V217" s="36">
        <v>6.1</v>
      </c>
      <c r="W217" s="28">
        <v>3.6</v>
      </c>
      <c r="X217" s="59"/>
      <c r="Y217" s="34">
        <v>15</v>
      </c>
      <c r="Z217" s="9">
        <f t="shared" si="81"/>
        <v>4.7755491881566383E-3</v>
      </c>
      <c r="AA217" s="32">
        <v>54</v>
      </c>
      <c r="AB217" s="82">
        <f t="shared" si="75"/>
        <v>0.7</v>
      </c>
      <c r="AC217" s="83">
        <f t="shared" si="76"/>
        <v>4.62</v>
      </c>
      <c r="AD217" s="84">
        <f t="shared" si="77"/>
        <v>7.6999999999999999E-2</v>
      </c>
      <c r="AE217" s="85">
        <f t="shared" si="78"/>
        <v>17.114999999999998</v>
      </c>
      <c r="AF217" s="84">
        <f t="shared" si="79"/>
        <v>0.28524999999999995</v>
      </c>
      <c r="AG217" s="105">
        <f t="shared" si="80"/>
        <v>228.2</v>
      </c>
    </row>
    <row r="218" spans="1:34" ht="13" thickBot="1" x14ac:dyDescent="0.3">
      <c r="A218" s="7" t="s">
        <v>31</v>
      </c>
      <c r="B218" s="8">
        <v>2262</v>
      </c>
      <c r="C218" s="8">
        <v>73</v>
      </c>
      <c r="D218" s="8">
        <v>138</v>
      </c>
      <c r="E218" s="8">
        <v>36</v>
      </c>
      <c r="F218" s="43">
        <f>+(D218-E218)/D218</f>
        <v>0.73913043478260865</v>
      </c>
      <c r="G218" s="8">
        <v>267</v>
      </c>
      <c r="H218" s="8">
        <v>24</v>
      </c>
      <c r="I218" s="43">
        <f t="shared" si="74"/>
        <v>0.9101123595505618</v>
      </c>
      <c r="J218" s="8">
        <v>496</v>
      </c>
      <c r="K218" s="8">
        <v>98</v>
      </c>
      <c r="L218" s="43">
        <f>+(J218-K218)/J218</f>
        <v>0.80241935483870963</v>
      </c>
      <c r="M218" s="9">
        <v>8.14</v>
      </c>
      <c r="N218" s="9">
        <v>7.57</v>
      </c>
      <c r="O218" s="41">
        <v>1495</v>
      </c>
      <c r="P218" s="41">
        <v>1094</v>
      </c>
      <c r="Q218" s="28">
        <v>95.7</v>
      </c>
      <c r="R218" s="28">
        <v>32</v>
      </c>
      <c r="S218" s="28">
        <v>106.8</v>
      </c>
      <c r="T218" s="28">
        <v>36.1</v>
      </c>
      <c r="U218" s="28"/>
      <c r="V218" s="28">
        <v>9.1</v>
      </c>
      <c r="W218" s="28">
        <v>4.7</v>
      </c>
      <c r="X218" s="57"/>
      <c r="Y218" s="24">
        <v>27</v>
      </c>
      <c r="Z218" s="9">
        <f t="shared" si="81"/>
        <v>1.1936339522546418E-2</v>
      </c>
      <c r="AA218" s="8">
        <v>52</v>
      </c>
      <c r="AB218" s="82">
        <f t="shared" si="75"/>
        <v>0.48666666666666669</v>
      </c>
      <c r="AC218" s="83">
        <f t="shared" si="76"/>
        <v>10.074</v>
      </c>
      <c r="AD218" s="84">
        <f t="shared" si="77"/>
        <v>0.16789999999999999</v>
      </c>
      <c r="AE218" s="85">
        <f t="shared" si="78"/>
        <v>19.491</v>
      </c>
      <c r="AF218" s="84">
        <f t="shared" si="79"/>
        <v>0.32484999999999997</v>
      </c>
      <c r="AG218" s="105">
        <f t="shared" si="80"/>
        <v>259.88</v>
      </c>
    </row>
    <row r="219" spans="1:34" ht="13.5" thickTop="1" thickBot="1" x14ac:dyDescent="0.3">
      <c r="A219" s="10" t="s">
        <v>94</v>
      </c>
      <c r="B219" s="30">
        <f>SUM(B207:B218)</f>
        <v>46190</v>
      </c>
      <c r="C219" s="11"/>
      <c r="D219" s="11"/>
      <c r="E219" s="11"/>
      <c r="F219" s="11"/>
      <c r="G219" s="11"/>
      <c r="H219" s="11"/>
      <c r="I219" s="11"/>
      <c r="J219" s="11"/>
      <c r="K219" s="11"/>
      <c r="L219" s="11"/>
      <c r="M219" s="19">
        <f>SUM(M207:M218)</f>
        <v>90.179999999999993</v>
      </c>
      <c r="N219" s="11"/>
      <c r="O219" s="19"/>
      <c r="P219" s="11"/>
      <c r="Q219" s="11"/>
      <c r="R219" s="11"/>
      <c r="S219" s="11"/>
      <c r="T219" s="11"/>
      <c r="U219" s="11"/>
      <c r="V219" s="11"/>
      <c r="W219" s="11"/>
      <c r="X219" s="58"/>
      <c r="Y219" s="29">
        <f>SUM(Y207:Y218)</f>
        <v>303</v>
      </c>
      <c r="Z219" s="19"/>
      <c r="AA219" s="30">
        <f>SUM(AA207:AA218)</f>
        <v>793</v>
      </c>
      <c r="AB219" s="86"/>
      <c r="AC219" s="87"/>
      <c r="AD219" s="88"/>
      <c r="AE219" s="89"/>
      <c r="AF219" s="88"/>
      <c r="AG219" s="106"/>
    </row>
    <row r="220" spans="1:34" ht="13.5" thickTop="1" thickBot="1" x14ac:dyDescent="0.3">
      <c r="A220" s="18" t="s">
        <v>95</v>
      </c>
      <c r="B220" s="12">
        <f t="shared" ref="B220:AA220" si="82">AVERAGE(B207:B218)</f>
        <v>3849.1666666666665</v>
      </c>
      <c r="C220" s="12">
        <f t="shared" si="82"/>
        <v>127.16666666666667</v>
      </c>
      <c r="D220" s="12">
        <f t="shared" si="82"/>
        <v>139.08333333333334</v>
      </c>
      <c r="E220" s="12">
        <f t="shared" si="82"/>
        <v>23.5</v>
      </c>
      <c r="F220" s="52">
        <f>AVERAGE(F207:F218)</f>
        <v>0.76723666321141337</v>
      </c>
      <c r="G220" s="12">
        <f>AVERAGE(G207:G218)</f>
        <v>254.33333333333334</v>
      </c>
      <c r="H220" s="12">
        <f>AVERAGE(H207:H218)</f>
        <v>21.5</v>
      </c>
      <c r="I220" s="52">
        <f>AVERAGE(I207:I218)</f>
        <v>0.89092179887991918</v>
      </c>
      <c r="J220" s="12">
        <f t="shared" si="82"/>
        <v>454.25</v>
      </c>
      <c r="K220" s="12">
        <f t="shared" si="82"/>
        <v>65.070000000000007</v>
      </c>
      <c r="L220" s="52">
        <f>AVERAGE(L207:L218)</f>
        <v>0.80825828269686928</v>
      </c>
      <c r="M220" s="14">
        <f t="shared" si="82"/>
        <v>7.5149999999999997</v>
      </c>
      <c r="N220" s="38">
        <f t="shared" si="82"/>
        <v>7.2379999999999995</v>
      </c>
      <c r="O220" s="12">
        <f t="shared" si="82"/>
        <v>1303.5</v>
      </c>
      <c r="P220" s="12">
        <f t="shared" si="82"/>
        <v>1337.5</v>
      </c>
      <c r="Q220" s="12">
        <f>AVERAGE(Q207:Q218)</f>
        <v>57.667500000000011</v>
      </c>
      <c r="R220" s="12">
        <f>AVERAGE(R207:R218)</f>
        <v>13.419999999999998</v>
      </c>
      <c r="S220" s="12">
        <f t="shared" si="82"/>
        <v>71.142499999999998</v>
      </c>
      <c r="T220" s="12">
        <f t="shared" si="82"/>
        <v>51.4</v>
      </c>
      <c r="U220" s="12"/>
      <c r="V220" s="12">
        <f t="shared" si="82"/>
        <v>7.2508333333333326</v>
      </c>
      <c r="W220" s="38">
        <f t="shared" si="82"/>
        <v>3.72</v>
      </c>
      <c r="X220" s="60"/>
      <c r="Y220" s="25">
        <f t="shared" si="82"/>
        <v>25.25</v>
      </c>
      <c r="Z220" s="14">
        <f t="shared" si="82"/>
        <v>7.1565108720275357E-3</v>
      </c>
      <c r="AA220" s="12">
        <f t="shared" si="82"/>
        <v>66.083333333333329</v>
      </c>
      <c r="AB220" s="90">
        <f t="shared" ref="AB220" si="83">C220/$C$2</f>
        <v>0.84777777777777785</v>
      </c>
      <c r="AC220" s="91">
        <f t="shared" ref="AC220" si="84">(C220*D220)/1000</f>
        <v>17.686763888888891</v>
      </c>
      <c r="AD220" s="92">
        <f t="shared" si="77"/>
        <v>0.29477939814814819</v>
      </c>
      <c r="AE220" s="93">
        <f t="shared" ref="AE220" si="85">(C220*G220)/1000</f>
        <v>32.342722222222228</v>
      </c>
      <c r="AF220" s="92">
        <f t="shared" si="79"/>
        <v>0.53904537037037048</v>
      </c>
      <c r="AG220" s="107">
        <f>AVERAGE(AG207:AG218)</f>
        <v>448.81</v>
      </c>
    </row>
    <row r="221" spans="1:34" ht="13" thickTop="1" x14ac:dyDescent="0.25">
      <c r="F221" s="51"/>
    </row>
    <row r="222" spans="1:34" ht="13" thickBot="1" x14ac:dyDescent="0.3"/>
    <row r="223" spans="1:34" ht="13.5" thickTop="1" x14ac:dyDescent="0.3">
      <c r="A223" s="53" t="s">
        <v>5</v>
      </c>
      <c r="B223" s="15" t="s">
        <v>6</v>
      </c>
      <c r="C223" s="15" t="s">
        <v>6</v>
      </c>
      <c r="D223" s="15" t="s">
        <v>64</v>
      </c>
      <c r="E223" s="15" t="s">
        <v>65</v>
      </c>
      <c r="F223" s="26" t="s">
        <v>2</v>
      </c>
      <c r="G223" s="15" t="s">
        <v>66</v>
      </c>
      <c r="H223" s="15" t="s">
        <v>67</v>
      </c>
      <c r="I223" s="26" t="s">
        <v>3</v>
      </c>
      <c r="J223" s="15" t="s">
        <v>68</v>
      </c>
      <c r="K223" s="15" t="s">
        <v>69</v>
      </c>
      <c r="L223" s="26" t="s">
        <v>70</v>
      </c>
      <c r="M223" s="15" t="s">
        <v>71</v>
      </c>
      <c r="N223" s="15" t="s">
        <v>72</v>
      </c>
      <c r="O223" s="15" t="s">
        <v>73</v>
      </c>
      <c r="P223" s="15" t="s">
        <v>74</v>
      </c>
      <c r="Q223" s="15" t="s">
        <v>75</v>
      </c>
      <c r="R223" s="15" t="s">
        <v>76</v>
      </c>
      <c r="S223" s="15" t="s">
        <v>77</v>
      </c>
      <c r="T223" s="15" t="s">
        <v>78</v>
      </c>
      <c r="U223" s="15"/>
      <c r="V223" s="15" t="s">
        <v>79</v>
      </c>
      <c r="W223" s="15" t="s">
        <v>80</v>
      </c>
      <c r="X223" s="55"/>
      <c r="Y223" s="21" t="s">
        <v>12</v>
      </c>
      <c r="Z223" s="22" t="s">
        <v>13</v>
      </c>
      <c r="AA223" s="22" t="s">
        <v>52</v>
      </c>
      <c r="AB223" s="74" t="s">
        <v>53</v>
      </c>
      <c r="AC223" s="75" t="s">
        <v>54</v>
      </c>
      <c r="AD223" s="76" t="s">
        <v>55</v>
      </c>
      <c r="AE223" s="77" t="s">
        <v>53</v>
      </c>
      <c r="AF223" s="76" t="s">
        <v>53</v>
      </c>
      <c r="AG223" s="74" t="s">
        <v>120</v>
      </c>
    </row>
    <row r="224" spans="1:34" ht="13.5" thickBot="1" x14ac:dyDescent="0.35">
      <c r="A224" s="39" t="s">
        <v>96</v>
      </c>
      <c r="B224" s="16" t="s">
        <v>15</v>
      </c>
      <c r="C224" s="17" t="s">
        <v>16</v>
      </c>
      <c r="D224" s="16" t="s">
        <v>17</v>
      </c>
      <c r="E224" s="16" t="s">
        <v>17</v>
      </c>
      <c r="F224" s="27" t="s">
        <v>82</v>
      </c>
      <c r="G224" s="16" t="s">
        <v>17</v>
      </c>
      <c r="H224" s="16" t="s">
        <v>17</v>
      </c>
      <c r="I224" s="27" t="s">
        <v>82</v>
      </c>
      <c r="J224" s="16" t="s">
        <v>17</v>
      </c>
      <c r="K224" s="16" t="s">
        <v>17</v>
      </c>
      <c r="L224" s="27" t="s">
        <v>82</v>
      </c>
      <c r="M224" s="16"/>
      <c r="N224" s="16"/>
      <c r="O224" s="16"/>
      <c r="P224" s="16"/>
      <c r="Q224" s="16" t="s">
        <v>17</v>
      </c>
      <c r="R224" s="16" t="s">
        <v>17</v>
      </c>
      <c r="S224" s="16" t="s">
        <v>17</v>
      </c>
      <c r="T224" s="16" t="s">
        <v>17</v>
      </c>
      <c r="U224" s="16"/>
      <c r="V224" s="16" t="s">
        <v>17</v>
      </c>
      <c r="W224" s="16" t="s">
        <v>17</v>
      </c>
      <c r="X224" s="56"/>
      <c r="Y224" s="23" t="s">
        <v>18</v>
      </c>
      <c r="Z224" s="17" t="s">
        <v>19</v>
      </c>
      <c r="AA224" s="17" t="s">
        <v>57</v>
      </c>
      <c r="AB224" s="78" t="s">
        <v>6</v>
      </c>
      <c r="AC224" s="79" t="s">
        <v>58</v>
      </c>
      <c r="AD224" s="80" t="s">
        <v>59</v>
      </c>
      <c r="AE224" s="81" t="s">
        <v>60</v>
      </c>
      <c r="AF224" s="80" t="s">
        <v>61</v>
      </c>
      <c r="AG224" s="78" t="s">
        <v>121</v>
      </c>
    </row>
    <row r="225" spans="1:33" ht="13" thickTop="1" x14ac:dyDescent="0.25">
      <c r="A225" s="7" t="s">
        <v>20</v>
      </c>
      <c r="B225" s="8">
        <v>1966</v>
      </c>
      <c r="C225" s="8">
        <v>63</v>
      </c>
      <c r="D225" s="8">
        <v>232</v>
      </c>
      <c r="E225" s="8">
        <v>14</v>
      </c>
      <c r="F225" s="43">
        <v>0.94</v>
      </c>
      <c r="G225" s="8">
        <v>423</v>
      </c>
      <c r="H225" s="8">
        <v>6</v>
      </c>
      <c r="I225" s="43">
        <v>0.99</v>
      </c>
      <c r="J225" s="8">
        <v>734</v>
      </c>
      <c r="K225" s="8">
        <v>31</v>
      </c>
      <c r="L225" s="43">
        <v>0.96</v>
      </c>
      <c r="M225" s="9">
        <v>7.23</v>
      </c>
      <c r="N225" s="9">
        <v>7.21</v>
      </c>
      <c r="O225" s="41">
        <v>1345</v>
      </c>
      <c r="P225" s="41">
        <v>1547</v>
      </c>
      <c r="Q225" s="28">
        <v>41.4</v>
      </c>
      <c r="R225" s="28">
        <v>2.8</v>
      </c>
      <c r="S225" s="28">
        <v>58.6</v>
      </c>
      <c r="T225" s="28">
        <v>50.2</v>
      </c>
      <c r="U225" s="28"/>
      <c r="V225" s="28">
        <v>7.3</v>
      </c>
      <c r="W225" s="28">
        <v>3.6</v>
      </c>
      <c r="X225" s="57"/>
      <c r="Y225" s="24">
        <v>31</v>
      </c>
      <c r="Z225" s="9">
        <f t="shared" ref="Z225:Z236" si="86">Y225/B225</f>
        <v>1.5768056968463885E-2</v>
      </c>
      <c r="AA225" s="8">
        <v>52</v>
      </c>
      <c r="AB225" s="82">
        <f>C225/$C$2</f>
        <v>0.42</v>
      </c>
      <c r="AC225" s="83">
        <f>(C225*D225)/1000</f>
        <v>14.616</v>
      </c>
      <c r="AD225" s="84">
        <f>(AC225)/$E$3</f>
        <v>0.24359999999999998</v>
      </c>
      <c r="AE225" s="85">
        <f>(C225*G225)/1000</f>
        <v>26.649000000000001</v>
      </c>
      <c r="AF225" s="84">
        <f>(AE225)/$G$3</f>
        <v>0.44414999999999999</v>
      </c>
      <c r="AG225" s="105">
        <f>(0.8*C225*G225)/60</f>
        <v>355.32</v>
      </c>
    </row>
    <row r="226" spans="1:33" x14ac:dyDescent="0.25">
      <c r="A226" s="7" t="s">
        <v>21</v>
      </c>
      <c r="B226" s="8">
        <v>1597</v>
      </c>
      <c r="C226" s="8">
        <v>57</v>
      </c>
      <c r="D226" s="8">
        <v>502</v>
      </c>
      <c r="E226" s="8">
        <v>24</v>
      </c>
      <c r="F226" s="43">
        <v>0.95</v>
      </c>
      <c r="G226" s="8">
        <v>527</v>
      </c>
      <c r="H226" s="8">
        <v>48</v>
      </c>
      <c r="I226" s="43">
        <v>0.91</v>
      </c>
      <c r="J226" s="8">
        <v>958</v>
      </c>
      <c r="K226" s="8">
        <v>153</v>
      </c>
      <c r="L226" s="43">
        <v>0.84</v>
      </c>
      <c r="M226" s="9">
        <v>7.5469999999999997</v>
      </c>
      <c r="N226" s="9">
        <v>7.17</v>
      </c>
      <c r="O226" s="41">
        <v>1379.6669999999999</v>
      </c>
      <c r="P226" s="41">
        <v>1459</v>
      </c>
      <c r="Q226" s="28">
        <v>84.13</v>
      </c>
      <c r="R226" s="28">
        <v>52.533000000000001</v>
      </c>
      <c r="S226" s="28">
        <v>95.2</v>
      </c>
      <c r="T226" s="28">
        <v>60.8</v>
      </c>
      <c r="U226" s="28"/>
      <c r="V226" s="28">
        <v>12.733000000000001</v>
      </c>
      <c r="W226" s="28">
        <v>6.9630000000000001</v>
      </c>
      <c r="X226" s="57"/>
      <c r="Y226" s="24">
        <v>34</v>
      </c>
      <c r="Z226" s="9">
        <f t="shared" si="86"/>
        <v>2.1289918597370068E-2</v>
      </c>
      <c r="AA226" s="8">
        <v>213</v>
      </c>
      <c r="AB226" s="82">
        <f t="shared" ref="AB226:AB236" si="87">C226/$C$2</f>
        <v>0.38</v>
      </c>
      <c r="AC226" s="83">
        <f t="shared" ref="AC226:AC236" si="88">(C226*D226)/1000</f>
        <v>28.614000000000001</v>
      </c>
      <c r="AD226" s="84">
        <f t="shared" ref="AD226:AD238" si="89">(AC226)/$E$3</f>
        <v>0.47689999999999999</v>
      </c>
      <c r="AE226" s="85">
        <f t="shared" ref="AE226:AE236" si="90">(C226*G226)/1000</f>
        <v>30.039000000000001</v>
      </c>
      <c r="AF226" s="84">
        <f t="shared" ref="AF226:AF238" si="91">(AE226)/$G$3</f>
        <v>0.50065000000000004</v>
      </c>
      <c r="AG226" s="105">
        <f t="shared" ref="AG226:AG236" si="92">(0.8*C226*G226)/60</f>
        <v>400.52000000000004</v>
      </c>
    </row>
    <row r="227" spans="1:33" x14ac:dyDescent="0.25">
      <c r="A227" s="7" t="s">
        <v>22</v>
      </c>
      <c r="B227" s="8">
        <v>1765</v>
      </c>
      <c r="C227" s="8">
        <v>57</v>
      </c>
      <c r="D227" s="8">
        <v>482</v>
      </c>
      <c r="E227" s="8">
        <v>31</v>
      </c>
      <c r="F227" s="43">
        <v>0.94</v>
      </c>
      <c r="G227" s="8">
        <v>450</v>
      </c>
      <c r="H227" s="8">
        <v>37</v>
      </c>
      <c r="I227" s="43">
        <v>0.92</v>
      </c>
      <c r="J227" s="8">
        <v>910</v>
      </c>
      <c r="K227" s="8">
        <v>153</v>
      </c>
      <c r="L227" s="43">
        <v>0.83</v>
      </c>
      <c r="M227" s="9">
        <v>6.9649999999999999</v>
      </c>
      <c r="N227" s="9">
        <v>7.1180000000000003</v>
      </c>
      <c r="O227" s="41">
        <v>1753.75</v>
      </c>
      <c r="P227" s="42">
        <v>1711.5</v>
      </c>
      <c r="Q227" s="28">
        <v>101.9</v>
      </c>
      <c r="R227" s="28">
        <v>52.4</v>
      </c>
      <c r="S227" s="28">
        <v>117.8</v>
      </c>
      <c r="T227" s="28">
        <v>59.7</v>
      </c>
      <c r="U227" s="28"/>
      <c r="V227" s="28">
        <v>41.8</v>
      </c>
      <c r="W227" s="28">
        <v>7.4</v>
      </c>
      <c r="X227" s="57"/>
      <c r="Y227" s="24">
        <v>99</v>
      </c>
      <c r="Z227" s="9">
        <f t="shared" si="86"/>
        <v>5.6090651558073655E-2</v>
      </c>
      <c r="AA227" s="8">
        <v>107</v>
      </c>
      <c r="AB227" s="82">
        <f t="shared" si="87"/>
        <v>0.38</v>
      </c>
      <c r="AC227" s="83">
        <f t="shared" si="88"/>
        <v>27.474</v>
      </c>
      <c r="AD227" s="84">
        <f t="shared" si="89"/>
        <v>0.45790000000000003</v>
      </c>
      <c r="AE227" s="85">
        <f t="shared" si="90"/>
        <v>25.65</v>
      </c>
      <c r="AF227" s="84">
        <f t="shared" si="91"/>
        <v>0.42749999999999999</v>
      </c>
      <c r="AG227" s="105">
        <f t="shared" si="92"/>
        <v>342</v>
      </c>
    </row>
    <row r="228" spans="1:33" x14ac:dyDescent="0.25">
      <c r="A228" s="7" t="s">
        <v>23</v>
      </c>
      <c r="B228" s="8">
        <v>1963</v>
      </c>
      <c r="C228" s="8">
        <v>65</v>
      </c>
      <c r="D228" s="8">
        <v>230</v>
      </c>
      <c r="E228" s="8">
        <v>33</v>
      </c>
      <c r="F228" s="43">
        <v>0.86</v>
      </c>
      <c r="G228" s="8">
        <v>332</v>
      </c>
      <c r="H228" s="8">
        <v>31</v>
      </c>
      <c r="I228" s="43">
        <v>0.91</v>
      </c>
      <c r="J228" s="8">
        <v>691</v>
      </c>
      <c r="K228" s="8">
        <v>159</v>
      </c>
      <c r="L228" s="43">
        <v>0.77</v>
      </c>
      <c r="M228" s="9">
        <v>7.3380000000000001</v>
      </c>
      <c r="N228" s="9">
        <v>7.2480000000000002</v>
      </c>
      <c r="O228" s="41">
        <v>1391.6</v>
      </c>
      <c r="P228" s="42">
        <v>1660.2</v>
      </c>
      <c r="Q228" s="28">
        <v>68.8</v>
      </c>
      <c r="R228" s="28">
        <v>56.2</v>
      </c>
      <c r="S228" s="28">
        <v>78.8</v>
      </c>
      <c r="T228" s="28">
        <v>62</v>
      </c>
      <c r="U228" s="28"/>
      <c r="V228" s="28">
        <v>10.4</v>
      </c>
      <c r="W228" s="28">
        <v>7</v>
      </c>
      <c r="X228" s="57"/>
      <c r="Y228" s="24">
        <v>80</v>
      </c>
      <c r="Z228" s="9">
        <f t="shared" si="86"/>
        <v>4.0753948038716251E-2</v>
      </c>
      <c r="AA228" s="8">
        <v>90</v>
      </c>
      <c r="AB228" s="82">
        <f t="shared" si="87"/>
        <v>0.43333333333333335</v>
      </c>
      <c r="AC228" s="83">
        <f t="shared" si="88"/>
        <v>14.95</v>
      </c>
      <c r="AD228" s="84">
        <f t="shared" si="89"/>
        <v>0.24916666666666665</v>
      </c>
      <c r="AE228" s="85">
        <f t="shared" si="90"/>
        <v>21.58</v>
      </c>
      <c r="AF228" s="84">
        <f t="shared" si="91"/>
        <v>0.35966666666666663</v>
      </c>
      <c r="AG228" s="105">
        <f t="shared" si="92"/>
        <v>287.73333333333335</v>
      </c>
    </row>
    <row r="229" spans="1:33" x14ac:dyDescent="0.25">
      <c r="A229" s="7" t="s">
        <v>24</v>
      </c>
      <c r="B229" s="8">
        <v>1748</v>
      </c>
      <c r="C229" s="8">
        <v>56</v>
      </c>
      <c r="D229" s="8">
        <v>111</v>
      </c>
      <c r="E229" s="8">
        <v>26</v>
      </c>
      <c r="F229" s="43">
        <v>0.77</v>
      </c>
      <c r="G229" s="8">
        <v>230</v>
      </c>
      <c r="H229" s="8">
        <v>37</v>
      </c>
      <c r="I229" s="43">
        <v>0.84</v>
      </c>
      <c r="J229" s="8">
        <v>487</v>
      </c>
      <c r="K229" s="8">
        <v>136</v>
      </c>
      <c r="L229" s="43">
        <v>0.72</v>
      </c>
      <c r="M229" s="9">
        <v>7.3730000000000002</v>
      </c>
      <c r="N229" s="9">
        <v>7.48</v>
      </c>
      <c r="O229" s="41">
        <v>1377.25</v>
      </c>
      <c r="P229" s="41">
        <v>1751.25</v>
      </c>
      <c r="Q229" s="28">
        <v>66.3</v>
      </c>
      <c r="R229" s="28">
        <v>57</v>
      </c>
      <c r="S229" s="28">
        <v>82</v>
      </c>
      <c r="T229" s="28">
        <v>61</v>
      </c>
      <c r="U229" s="28"/>
      <c r="V229" s="28">
        <v>9.3000000000000007</v>
      </c>
      <c r="W229" s="28">
        <v>7.3</v>
      </c>
      <c r="X229" s="57"/>
      <c r="Y229" s="24">
        <v>91</v>
      </c>
      <c r="Z229" s="9">
        <f t="shared" si="86"/>
        <v>5.205949656750572E-2</v>
      </c>
      <c r="AA229" s="8">
        <v>128</v>
      </c>
      <c r="AB229" s="82">
        <f t="shared" si="87"/>
        <v>0.37333333333333335</v>
      </c>
      <c r="AC229" s="83">
        <f t="shared" si="88"/>
        <v>6.2160000000000002</v>
      </c>
      <c r="AD229" s="84">
        <f t="shared" si="89"/>
        <v>0.1036</v>
      </c>
      <c r="AE229" s="85">
        <f t="shared" si="90"/>
        <v>12.88</v>
      </c>
      <c r="AF229" s="84">
        <f t="shared" si="91"/>
        <v>0.21466666666666667</v>
      </c>
      <c r="AG229" s="105">
        <f t="shared" si="92"/>
        <v>171.73333333333338</v>
      </c>
    </row>
    <row r="230" spans="1:33" x14ac:dyDescent="0.25">
      <c r="A230" s="7" t="s">
        <v>25</v>
      </c>
      <c r="B230" s="8">
        <v>1741</v>
      </c>
      <c r="C230" s="8">
        <v>58</v>
      </c>
      <c r="D230" s="8">
        <v>137</v>
      </c>
      <c r="E230" s="8">
        <v>10</v>
      </c>
      <c r="F230" s="43">
        <v>0.93</v>
      </c>
      <c r="G230" s="8">
        <v>253</v>
      </c>
      <c r="H230" s="8">
        <v>23</v>
      </c>
      <c r="I230" s="43">
        <v>0.91</v>
      </c>
      <c r="J230" s="8">
        <v>539</v>
      </c>
      <c r="K230" s="8">
        <v>110</v>
      </c>
      <c r="L230" s="43">
        <v>0.8</v>
      </c>
      <c r="M230" s="9">
        <v>7.3730000000000002</v>
      </c>
      <c r="N230" s="9">
        <v>7.5730000000000004</v>
      </c>
      <c r="O230" s="41">
        <v>1365.25</v>
      </c>
      <c r="P230" s="41">
        <v>1808.25</v>
      </c>
      <c r="Q230" s="28">
        <v>74.5</v>
      </c>
      <c r="R230" s="28">
        <v>57.8</v>
      </c>
      <c r="S230" s="28">
        <v>87.9</v>
      </c>
      <c r="T230" s="28">
        <v>61.2</v>
      </c>
      <c r="U230" s="28"/>
      <c r="V230" s="28">
        <v>9.8000000000000007</v>
      </c>
      <c r="W230" s="28">
        <v>6.9</v>
      </c>
      <c r="X230" s="57"/>
      <c r="Y230" s="24">
        <v>87</v>
      </c>
      <c r="Z230" s="9">
        <f t="shared" si="86"/>
        <v>4.9971280873061456E-2</v>
      </c>
      <c r="AA230" s="8">
        <v>538</v>
      </c>
      <c r="AB230" s="82">
        <f t="shared" si="87"/>
        <v>0.38666666666666666</v>
      </c>
      <c r="AC230" s="83">
        <f t="shared" si="88"/>
        <v>7.9459999999999997</v>
      </c>
      <c r="AD230" s="84">
        <f t="shared" si="89"/>
        <v>0.13243333333333332</v>
      </c>
      <c r="AE230" s="85">
        <f t="shared" si="90"/>
        <v>14.673999999999999</v>
      </c>
      <c r="AF230" s="84">
        <f t="shared" si="91"/>
        <v>0.24456666666666665</v>
      </c>
      <c r="AG230" s="105">
        <f t="shared" si="92"/>
        <v>195.65333333333334</v>
      </c>
    </row>
    <row r="231" spans="1:33" x14ac:dyDescent="0.25">
      <c r="A231" s="7" t="s">
        <v>26</v>
      </c>
      <c r="B231" s="8">
        <v>1753</v>
      </c>
      <c r="C231" s="8">
        <v>57</v>
      </c>
      <c r="D231" s="8">
        <v>101</v>
      </c>
      <c r="E231" s="8">
        <v>10</v>
      </c>
      <c r="F231" s="43">
        <v>0.91</v>
      </c>
      <c r="G231" s="8">
        <v>220</v>
      </c>
      <c r="H231" s="8">
        <v>22</v>
      </c>
      <c r="I231" s="43">
        <v>0.9</v>
      </c>
      <c r="J231" s="8">
        <v>447</v>
      </c>
      <c r="K231" s="8">
        <v>107</v>
      </c>
      <c r="L231" s="43">
        <v>0.76</v>
      </c>
      <c r="M231" s="9">
        <v>7.2720000000000002</v>
      </c>
      <c r="N231" s="9">
        <v>7.484</v>
      </c>
      <c r="O231" s="41">
        <v>1350.8</v>
      </c>
      <c r="P231" s="41">
        <v>1877.4</v>
      </c>
      <c r="Q231" s="28">
        <v>58.7</v>
      </c>
      <c r="R231" s="28">
        <v>64.2</v>
      </c>
      <c r="S231" s="28">
        <v>70.3</v>
      </c>
      <c r="T231" s="28">
        <v>66</v>
      </c>
      <c r="U231" s="28"/>
      <c r="V231" s="28">
        <v>8.6</v>
      </c>
      <c r="W231" s="28">
        <v>7.1</v>
      </c>
      <c r="X231" s="57"/>
      <c r="Y231" s="24">
        <v>90</v>
      </c>
      <c r="Z231" s="9">
        <f t="shared" si="86"/>
        <v>5.1340559041642898E-2</v>
      </c>
      <c r="AA231" s="8">
        <v>217</v>
      </c>
      <c r="AB231" s="82">
        <f t="shared" si="87"/>
        <v>0.38</v>
      </c>
      <c r="AC231" s="83">
        <f t="shared" si="88"/>
        <v>5.7569999999999997</v>
      </c>
      <c r="AD231" s="84">
        <f t="shared" si="89"/>
        <v>9.5949999999999994E-2</v>
      </c>
      <c r="AE231" s="85">
        <f t="shared" si="90"/>
        <v>12.54</v>
      </c>
      <c r="AF231" s="84">
        <f t="shared" si="91"/>
        <v>0.20899999999999999</v>
      </c>
      <c r="AG231" s="105">
        <f t="shared" si="92"/>
        <v>167.2</v>
      </c>
    </row>
    <row r="232" spans="1:33" x14ac:dyDescent="0.25">
      <c r="A232" s="7" t="s">
        <v>27</v>
      </c>
      <c r="B232" s="8">
        <v>2175</v>
      </c>
      <c r="C232" s="8">
        <v>70</v>
      </c>
      <c r="D232" s="8">
        <v>173</v>
      </c>
      <c r="E232" s="8">
        <v>14</v>
      </c>
      <c r="F232" s="43">
        <v>0.92</v>
      </c>
      <c r="G232" s="8">
        <v>203</v>
      </c>
      <c r="H232" s="8">
        <v>29</v>
      </c>
      <c r="I232" s="43">
        <v>0.86</v>
      </c>
      <c r="J232" s="8">
        <v>422</v>
      </c>
      <c r="K232" s="8">
        <v>92</v>
      </c>
      <c r="L232" s="43">
        <v>0.78</v>
      </c>
      <c r="M232" s="9">
        <v>7.218</v>
      </c>
      <c r="N232" s="9">
        <v>7.63</v>
      </c>
      <c r="O232" s="41">
        <v>1378</v>
      </c>
      <c r="P232" s="41">
        <v>1923</v>
      </c>
      <c r="Q232" s="28">
        <v>66.7</v>
      </c>
      <c r="R232" s="28">
        <v>60.7</v>
      </c>
      <c r="S232" s="28">
        <v>78.3</v>
      </c>
      <c r="T232" s="28">
        <v>65.2</v>
      </c>
      <c r="U232" s="28"/>
      <c r="V232" s="28">
        <v>9.6</v>
      </c>
      <c r="W232" s="28">
        <v>7.1</v>
      </c>
      <c r="X232" s="57"/>
      <c r="Y232" s="24">
        <v>87</v>
      </c>
      <c r="Z232" s="9">
        <f t="shared" si="86"/>
        <v>0.04</v>
      </c>
      <c r="AA232" s="8">
        <v>295</v>
      </c>
      <c r="AB232" s="82">
        <f t="shared" si="87"/>
        <v>0.46666666666666667</v>
      </c>
      <c r="AC232" s="83">
        <f t="shared" si="88"/>
        <v>12.11</v>
      </c>
      <c r="AD232" s="84">
        <f t="shared" si="89"/>
        <v>0.20183333333333334</v>
      </c>
      <c r="AE232" s="85">
        <f t="shared" si="90"/>
        <v>14.21</v>
      </c>
      <c r="AF232" s="84">
        <f t="shared" si="91"/>
        <v>0.23683333333333334</v>
      </c>
      <c r="AG232" s="105">
        <f t="shared" si="92"/>
        <v>189.46666666666667</v>
      </c>
    </row>
    <row r="233" spans="1:33" x14ac:dyDescent="0.25">
      <c r="A233" s="7" t="s">
        <v>28</v>
      </c>
      <c r="B233" s="8">
        <v>2005</v>
      </c>
      <c r="C233" s="8">
        <v>67</v>
      </c>
      <c r="D233" s="8">
        <v>109</v>
      </c>
      <c r="E233" s="8">
        <v>8</v>
      </c>
      <c r="F233" s="43">
        <v>0.93</v>
      </c>
      <c r="G233" s="8">
        <v>262</v>
      </c>
      <c r="H233" s="8">
        <v>25</v>
      </c>
      <c r="I233" s="43">
        <v>0.91</v>
      </c>
      <c r="J233" s="8">
        <v>474</v>
      </c>
      <c r="K233" s="8">
        <v>89</v>
      </c>
      <c r="L233" s="43">
        <v>0.81</v>
      </c>
      <c r="M233" s="9">
        <v>7.4180000000000001</v>
      </c>
      <c r="N233" s="9">
        <v>7.8220000000000001</v>
      </c>
      <c r="O233" s="41">
        <v>1418.8</v>
      </c>
      <c r="P233" s="41">
        <v>1873.6</v>
      </c>
      <c r="Q233" s="28">
        <v>65.5</v>
      </c>
      <c r="R233" s="28">
        <v>56</v>
      </c>
      <c r="S233" s="28">
        <v>80.099999999999994</v>
      </c>
      <c r="T233" s="28">
        <v>58.1</v>
      </c>
      <c r="U233" s="28"/>
      <c r="V233" s="28">
        <v>8.9</v>
      </c>
      <c r="W233" s="28">
        <v>6.6</v>
      </c>
      <c r="X233" s="57"/>
      <c r="Y233" s="24">
        <v>90</v>
      </c>
      <c r="Z233" s="9">
        <f t="shared" si="86"/>
        <v>4.488778054862843E-2</v>
      </c>
      <c r="AA233" s="8">
        <v>131</v>
      </c>
      <c r="AB233" s="82">
        <f t="shared" si="87"/>
        <v>0.44666666666666666</v>
      </c>
      <c r="AC233" s="83">
        <f t="shared" si="88"/>
        <v>7.3029999999999999</v>
      </c>
      <c r="AD233" s="84">
        <f t="shared" si="89"/>
        <v>0.12171666666666667</v>
      </c>
      <c r="AE233" s="85">
        <f t="shared" si="90"/>
        <v>17.553999999999998</v>
      </c>
      <c r="AF233" s="84">
        <f t="shared" si="91"/>
        <v>0.29256666666666664</v>
      </c>
      <c r="AG233" s="105">
        <f t="shared" si="92"/>
        <v>234.05333333333334</v>
      </c>
    </row>
    <row r="234" spans="1:33" x14ac:dyDescent="0.25">
      <c r="A234" s="7" t="s">
        <v>29</v>
      </c>
      <c r="B234" s="8">
        <v>1939</v>
      </c>
      <c r="C234" s="8">
        <v>63</v>
      </c>
      <c r="D234" s="8">
        <v>204</v>
      </c>
      <c r="E234" s="8">
        <v>10</v>
      </c>
      <c r="F234" s="43">
        <v>0.95</v>
      </c>
      <c r="G234" s="8">
        <v>245</v>
      </c>
      <c r="H234" s="8">
        <v>17</v>
      </c>
      <c r="I234" s="43">
        <v>0.93</v>
      </c>
      <c r="J234" s="8">
        <v>490</v>
      </c>
      <c r="K234" s="8">
        <v>52</v>
      </c>
      <c r="L234" s="43">
        <v>0.89</v>
      </c>
      <c r="M234" s="9">
        <v>7.3710000000000004</v>
      </c>
      <c r="N234" s="9">
        <v>7.82</v>
      </c>
      <c r="O234" s="41">
        <v>1367</v>
      </c>
      <c r="P234" s="41">
        <v>1648.5</v>
      </c>
      <c r="Q234" s="28">
        <v>66.599999999999994</v>
      </c>
      <c r="R234" s="28">
        <v>37.799999999999997</v>
      </c>
      <c r="S234" s="28">
        <v>79.2</v>
      </c>
      <c r="T234" s="28">
        <v>44.1</v>
      </c>
      <c r="U234" s="28"/>
      <c r="V234" s="28">
        <v>9.1</v>
      </c>
      <c r="W234" s="28">
        <v>7</v>
      </c>
      <c r="X234" s="57"/>
      <c r="Y234" s="24">
        <v>88</v>
      </c>
      <c r="Z234" s="9">
        <f t="shared" si="86"/>
        <v>4.5384218669417227E-2</v>
      </c>
      <c r="AA234" s="8">
        <v>139</v>
      </c>
      <c r="AB234" s="82">
        <f t="shared" si="87"/>
        <v>0.42</v>
      </c>
      <c r="AC234" s="83">
        <f t="shared" si="88"/>
        <v>12.852</v>
      </c>
      <c r="AD234" s="84">
        <f t="shared" si="89"/>
        <v>0.2142</v>
      </c>
      <c r="AE234" s="85">
        <f t="shared" si="90"/>
        <v>15.435</v>
      </c>
      <c r="AF234" s="84">
        <f t="shared" si="91"/>
        <v>0.25725000000000003</v>
      </c>
      <c r="AG234" s="105">
        <f t="shared" si="92"/>
        <v>205.80000000000004</v>
      </c>
    </row>
    <row r="235" spans="1:33" x14ac:dyDescent="0.25">
      <c r="A235" s="7" t="s">
        <v>30</v>
      </c>
      <c r="B235" s="32">
        <v>1903</v>
      </c>
      <c r="C235" s="32">
        <f>B235/30</f>
        <v>63.43333333333333</v>
      </c>
      <c r="D235" s="32">
        <v>160</v>
      </c>
      <c r="E235" s="32">
        <v>9</v>
      </c>
      <c r="F235" s="43">
        <v>0.95</v>
      </c>
      <c r="G235" s="32">
        <v>260</v>
      </c>
      <c r="H235" s="32">
        <v>14</v>
      </c>
      <c r="I235" s="43">
        <v>0.95</v>
      </c>
      <c r="J235" s="32">
        <v>515</v>
      </c>
      <c r="K235" s="32">
        <v>38</v>
      </c>
      <c r="L235" s="43">
        <v>0.93</v>
      </c>
      <c r="M235" s="33">
        <v>7.4180000000000001</v>
      </c>
      <c r="N235" s="9">
        <v>7.9</v>
      </c>
      <c r="O235" s="45">
        <v>1634.25</v>
      </c>
      <c r="P235" s="41">
        <v>1391.5</v>
      </c>
      <c r="Q235" s="36">
        <v>66</v>
      </c>
      <c r="R235" s="28">
        <v>28.2</v>
      </c>
      <c r="S235" s="36">
        <v>79.099999999999994</v>
      </c>
      <c r="T235" s="28">
        <v>33.299999999999997</v>
      </c>
      <c r="U235" s="36"/>
      <c r="V235" s="36">
        <v>9.3000000000000007</v>
      </c>
      <c r="W235" s="28">
        <v>3.2</v>
      </c>
      <c r="X235" s="59"/>
      <c r="Y235" s="34">
        <v>92</v>
      </c>
      <c r="Z235" s="9">
        <f t="shared" si="86"/>
        <v>4.8344718864950079E-2</v>
      </c>
      <c r="AA235" s="32">
        <v>135</v>
      </c>
      <c r="AB235" s="82">
        <f t="shared" si="87"/>
        <v>0.42288888888888887</v>
      </c>
      <c r="AC235" s="83">
        <f t="shared" si="88"/>
        <v>10.149333333333333</v>
      </c>
      <c r="AD235" s="84">
        <f t="shared" si="89"/>
        <v>0.16915555555555556</v>
      </c>
      <c r="AE235" s="85">
        <f t="shared" si="90"/>
        <v>16.492666666666665</v>
      </c>
      <c r="AF235" s="84">
        <f t="shared" si="91"/>
        <v>0.27487777777777772</v>
      </c>
      <c r="AG235" s="105">
        <f t="shared" si="92"/>
        <v>219.90222222222226</v>
      </c>
    </row>
    <row r="236" spans="1:33" ht="13" thickBot="1" x14ac:dyDescent="0.3">
      <c r="A236" s="7" t="s">
        <v>31</v>
      </c>
      <c r="B236" s="8">
        <v>2906</v>
      </c>
      <c r="C236" s="8">
        <v>94</v>
      </c>
      <c r="D236" s="8">
        <v>167</v>
      </c>
      <c r="E236" s="8">
        <v>9</v>
      </c>
      <c r="F236" s="43">
        <v>0.95</v>
      </c>
      <c r="G236" s="8">
        <v>198</v>
      </c>
      <c r="H236" s="8">
        <v>13</v>
      </c>
      <c r="I236" s="43">
        <v>0.94</v>
      </c>
      <c r="J236" s="8">
        <v>414</v>
      </c>
      <c r="K236" s="8">
        <v>37</v>
      </c>
      <c r="L236" s="43">
        <v>0.91</v>
      </c>
      <c r="M236" s="9">
        <v>7.4850000000000003</v>
      </c>
      <c r="N236" s="9">
        <v>7.7850000000000001</v>
      </c>
      <c r="O236" s="41">
        <v>1361.5</v>
      </c>
      <c r="P236" s="41">
        <v>1395.75</v>
      </c>
      <c r="Q236" s="28">
        <v>62.3</v>
      </c>
      <c r="R236" s="28">
        <v>23.4</v>
      </c>
      <c r="S236" s="28">
        <v>75.900000000000006</v>
      </c>
      <c r="T236" s="28">
        <v>30</v>
      </c>
      <c r="U236" s="28"/>
      <c r="V236" s="28">
        <v>8.9</v>
      </c>
      <c r="W236" s="28">
        <v>3</v>
      </c>
      <c r="X236" s="57"/>
      <c r="Y236" s="24">
        <v>95</v>
      </c>
      <c r="Z236" s="9">
        <f t="shared" si="86"/>
        <v>3.269098417068135E-2</v>
      </c>
      <c r="AA236" s="8">
        <v>129</v>
      </c>
      <c r="AB236" s="82">
        <f t="shared" si="87"/>
        <v>0.62666666666666671</v>
      </c>
      <c r="AC236" s="83">
        <f t="shared" si="88"/>
        <v>15.698</v>
      </c>
      <c r="AD236" s="84">
        <f t="shared" si="89"/>
        <v>0.26163333333333333</v>
      </c>
      <c r="AE236" s="85">
        <f t="shared" si="90"/>
        <v>18.611999999999998</v>
      </c>
      <c r="AF236" s="84">
        <f t="shared" si="91"/>
        <v>0.31019999999999998</v>
      </c>
      <c r="AG236" s="105">
        <f t="shared" si="92"/>
        <v>248.16</v>
      </c>
    </row>
    <row r="237" spans="1:33" ht="13.5" thickTop="1" thickBot="1" x14ac:dyDescent="0.3">
      <c r="A237" s="10" t="s">
        <v>97</v>
      </c>
      <c r="B237" s="30">
        <f>SUM(B225:B236)</f>
        <v>23461</v>
      </c>
      <c r="C237" s="11"/>
      <c r="D237" s="11"/>
      <c r="E237" s="11"/>
      <c r="F237" s="11"/>
      <c r="G237" s="11"/>
      <c r="H237" s="11"/>
      <c r="I237" s="11"/>
      <c r="J237" s="11"/>
      <c r="K237" s="11"/>
      <c r="L237" s="11"/>
      <c r="M237" s="19">
        <f>SUM(M225:M236)</f>
        <v>88.00800000000001</v>
      </c>
      <c r="N237" s="11"/>
      <c r="O237" s="19"/>
      <c r="P237" s="11"/>
      <c r="Q237" s="11"/>
      <c r="R237" s="11"/>
      <c r="S237" s="11"/>
      <c r="T237" s="11"/>
      <c r="U237" s="11"/>
      <c r="V237" s="11"/>
      <c r="W237" s="11"/>
      <c r="X237" s="58"/>
      <c r="Y237" s="29">
        <f>SUM(Y225:Y236)</f>
        <v>964</v>
      </c>
      <c r="Z237" s="19"/>
      <c r="AA237" s="30">
        <f>SUM(AA225:AA236)</f>
        <v>2174</v>
      </c>
      <c r="AB237" s="86"/>
      <c r="AC237" s="87"/>
      <c r="AD237" s="88"/>
      <c r="AE237" s="89"/>
      <c r="AF237" s="88"/>
      <c r="AG237" s="106"/>
    </row>
    <row r="238" spans="1:33" ht="13.5" thickTop="1" thickBot="1" x14ac:dyDescent="0.3">
      <c r="A238" s="18" t="s">
        <v>98</v>
      </c>
      <c r="B238" s="12">
        <f t="shared" ref="B238:AA238" si="93">AVERAGE(B225:B236)</f>
        <v>1955.0833333333333</v>
      </c>
      <c r="C238" s="12">
        <f t="shared" si="93"/>
        <v>64.202777777777769</v>
      </c>
      <c r="D238" s="12">
        <f t="shared" si="93"/>
        <v>217.33333333333334</v>
      </c>
      <c r="E238" s="12">
        <f t="shared" si="93"/>
        <v>16.5</v>
      </c>
      <c r="F238" s="52">
        <f>AVERAGE(F225:F236)</f>
        <v>0.91666666666666652</v>
      </c>
      <c r="G238" s="12">
        <f>AVERAGE(G225:G236)</f>
        <v>300.25</v>
      </c>
      <c r="H238" s="12">
        <f>AVERAGE(H225:H236)</f>
        <v>25.166666666666668</v>
      </c>
      <c r="I238" s="52">
        <f>AVERAGE(I225:I236)</f>
        <v>0.91416666666666657</v>
      </c>
      <c r="J238" s="12">
        <f t="shared" si="93"/>
        <v>590.08333333333337</v>
      </c>
      <c r="K238" s="12">
        <f t="shared" si="93"/>
        <v>96.416666666666671</v>
      </c>
      <c r="L238" s="52">
        <f>AVERAGE(L225:L236)</f>
        <v>0.83333333333333337</v>
      </c>
      <c r="M238" s="14">
        <f t="shared" si="93"/>
        <v>7.3340000000000005</v>
      </c>
      <c r="N238" s="38">
        <f t="shared" si="93"/>
        <v>7.5200000000000005</v>
      </c>
      <c r="O238" s="14">
        <f t="shared" si="93"/>
        <v>1426.9055833333332</v>
      </c>
      <c r="P238" s="14">
        <f t="shared" si="93"/>
        <v>1670.5791666666667</v>
      </c>
      <c r="Q238" s="12">
        <f>AVERAGE(Q225:Q236)</f>
        <v>68.569166666666675</v>
      </c>
      <c r="R238" s="12">
        <f>AVERAGE(R225:R236)</f>
        <v>45.752749999999999</v>
      </c>
      <c r="S238" s="12">
        <f t="shared" si="93"/>
        <v>81.933333333333337</v>
      </c>
      <c r="T238" s="12">
        <f t="shared" si="93"/>
        <v>54.29999999999999</v>
      </c>
      <c r="U238" s="12"/>
      <c r="V238" s="12">
        <f t="shared" si="93"/>
        <v>12.144416666666666</v>
      </c>
      <c r="W238" s="38">
        <f t="shared" si="93"/>
        <v>6.0969166666666661</v>
      </c>
      <c r="X238" s="60"/>
      <c r="Y238" s="25">
        <f t="shared" si="93"/>
        <v>80.333333333333329</v>
      </c>
      <c r="Z238" s="14">
        <f t="shared" si="93"/>
        <v>4.1548467824875916E-2</v>
      </c>
      <c r="AA238" s="12">
        <f t="shared" si="93"/>
        <v>181.16666666666666</v>
      </c>
      <c r="AB238" s="90">
        <f t="shared" ref="AB238" si="94">C238/$C$2</f>
        <v>0.42801851851851846</v>
      </c>
      <c r="AC238" s="91">
        <f t="shared" ref="AC238" si="95">(C238*D238)/1000</f>
        <v>13.953403703703701</v>
      </c>
      <c r="AD238" s="92">
        <f t="shared" si="89"/>
        <v>0.2325567283950617</v>
      </c>
      <c r="AE238" s="93">
        <f t="shared" ref="AE238" si="96">(C238*G238)/1000</f>
        <v>19.276884027777776</v>
      </c>
      <c r="AF238" s="92">
        <f t="shared" si="91"/>
        <v>0.32128140046296294</v>
      </c>
      <c r="AG238" s="107">
        <f>AVERAGE(AG225:AG236)</f>
        <v>251.46185185185189</v>
      </c>
    </row>
    <row r="239" spans="1:33" ht="13" thickTop="1" x14ac:dyDescent="0.25">
      <c r="F239" s="51"/>
    </row>
    <row r="240" spans="1:33" ht="13" thickBot="1" x14ac:dyDescent="0.3"/>
    <row r="241" spans="1:33" ht="13.5" thickTop="1" x14ac:dyDescent="0.3">
      <c r="A241" s="53" t="s">
        <v>5</v>
      </c>
      <c r="B241" s="15" t="s">
        <v>6</v>
      </c>
      <c r="C241" s="15" t="s">
        <v>6</v>
      </c>
      <c r="D241" s="15" t="s">
        <v>64</v>
      </c>
      <c r="E241" s="15" t="s">
        <v>65</v>
      </c>
      <c r="F241" s="26" t="s">
        <v>2</v>
      </c>
      <c r="G241" s="15" t="s">
        <v>66</v>
      </c>
      <c r="H241" s="15" t="s">
        <v>67</v>
      </c>
      <c r="I241" s="26" t="s">
        <v>3</v>
      </c>
      <c r="J241" s="15" t="s">
        <v>68</v>
      </c>
      <c r="K241" s="15" t="s">
        <v>69</v>
      </c>
      <c r="L241" s="26" t="s">
        <v>70</v>
      </c>
      <c r="M241" s="15" t="s">
        <v>71</v>
      </c>
      <c r="N241" s="15" t="s">
        <v>72</v>
      </c>
      <c r="O241" s="15" t="s">
        <v>73</v>
      </c>
      <c r="P241" s="15" t="s">
        <v>74</v>
      </c>
      <c r="Q241" s="15" t="s">
        <v>75</v>
      </c>
      <c r="R241" s="15" t="s">
        <v>76</v>
      </c>
      <c r="S241" s="15" t="s">
        <v>77</v>
      </c>
      <c r="T241" s="15" t="s">
        <v>78</v>
      </c>
      <c r="U241" s="15"/>
      <c r="V241" s="15" t="s">
        <v>79</v>
      </c>
      <c r="W241" s="15" t="s">
        <v>80</v>
      </c>
      <c r="X241" s="55"/>
      <c r="Y241" s="21" t="s">
        <v>12</v>
      </c>
      <c r="Z241" s="22" t="s">
        <v>13</v>
      </c>
      <c r="AA241" s="22" t="s">
        <v>52</v>
      </c>
      <c r="AB241" s="74" t="s">
        <v>53</v>
      </c>
      <c r="AC241" s="75" t="s">
        <v>54</v>
      </c>
      <c r="AD241" s="76" t="s">
        <v>55</v>
      </c>
      <c r="AE241" s="77" t="s">
        <v>53</v>
      </c>
      <c r="AF241" s="76" t="s">
        <v>53</v>
      </c>
      <c r="AG241" s="74" t="s">
        <v>120</v>
      </c>
    </row>
    <row r="242" spans="1:33" ht="13.5" thickBot="1" x14ac:dyDescent="0.35">
      <c r="A242" s="39" t="s">
        <v>99</v>
      </c>
      <c r="B242" s="16" t="s">
        <v>15</v>
      </c>
      <c r="C242" s="17" t="s">
        <v>16</v>
      </c>
      <c r="D242" s="16" t="s">
        <v>17</v>
      </c>
      <c r="E242" s="16" t="s">
        <v>17</v>
      </c>
      <c r="F242" s="27" t="s">
        <v>82</v>
      </c>
      <c r="G242" s="16" t="s">
        <v>17</v>
      </c>
      <c r="H242" s="16" t="s">
        <v>17</v>
      </c>
      <c r="I242" s="27" t="s">
        <v>82</v>
      </c>
      <c r="J242" s="16" t="s">
        <v>17</v>
      </c>
      <c r="K242" s="16" t="s">
        <v>17</v>
      </c>
      <c r="L242" s="27" t="s">
        <v>82</v>
      </c>
      <c r="M242" s="16"/>
      <c r="N242" s="16"/>
      <c r="O242" s="16"/>
      <c r="P242" s="16"/>
      <c r="Q242" s="16" t="s">
        <v>17</v>
      </c>
      <c r="R242" s="16" t="s">
        <v>17</v>
      </c>
      <c r="S242" s="16" t="s">
        <v>17</v>
      </c>
      <c r="T242" s="16" t="s">
        <v>17</v>
      </c>
      <c r="U242" s="16"/>
      <c r="V242" s="16" t="s">
        <v>17</v>
      </c>
      <c r="W242" s="16" t="s">
        <v>17</v>
      </c>
      <c r="X242" s="56"/>
      <c r="Y242" s="23" t="s">
        <v>18</v>
      </c>
      <c r="Z242" s="17" t="s">
        <v>19</v>
      </c>
      <c r="AA242" s="17" t="s">
        <v>57</v>
      </c>
      <c r="AB242" s="78" t="s">
        <v>6</v>
      </c>
      <c r="AC242" s="79" t="s">
        <v>58</v>
      </c>
      <c r="AD242" s="80" t="s">
        <v>59</v>
      </c>
      <c r="AE242" s="81" t="s">
        <v>60</v>
      </c>
      <c r="AF242" s="80" t="s">
        <v>61</v>
      </c>
      <c r="AG242" s="78" t="s">
        <v>121</v>
      </c>
    </row>
    <row r="243" spans="1:33" ht="13" thickTop="1" x14ac:dyDescent="0.25">
      <c r="A243" s="7" t="s">
        <v>20</v>
      </c>
      <c r="B243" s="8">
        <v>3519</v>
      </c>
      <c r="C243" s="8">
        <v>114</v>
      </c>
      <c r="D243" s="8">
        <v>160</v>
      </c>
      <c r="E243" s="8">
        <v>4</v>
      </c>
      <c r="F243" s="43">
        <v>0.97</v>
      </c>
      <c r="G243" s="8">
        <v>170</v>
      </c>
      <c r="H243" s="8">
        <v>7</v>
      </c>
      <c r="I243" s="43">
        <v>0.96</v>
      </c>
      <c r="J243" s="8">
        <v>400</v>
      </c>
      <c r="K243" s="8">
        <v>23</v>
      </c>
      <c r="L243" s="43">
        <v>0.94</v>
      </c>
      <c r="M243" s="9">
        <v>7.5880000000000001</v>
      </c>
      <c r="N243" s="9">
        <v>7.7229999999999999</v>
      </c>
      <c r="O243" s="41">
        <v>1351.5</v>
      </c>
      <c r="P243" s="41">
        <v>1167.75</v>
      </c>
      <c r="Q243" s="28">
        <v>65.599999999999994</v>
      </c>
      <c r="R243" s="28">
        <v>10.1</v>
      </c>
      <c r="S243" s="28">
        <v>78.8</v>
      </c>
      <c r="T243" s="28">
        <v>14.7</v>
      </c>
      <c r="U243" s="28"/>
      <c r="V243" s="28">
        <v>9</v>
      </c>
      <c r="W243" s="28">
        <v>0.5</v>
      </c>
      <c r="X243" s="57"/>
      <c r="Y243" s="24">
        <v>98</v>
      </c>
      <c r="Z243" s="9">
        <f t="shared" ref="Z243:Z254" si="97">Y243/B243</f>
        <v>2.7848820687695369E-2</v>
      </c>
      <c r="AA243" s="8">
        <v>129</v>
      </c>
      <c r="AB243" s="82">
        <f>C243/$C$2</f>
        <v>0.76</v>
      </c>
      <c r="AC243" s="83">
        <f>(C243*D243)/1000</f>
        <v>18.239999999999998</v>
      </c>
      <c r="AD243" s="84">
        <f>(AC243)/$E$3</f>
        <v>0.30399999999999999</v>
      </c>
      <c r="AE243" s="85">
        <f>(C243*G243)/1000</f>
        <v>19.38</v>
      </c>
      <c r="AF243" s="84">
        <f>(AE243)/$G$3</f>
        <v>0.32300000000000001</v>
      </c>
      <c r="AG243" s="105">
        <f>(0.8*C243*G243)/60</f>
        <v>258.39999999999998</v>
      </c>
    </row>
    <row r="244" spans="1:33" x14ac:dyDescent="0.25">
      <c r="A244" s="7" t="s">
        <v>21</v>
      </c>
      <c r="B244" s="8">
        <v>1804</v>
      </c>
      <c r="C244" s="8">
        <v>62</v>
      </c>
      <c r="D244" s="8">
        <v>923</v>
      </c>
      <c r="E244" s="8">
        <v>37</v>
      </c>
      <c r="F244" s="43">
        <v>0.96</v>
      </c>
      <c r="G244" s="8">
        <v>425</v>
      </c>
      <c r="H244" s="8">
        <v>23</v>
      </c>
      <c r="I244" s="43">
        <v>0.95</v>
      </c>
      <c r="J244" s="8">
        <v>905</v>
      </c>
      <c r="K244" s="8">
        <v>90</v>
      </c>
      <c r="L244" s="43">
        <v>0.9</v>
      </c>
      <c r="M244" s="9">
        <v>6.94</v>
      </c>
      <c r="N244" s="9">
        <v>7.4630000000000001</v>
      </c>
      <c r="O244" s="41">
        <v>1772.5</v>
      </c>
      <c r="P244" s="41">
        <v>1330</v>
      </c>
      <c r="Q244" s="28">
        <v>62.8</v>
      </c>
      <c r="R244" s="28">
        <v>28.3</v>
      </c>
      <c r="S244" s="28">
        <v>80.099999999999994</v>
      </c>
      <c r="T244" s="28">
        <v>35.5</v>
      </c>
      <c r="U244" s="28"/>
      <c r="V244" s="28">
        <v>9.8000000000000007</v>
      </c>
      <c r="W244" s="28">
        <v>4.2</v>
      </c>
      <c r="X244" s="57"/>
      <c r="Y244" s="24">
        <v>87</v>
      </c>
      <c r="Z244" s="9">
        <f t="shared" si="97"/>
        <v>4.8226164079822616E-2</v>
      </c>
      <c r="AA244" s="8">
        <v>120</v>
      </c>
      <c r="AB244" s="82">
        <f t="shared" ref="AB244:AB254" si="98">C244/$C$2</f>
        <v>0.41333333333333333</v>
      </c>
      <c r="AC244" s="83">
        <f t="shared" ref="AC244:AC254" si="99">(C244*D244)/1000</f>
        <v>57.225999999999999</v>
      </c>
      <c r="AD244" s="84">
        <f t="shared" ref="AD244:AD256" si="100">(AC244)/$E$3</f>
        <v>0.95376666666666665</v>
      </c>
      <c r="AE244" s="85">
        <f t="shared" ref="AE244:AE254" si="101">(C244*G244)/1000</f>
        <v>26.35</v>
      </c>
      <c r="AF244" s="84">
        <f t="shared" ref="AF244:AF256" si="102">(AE244)/$G$3</f>
        <v>0.43916666666666671</v>
      </c>
      <c r="AG244" s="105">
        <f t="shared" ref="AG244:AG254" si="103">(0.8*C244*G244)/60</f>
        <v>351.33333333333331</v>
      </c>
    </row>
    <row r="245" spans="1:33" x14ac:dyDescent="0.25">
      <c r="A245" s="7" t="s">
        <v>22</v>
      </c>
      <c r="B245" s="8">
        <v>2740</v>
      </c>
      <c r="C245" s="8">
        <v>88</v>
      </c>
      <c r="D245" s="8">
        <v>294</v>
      </c>
      <c r="E245" s="8">
        <v>53</v>
      </c>
      <c r="F245" s="43">
        <v>0.82</v>
      </c>
      <c r="G245" s="8">
        <v>333</v>
      </c>
      <c r="H245" s="8">
        <v>48</v>
      </c>
      <c r="I245" s="43">
        <v>0.86</v>
      </c>
      <c r="J245" s="8">
        <v>724</v>
      </c>
      <c r="K245" s="8">
        <v>179</v>
      </c>
      <c r="L245" s="43">
        <v>0.75</v>
      </c>
      <c r="M245" s="9">
        <v>7.3070000000000004</v>
      </c>
      <c r="N245" s="9">
        <v>7.2869999999999999</v>
      </c>
      <c r="O245" s="41">
        <v>1971.6669999999999</v>
      </c>
      <c r="P245" s="42">
        <v>1541.6669999999999</v>
      </c>
      <c r="Q245" s="28">
        <v>71.3</v>
      </c>
      <c r="R245" s="28">
        <v>40.799999999999997</v>
      </c>
      <c r="S245" s="28">
        <v>85.2</v>
      </c>
      <c r="T245" s="28">
        <v>64.099999999999994</v>
      </c>
      <c r="U245" s="28"/>
      <c r="V245" s="28">
        <v>11.2</v>
      </c>
      <c r="W245" s="28">
        <v>7.6</v>
      </c>
      <c r="X245" s="57"/>
      <c r="Y245" s="24">
        <v>66</v>
      </c>
      <c r="Z245" s="9">
        <f t="shared" si="97"/>
        <v>2.4087591240875911E-2</v>
      </c>
      <c r="AA245" s="8">
        <v>108</v>
      </c>
      <c r="AB245" s="82">
        <f t="shared" si="98"/>
        <v>0.58666666666666667</v>
      </c>
      <c r="AC245" s="83">
        <f t="shared" si="99"/>
        <v>25.872</v>
      </c>
      <c r="AD245" s="84">
        <f t="shared" si="100"/>
        <v>0.43119999999999997</v>
      </c>
      <c r="AE245" s="85">
        <f t="shared" si="101"/>
        <v>29.303999999999998</v>
      </c>
      <c r="AF245" s="84">
        <f t="shared" si="102"/>
        <v>0.4884</v>
      </c>
      <c r="AG245" s="105">
        <f t="shared" si="103"/>
        <v>390.72</v>
      </c>
    </row>
    <row r="246" spans="1:33" x14ac:dyDescent="0.25">
      <c r="A246" s="7" t="s">
        <v>23</v>
      </c>
      <c r="B246" s="8">
        <v>3169</v>
      </c>
      <c r="C246" s="8">
        <v>106</v>
      </c>
      <c r="D246" s="8">
        <v>208</v>
      </c>
      <c r="E246" s="8">
        <v>67</v>
      </c>
      <c r="F246" s="43">
        <v>0.68</v>
      </c>
      <c r="G246" s="8">
        <v>164</v>
      </c>
      <c r="H246" s="8">
        <v>21</v>
      </c>
      <c r="I246" s="43">
        <v>0.87</v>
      </c>
      <c r="J246" s="8">
        <v>381</v>
      </c>
      <c r="K246" s="8">
        <v>92</v>
      </c>
      <c r="L246" s="43">
        <v>0.76</v>
      </c>
      <c r="M246" s="9">
        <v>7.7519999999999998</v>
      </c>
      <c r="N246" s="9">
        <v>7.3019999999999996</v>
      </c>
      <c r="O246" s="41">
        <v>1208.8</v>
      </c>
      <c r="P246" s="42">
        <v>1033</v>
      </c>
      <c r="Q246" s="28">
        <v>62.8</v>
      </c>
      <c r="R246" s="28">
        <v>31.4</v>
      </c>
      <c r="S246" s="28">
        <v>70.7</v>
      </c>
      <c r="T246" s="28">
        <v>36.6</v>
      </c>
      <c r="U246" s="28"/>
      <c r="V246" s="28">
        <v>8.1</v>
      </c>
      <c r="W246" s="28">
        <v>3.9</v>
      </c>
      <c r="X246" s="57"/>
      <c r="Y246" s="24">
        <v>65</v>
      </c>
      <c r="Z246" s="9">
        <f t="shared" si="97"/>
        <v>2.0511202272010098E-2</v>
      </c>
      <c r="AA246" s="8">
        <v>124</v>
      </c>
      <c r="AB246" s="82">
        <f t="shared" si="98"/>
        <v>0.70666666666666667</v>
      </c>
      <c r="AC246" s="83">
        <f t="shared" si="99"/>
        <v>22.047999999999998</v>
      </c>
      <c r="AD246" s="84">
        <f t="shared" si="100"/>
        <v>0.36746666666666666</v>
      </c>
      <c r="AE246" s="85">
        <f t="shared" si="101"/>
        <v>17.384</v>
      </c>
      <c r="AF246" s="84">
        <f t="shared" si="102"/>
        <v>0.28973333333333334</v>
      </c>
      <c r="AG246" s="105">
        <f t="shared" si="103"/>
        <v>231.78666666666672</v>
      </c>
    </row>
    <row r="247" spans="1:33" x14ac:dyDescent="0.25">
      <c r="A247" s="7" t="s">
        <v>24</v>
      </c>
      <c r="B247" s="8">
        <v>2326</v>
      </c>
      <c r="C247" s="8">
        <v>75</v>
      </c>
      <c r="D247" s="8">
        <v>67</v>
      </c>
      <c r="E247" s="8">
        <v>31</v>
      </c>
      <c r="F247" s="43">
        <v>0.54</v>
      </c>
      <c r="G247" s="8">
        <v>168</v>
      </c>
      <c r="H247" s="8">
        <v>58</v>
      </c>
      <c r="I247" s="43">
        <v>0.66</v>
      </c>
      <c r="J247" s="8">
        <v>305</v>
      </c>
      <c r="K247" s="8">
        <v>172</v>
      </c>
      <c r="L247" s="43">
        <v>0.44</v>
      </c>
      <c r="M247" s="9">
        <v>7.4480000000000004</v>
      </c>
      <c r="N247" s="9">
        <v>7.3129999999999997</v>
      </c>
      <c r="O247" s="41">
        <v>1152.25</v>
      </c>
      <c r="P247" s="41">
        <v>1344.25</v>
      </c>
      <c r="Q247" s="28">
        <v>52.8</v>
      </c>
      <c r="R247" s="28">
        <v>57.6</v>
      </c>
      <c r="S247" s="28">
        <v>66.5</v>
      </c>
      <c r="T247" s="28">
        <v>63.6</v>
      </c>
      <c r="U247" s="28"/>
      <c r="V247" s="28">
        <v>8.1999999999999993</v>
      </c>
      <c r="W247" s="28">
        <v>7.6</v>
      </c>
      <c r="X247" s="57"/>
      <c r="Y247" s="24">
        <v>58</v>
      </c>
      <c r="Z247" s="9">
        <f t="shared" si="97"/>
        <v>2.4935511607910577E-2</v>
      </c>
      <c r="AA247" s="8">
        <v>117</v>
      </c>
      <c r="AB247" s="82">
        <f t="shared" si="98"/>
        <v>0.5</v>
      </c>
      <c r="AC247" s="83">
        <f t="shared" si="99"/>
        <v>5.0250000000000004</v>
      </c>
      <c r="AD247" s="84">
        <f t="shared" si="100"/>
        <v>8.3750000000000005E-2</v>
      </c>
      <c r="AE247" s="85">
        <f t="shared" si="101"/>
        <v>12.6</v>
      </c>
      <c r="AF247" s="84">
        <f t="shared" si="102"/>
        <v>0.21</v>
      </c>
      <c r="AG247" s="105">
        <f t="shared" si="103"/>
        <v>168</v>
      </c>
    </row>
    <row r="248" spans="1:33" x14ac:dyDescent="0.25">
      <c r="A248" s="7" t="s">
        <v>25</v>
      </c>
      <c r="B248" s="8">
        <v>2480</v>
      </c>
      <c r="C248" s="8">
        <v>83</v>
      </c>
      <c r="D248" s="8">
        <v>55</v>
      </c>
      <c r="E248" s="8">
        <v>49</v>
      </c>
      <c r="F248" s="43">
        <v>0.12</v>
      </c>
      <c r="G248" s="8">
        <v>123</v>
      </c>
      <c r="H248" s="8">
        <v>45</v>
      </c>
      <c r="I248" s="43">
        <v>0.63</v>
      </c>
      <c r="J248" s="8">
        <v>247</v>
      </c>
      <c r="K248" s="8">
        <v>148</v>
      </c>
      <c r="L248" s="43">
        <v>0.4</v>
      </c>
      <c r="M248" s="9">
        <v>7.4050000000000002</v>
      </c>
      <c r="N248" s="9">
        <v>7.298</v>
      </c>
      <c r="O248" s="41">
        <v>1083</v>
      </c>
      <c r="P248" s="41">
        <v>1306</v>
      </c>
      <c r="Q248" s="28">
        <v>43.4</v>
      </c>
      <c r="R248" s="28">
        <v>45.4</v>
      </c>
      <c r="S248" s="28">
        <v>54.2</v>
      </c>
      <c r="T248" s="28">
        <v>52.8</v>
      </c>
      <c r="U248" s="28"/>
      <c r="V248" s="28">
        <v>6</v>
      </c>
      <c r="W248" s="28">
        <v>6.9</v>
      </c>
      <c r="X248" s="57"/>
      <c r="Y248" s="24">
        <v>55</v>
      </c>
      <c r="Z248" s="9">
        <f t="shared" si="97"/>
        <v>2.2177419354838711E-2</v>
      </c>
      <c r="AA248" s="8">
        <v>112</v>
      </c>
      <c r="AB248" s="82">
        <f t="shared" si="98"/>
        <v>0.55333333333333334</v>
      </c>
      <c r="AC248" s="83">
        <f t="shared" si="99"/>
        <v>4.5650000000000004</v>
      </c>
      <c r="AD248" s="84">
        <f t="shared" si="100"/>
        <v>7.6083333333333336E-2</v>
      </c>
      <c r="AE248" s="85">
        <f t="shared" si="101"/>
        <v>10.209</v>
      </c>
      <c r="AF248" s="84">
        <f t="shared" si="102"/>
        <v>0.17015</v>
      </c>
      <c r="AG248" s="105">
        <f t="shared" si="103"/>
        <v>136.12</v>
      </c>
    </row>
    <row r="249" spans="1:33" x14ac:dyDescent="0.25">
      <c r="A249" s="7" t="s">
        <v>26</v>
      </c>
      <c r="B249" s="8">
        <v>2395</v>
      </c>
      <c r="C249" s="8">
        <v>77</v>
      </c>
      <c r="D249" s="8">
        <v>105</v>
      </c>
      <c r="E249" s="8">
        <v>33</v>
      </c>
      <c r="F249" s="43">
        <v>0.68</v>
      </c>
      <c r="G249" s="8">
        <v>187</v>
      </c>
      <c r="H249" s="8">
        <v>43</v>
      </c>
      <c r="I249" s="43">
        <v>0.77</v>
      </c>
      <c r="J249" s="8">
        <v>349</v>
      </c>
      <c r="K249" s="8">
        <v>149</v>
      </c>
      <c r="L249" s="43">
        <v>0.56999999999999995</v>
      </c>
      <c r="M249" s="9">
        <v>7.23</v>
      </c>
      <c r="N249" s="9">
        <v>7.2130000000000001</v>
      </c>
      <c r="O249" s="41">
        <v>1219.3330000000001</v>
      </c>
      <c r="P249" s="41">
        <v>1439.3330000000001</v>
      </c>
      <c r="Q249" s="28">
        <v>41.7</v>
      </c>
      <c r="R249" s="28">
        <v>47.4</v>
      </c>
      <c r="S249" s="28">
        <v>54</v>
      </c>
      <c r="T249" s="28">
        <v>56.9</v>
      </c>
      <c r="U249" s="28"/>
      <c r="V249" s="28">
        <v>7.9</v>
      </c>
      <c r="W249" s="28">
        <v>8.8000000000000007</v>
      </c>
      <c r="X249" s="57"/>
      <c r="Y249" s="24">
        <v>130</v>
      </c>
      <c r="Z249" s="9">
        <f t="shared" si="97"/>
        <v>5.4279749478079335E-2</v>
      </c>
      <c r="AA249" s="8">
        <v>188</v>
      </c>
      <c r="AB249" s="82">
        <f t="shared" si="98"/>
        <v>0.51333333333333331</v>
      </c>
      <c r="AC249" s="83">
        <f t="shared" si="99"/>
        <v>8.0850000000000009</v>
      </c>
      <c r="AD249" s="84">
        <f t="shared" si="100"/>
        <v>0.13475000000000001</v>
      </c>
      <c r="AE249" s="85">
        <f t="shared" si="101"/>
        <v>14.398999999999999</v>
      </c>
      <c r="AF249" s="84">
        <f t="shared" si="102"/>
        <v>0.23998333333333333</v>
      </c>
      <c r="AG249" s="105">
        <f t="shared" si="103"/>
        <v>191.98666666666668</v>
      </c>
    </row>
    <row r="250" spans="1:33" x14ac:dyDescent="0.25">
      <c r="A250" s="7" t="s">
        <v>27</v>
      </c>
      <c r="B250" s="8">
        <v>2821</v>
      </c>
      <c r="C250" s="8">
        <v>91</v>
      </c>
      <c r="D250" s="8">
        <v>277</v>
      </c>
      <c r="E250" s="8">
        <v>45</v>
      </c>
      <c r="F250" s="43">
        <v>0.84</v>
      </c>
      <c r="G250" s="8">
        <v>243</v>
      </c>
      <c r="H250" s="8">
        <v>31</v>
      </c>
      <c r="I250" s="43">
        <v>0.87</v>
      </c>
      <c r="J250" s="8">
        <v>514</v>
      </c>
      <c r="K250" s="8">
        <v>110</v>
      </c>
      <c r="L250" s="43">
        <v>0.79</v>
      </c>
      <c r="M250" s="9">
        <v>7.22</v>
      </c>
      <c r="N250" s="9">
        <v>7.2750000000000004</v>
      </c>
      <c r="O250" s="41">
        <v>948</v>
      </c>
      <c r="P250" s="41">
        <v>1215.5</v>
      </c>
      <c r="Q250" s="28">
        <v>31.5</v>
      </c>
      <c r="R250" s="28">
        <v>32.9</v>
      </c>
      <c r="S250" s="28">
        <v>45.7</v>
      </c>
      <c r="T250" s="28">
        <v>44.4</v>
      </c>
      <c r="U250" s="28"/>
      <c r="V250" s="28">
        <v>6.3</v>
      </c>
      <c r="W250" s="28">
        <v>6.7</v>
      </c>
      <c r="X250" s="57"/>
      <c r="Y250" s="24">
        <v>124</v>
      </c>
      <c r="Z250" s="9">
        <f t="shared" si="97"/>
        <v>4.3956043956043959E-2</v>
      </c>
      <c r="AA250" s="8">
        <v>183</v>
      </c>
      <c r="AB250" s="82">
        <f t="shared" si="98"/>
        <v>0.60666666666666669</v>
      </c>
      <c r="AC250" s="83">
        <f t="shared" si="99"/>
        <v>25.207000000000001</v>
      </c>
      <c r="AD250" s="84">
        <f t="shared" si="100"/>
        <v>0.42011666666666669</v>
      </c>
      <c r="AE250" s="85">
        <f t="shared" si="101"/>
        <v>22.113</v>
      </c>
      <c r="AF250" s="84">
        <f t="shared" si="102"/>
        <v>0.36854999999999999</v>
      </c>
      <c r="AG250" s="105">
        <f t="shared" si="103"/>
        <v>294.83999999999997</v>
      </c>
    </row>
    <row r="251" spans="1:33" x14ac:dyDescent="0.25">
      <c r="A251" s="7" t="s">
        <v>28</v>
      </c>
      <c r="B251" s="8">
        <v>2510</v>
      </c>
      <c r="C251" s="8">
        <v>84</v>
      </c>
      <c r="D251" s="8">
        <v>231</v>
      </c>
      <c r="E251" s="8">
        <v>19</v>
      </c>
      <c r="F251" s="43">
        <v>0.92</v>
      </c>
      <c r="G251" s="8">
        <v>213</v>
      </c>
      <c r="H251" s="8">
        <v>20</v>
      </c>
      <c r="I251" s="43">
        <v>0.91</v>
      </c>
      <c r="J251" s="8">
        <v>514</v>
      </c>
      <c r="K251" s="8">
        <v>65</v>
      </c>
      <c r="L251" s="43">
        <v>0.87</v>
      </c>
      <c r="M251" s="9">
        <v>7.8869999999999996</v>
      </c>
      <c r="N251" s="9">
        <v>7.4870000000000001</v>
      </c>
      <c r="O251" s="41">
        <v>845</v>
      </c>
      <c r="P251" s="41">
        <v>1045.3330000000001</v>
      </c>
      <c r="Q251" s="28">
        <v>18.600000000000001</v>
      </c>
      <c r="R251" s="28">
        <v>15</v>
      </c>
      <c r="S251" s="28">
        <v>27.2</v>
      </c>
      <c r="T251" s="28">
        <v>28</v>
      </c>
      <c r="U251" s="28"/>
      <c r="V251" s="28">
        <v>4.2</v>
      </c>
      <c r="W251" s="28">
        <v>3.1</v>
      </c>
      <c r="X251" s="57"/>
      <c r="Y251" s="24">
        <v>82</v>
      </c>
      <c r="Z251" s="9">
        <f t="shared" si="97"/>
        <v>3.2669322709163347E-2</v>
      </c>
      <c r="AA251" s="8">
        <v>175</v>
      </c>
      <c r="AB251" s="82">
        <f t="shared" si="98"/>
        <v>0.56000000000000005</v>
      </c>
      <c r="AC251" s="83">
        <f t="shared" si="99"/>
        <v>19.404</v>
      </c>
      <c r="AD251" s="84">
        <f t="shared" si="100"/>
        <v>0.32340000000000002</v>
      </c>
      <c r="AE251" s="85">
        <f t="shared" si="101"/>
        <v>17.891999999999999</v>
      </c>
      <c r="AF251" s="84">
        <f t="shared" si="102"/>
        <v>0.29819999999999997</v>
      </c>
      <c r="AG251" s="105">
        <f t="shared" si="103"/>
        <v>238.56</v>
      </c>
    </row>
    <row r="252" spans="1:33" x14ac:dyDescent="0.25">
      <c r="A252" s="7" t="s">
        <v>29</v>
      </c>
      <c r="B252" s="8">
        <v>3825</v>
      </c>
      <c r="C252" s="46">
        <v>123</v>
      </c>
      <c r="D252" s="8">
        <v>131</v>
      </c>
      <c r="E252" s="8">
        <v>24</v>
      </c>
      <c r="F252" s="43">
        <v>0.82</v>
      </c>
      <c r="G252" s="8">
        <v>147</v>
      </c>
      <c r="H252" s="8">
        <v>15</v>
      </c>
      <c r="I252" s="43">
        <v>0.9</v>
      </c>
      <c r="J252" s="8">
        <v>213</v>
      </c>
      <c r="K252" s="8">
        <v>54</v>
      </c>
      <c r="L252" s="43">
        <v>0.75</v>
      </c>
      <c r="M252" s="9">
        <v>7.59</v>
      </c>
      <c r="N252" s="9">
        <v>7.27</v>
      </c>
      <c r="O252" s="41">
        <v>814</v>
      </c>
      <c r="P252" s="41">
        <v>1163</v>
      </c>
      <c r="Q252" s="28">
        <v>16.5</v>
      </c>
      <c r="R252" s="28">
        <v>26.2</v>
      </c>
      <c r="S252" s="28">
        <v>26.5</v>
      </c>
      <c r="T252" s="28">
        <v>38.1</v>
      </c>
      <c r="U252" s="28"/>
      <c r="V252" s="28">
        <v>3.3</v>
      </c>
      <c r="W252" s="28">
        <v>4.7</v>
      </c>
      <c r="X252" s="57"/>
      <c r="Y252" s="24">
        <v>39</v>
      </c>
      <c r="Z252" s="9">
        <f t="shared" si="97"/>
        <v>1.019607843137255E-2</v>
      </c>
      <c r="AA252" s="46">
        <v>95</v>
      </c>
      <c r="AB252" s="82">
        <f t="shared" si="98"/>
        <v>0.82</v>
      </c>
      <c r="AC252" s="83">
        <f t="shared" si="99"/>
        <v>16.113</v>
      </c>
      <c r="AD252" s="84">
        <f t="shared" si="100"/>
        <v>0.26855000000000001</v>
      </c>
      <c r="AE252" s="85">
        <f t="shared" si="101"/>
        <v>18.081</v>
      </c>
      <c r="AF252" s="84">
        <f t="shared" si="102"/>
        <v>0.30135000000000001</v>
      </c>
      <c r="AG252" s="105">
        <f t="shared" si="103"/>
        <v>241.08</v>
      </c>
    </row>
    <row r="253" spans="1:33" x14ac:dyDescent="0.25">
      <c r="A253" s="7" t="s">
        <v>30</v>
      </c>
      <c r="B253" s="32">
        <v>4569</v>
      </c>
      <c r="C253" s="32">
        <v>152</v>
      </c>
      <c r="D253" s="32">
        <v>165</v>
      </c>
      <c r="E253" s="32">
        <v>20</v>
      </c>
      <c r="F253" s="43">
        <v>0.88</v>
      </c>
      <c r="G253" s="32">
        <v>208</v>
      </c>
      <c r="H253" s="32">
        <v>19</v>
      </c>
      <c r="I253" s="43">
        <v>0.91</v>
      </c>
      <c r="J253" s="32">
        <v>420</v>
      </c>
      <c r="K253" s="32">
        <v>67</v>
      </c>
      <c r="L253" s="43">
        <v>0.84</v>
      </c>
      <c r="M253" s="33">
        <v>7.79</v>
      </c>
      <c r="N253" s="9">
        <v>7.1429999999999998</v>
      </c>
      <c r="O253" s="45">
        <v>1063.25</v>
      </c>
      <c r="P253" s="41">
        <v>893</v>
      </c>
      <c r="Q253" s="36">
        <v>47.9</v>
      </c>
      <c r="R253" s="28">
        <v>10.7</v>
      </c>
      <c r="S253" s="36">
        <v>56.8</v>
      </c>
      <c r="T253" s="28">
        <v>24.3</v>
      </c>
      <c r="U253" s="36"/>
      <c r="V253" s="36">
        <v>5.3</v>
      </c>
      <c r="W253" s="28">
        <v>4.5</v>
      </c>
      <c r="X253" s="59"/>
      <c r="Y253" s="34">
        <v>42</v>
      </c>
      <c r="Z253" s="9">
        <f t="shared" si="97"/>
        <v>9.1923834537097834E-3</v>
      </c>
      <c r="AA253" s="32">
        <v>76</v>
      </c>
      <c r="AB253" s="82">
        <f t="shared" si="98"/>
        <v>1.0133333333333334</v>
      </c>
      <c r="AC253" s="83">
        <f t="shared" si="99"/>
        <v>25.08</v>
      </c>
      <c r="AD253" s="84">
        <f t="shared" si="100"/>
        <v>0.41799999999999998</v>
      </c>
      <c r="AE253" s="85">
        <f t="shared" si="101"/>
        <v>31.616</v>
      </c>
      <c r="AF253" s="84">
        <f t="shared" si="102"/>
        <v>0.52693333333333336</v>
      </c>
      <c r="AG253" s="105">
        <f t="shared" si="103"/>
        <v>421.54666666666674</v>
      </c>
    </row>
    <row r="254" spans="1:33" ht="13" thickBot="1" x14ac:dyDescent="0.3">
      <c r="A254" s="7" t="s">
        <v>31</v>
      </c>
      <c r="B254" s="8">
        <v>4413</v>
      </c>
      <c r="C254" s="8">
        <v>142</v>
      </c>
      <c r="D254" s="8">
        <v>107</v>
      </c>
      <c r="E254" s="8">
        <v>19</v>
      </c>
      <c r="F254" s="43">
        <v>0.82</v>
      </c>
      <c r="G254" s="8">
        <v>114</v>
      </c>
      <c r="H254" s="8">
        <v>16</v>
      </c>
      <c r="I254" s="43">
        <v>0.86</v>
      </c>
      <c r="J254" s="8">
        <v>207</v>
      </c>
      <c r="K254" s="8">
        <v>49</v>
      </c>
      <c r="L254" s="43">
        <v>0.76</v>
      </c>
      <c r="M254" s="9">
        <v>7.6820000000000004</v>
      </c>
      <c r="N254" s="9">
        <v>7.1779999999999999</v>
      </c>
      <c r="O254" s="41">
        <v>900</v>
      </c>
      <c r="P254" s="41">
        <v>858.8</v>
      </c>
      <c r="Q254" s="28">
        <v>24.8</v>
      </c>
      <c r="R254" s="28">
        <v>11.1</v>
      </c>
      <c r="S254" s="28">
        <v>35.5</v>
      </c>
      <c r="T254" s="28">
        <v>20.3</v>
      </c>
      <c r="U254" s="28"/>
      <c r="V254" s="28">
        <v>3.3</v>
      </c>
      <c r="W254" s="28">
        <v>3.3</v>
      </c>
      <c r="X254" s="57"/>
      <c r="Y254" s="24">
        <v>53</v>
      </c>
      <c r="Z254" s="9">
        <f t="shared" si="97"/>
        <v>1.2009970541581691E-2</v>
      </c>
      <c r="AA254" s="8">
        <v>82</v>
      </c>
      <c r="AB254" s="82">
        <f t="shared" si="98"/>
        <v>0.94666666666666666</v>
      </c>
      <c r="AC254" s="83">
        <f t="shared" si="99"/>
        <v>15.194000000000001</v>
      </c>
      <c r="AD254" s="84">
        <f t="shared" si="100"/>
        <v>0.25323333333333337</v>
      </c>
      <c r="AE254" s="85">
        <f t="shared" si="101"/>
        <v>16.187999999999999</v>
      </c>
      <c r="AF254" s="84">
        <f t="shared" si="102"/>
        <v>0.26979999999999998</v>
      </c>
      <c r="AG254" s="105">
        <f t="shared" si="103"/>
        <v>215.84000000000003</v>
      </c>
    </row>
    <row r="255" spans="1:33" ht="13.5" thickTop="1" thickBot="1" x14ac:dyDescent="0.3">
      <c r="A255" s="10" t="s">
        <v>100</v>
      </c>
      <c r="B255" s="30">
        <f>SUM(B243:B254)</f>
        <v>36571</v>
      </c>
      <c r="C255" s="11"/>
      <c r="D255" s="11"/>
      <c r="E255" s="11"/>
      <c r="F255" s="11"/>
      <c r="G255" s="11"/>
      <c r="H255" s="11"/>
      <c r="I255" s="11"/>
      <c r="J255" s="11"/>
      <c r="K255" s="11"/>
      <c r="L255" s="11"/>
      <c r="M255" s="19">
        <f>SUM(M243:M254)</f>
        <v>89.839000000000013</v>
      </c>
      <c r="N255" s="11"/>
      <c r="O255" s="19"/>
      <c r="P255" s="11"/>
      <c r="Q255" s="11"/>
      <c r="R255" s="11"/>
      <c r="S255" s="11"/>
      <c r="T255" s="11"/>
      <c r="U255" s="11"/>
      <c r="V255" s="11"/>
      <c r="W255" s="11"/>
      <c r="X255" s="58"/>
      <c r="Y255" s="29">
        <f>SUM(Y243:Y254)</f>
        <v>899</v>
      </c>
      <c r="Z255" s="19"/>
      <c r="AA255" s="30">
        <f>SUM(AA243:AA254)</f>
        <v>1509</v>
      </c>
      <c r="AB255" s="86"/>
      <c r="AC255" s="87"/>
      <c r="AD255" s="88"/>
      <c r="AE255" s="89"/>
      <c r="AF255" s="88"/>
      <c r="AG255" s="106"/>
    </row>
    <row r="256" spans="1:33" ht="13.5" thickTop="1" thickBot="1" x14ac:dyDescent="0.3">
      <c r="A256" s="18" t="s">
        <v>101</v>
      </c>
      <c r="B256" s="12">
        <f t="shared" ref="B256:AA256" si="104">AVERAGE(B243:B254)</f>
        <v>3047.5833333333335</v>
      </c>
      <c r="C256" s="12">
        <f t="shared" si="104"/>
        <v>99.75</v>
      </c>
      <c r="D256" s="12">
        <f t="shared" si="104"/>
        <v>226.91666666666666</v>
      </c>
      <c r="E256" s="12">
        <f t="shared" si="104"/>
        <v>33.416666666666664</v>
      </c>
      <c r="F256" s="52">
        <f>AVERAGE(F243:F254)</f>
        <v>0.75416666666666676</v>
      </c>
      <c r="G256" s="12">
        <f>AVERAGE(G243:G254)</f>
        <v>207.91666666666666</v>
      </c>
      <c r="H256" s="12">
        <f>AVERAGE(H243:H254)</f>
        <v>28.833333333333332</v>
      </c>
      <c r="I256" s="52">
        <f>AVERAGE(I243:I254)</f>
        <v>0.84583333333333321</v>
      </c>
      <c r="J256" s="12">
        <f t="shared" si="104"/>
        <v>431.58333333333331</v>
      </c>
      <c r="K256" s="12">
        <f t="shared" si="104"/>
        <v>99.833333333333329</v>
      </c>
      <c r="L256" s="52">
        <f>AVERAGE(L243:L254)</f>
        <v>0.73083333333333333</v>
      </c>
      <c r="M256" s="14">
        <f t="shared" si="104"/>
        <v>7.4865833333333347</v>
      </c>
      <c r="N256" s="38">
        <f t="shared" si="104"/>
        <v>7.3293333333333335</v>
      </c>
      <c r="O256" s="14">
        <f t="shared" si="104"/>
        <v>1194.1083333333333</v>
      </c>
      <c r="P256" s="14">
        <f t="shared" si="104"/>
        <v>1194.8027500000001</v>
      </c>
      <c r="Q256" s="12">
        <f>AVERAGE(Q243:Q254)</f>
        <v>44.974999999999994</v>
      </c>
      <c r="R256" s="12">
        <f>AVERAGE(R243:R254)</f>
        <v>29.741666666666664</v>
      </c>
      <c r="S256" s="12">
        <f t="shared" si="104"/>
        <v>56.766666666666659</v>
      </c>
      <c r="T256" s="12">
        <f t="shared" si="104"/>
        <v>39.94166666666667</v>
      </c>
      <c r="U256" s="12"/>
      <c r="V256" s="12">
        <f t="shared" si="104"/>
        <v>6.8833333333333329</v>
      </c>
      <c r="W256" s="38">
        <f t="shared" si="104"/>
        <v>5.15</v>
      </c>
      <c r="X256" s="60"/>
      <c r="Y256" s="25">
        <f t="shared" si="104"/>
        <v>74.916666666666671</v>
      </c>
      <c r="Z256" s="14">
        <f t="shared" si="104"/>
        <v>2.7507521484425326E-2</v>
      </c>
      <c r="AA256" s="12">
        <f t="shared" si="104"/>
        <v>125.75</v>
      </c>
      <c r="AB256" s="90">
        <f t="shared" ref="AB256" si="105">C256/$C$2</f>
        <v>0.66500000000000004</v>
      </c>
      <c r="AC256" s="91">
        <f t="shared" ref="AC256" si="106">(C256*D256)/1000</f>
        <v>22.634937499999999</v>
      </c>
      <c r="AD256" s="92">
        <f t="shared" si="100"/>
        <v>0.37724895833333333</v>
      </c>
      <c r="AE256" s="93">
        <f t="shared" ref="AE256" si="107">(C256*G256)/1000</f>
        <v>20.739687499999999</v>
      </c>
      <c r="AF256" s="92">
        <f t="shared" si="102"/>
        <v>0.34566145833333334</v>
      </c>
      <c r="AG256" s="107">
        <f>AVERAGE(AG243:AG254)</f>
        <v>261.68444444444447</v>
      </c>
    </row>
    <row r="257" spans="1:33" ht="13" thickTop="1" x14ac:dyDescent="0.25"/>
    <row r="258" spans="1:33" ht="13" thickBot="1" x14ac:dyDescent="0.3"/>
    <row r="259" spans="1:33" ht="13.5" thickTop="1" x14ac:dyDescent="0.3">
      <c r="A259" s="53" t="s">
        <v>5</v>
      </c>
      <c r="B259" s="15" t="s">
        <v>6</v>
      </c>
      <c r="C259" s="15" t="s">
        <v>6</v>
      </c>
      <c r="D259" s="15" t="s">
        <v>64</v>
      </c>
      <c r="E259" s="15" t="s">
        <v>65</v>
      </c>
      <c r="F259" s="26" t="s">
        <v>2</v>
      </c>
      <c r="G259" s="15" t="s">
        <v>66</v>
      </c>
      <c r="H259" s="15" t="s">
        <v>67</v>
      </c>
      <c r="I259" s="26" t="s">
        <v>3</v>
      </c>
      <c r="J259" s="15" t="s">
        <v>68</v>
      </c>
      <c r="K259" s="15" t="s">
        <v>69</v>
      </c>
      <c r="L259" s="26" t="s">
        <v>70</v>
      </c>
      <c r="M259" s="15" t="s">
        <v>71</v>
      </c>
      <c r="N259" s="15" t="s">
        <v>72</v>
      </c>
      <c r="O259" s="15" t="s">
        <v>73</v>
      </c>
      <c r="P259" s="15" t="s">
        <v>74</v>
      </c>
      <c r="Q259" s="15" t="s">
        <v>75</v>
      </c>
      <c r="R259" s="15" t="s">
        <v>76</v>
      </c>
      <c r="S259" s="15" t="s">
        <v>77</v>
      </c>
      <c r="T259" s="15" t="s">
        <v>78</v>
      </c>
      <c r="U259" s="15" t="s">
        <v>102</v>
      </c>
      <c r="V259" s="15" t="s">
        <v>79</v>
      </c>
      <c r="W259" s="15" t="s">
        <v>80</v>
      </c>
      <c r="X259" s="55" t="s">
        <v>103</v>
      </c>
      <c r="Y259" s="21" t="s">
        <v>12</v>
      </c>
      <c r="Z259" s="22" t="s">
        <v>13</v>
      </c>
      <c r="AA259" s="22" t="s">
        <v>52</v>
      </c>
      <c r="AB259" s="74" t="s">
        <v>53</v>
      </c>
      <c r="AC259" s="75" t="s">
        <v>54</v>
      </c>
      <c r="AD259" s="76" t="s">
        <v>55</v>
      </c>
      <c r="AE259" s="77" t="s">
        <v>53</v>
      </c>
      <c r="AF259" s="76" t="s">
        <v>53</v>
      </c>
      <c r="AG259" s="74" t="s">
        <v>120</v>
      </c>
    </row>
    <row r="260" spans="1:33" ht="13.5" thickBot="1" x14ac:dyDescent="0.35">
      <c r="A260" s="39" t="s">
        <v>104</v>
      </c>
      <c r="B260" s="16" t="s">
        <v>15</v>
      </c>
      <c r="C260" s="17" t="s">
        <v>16</v>
      </c>
      <c r="D260" s="16" t="s">
        <v>17</v>
      </c>
      <c r="E260" s="16" t="s">
        <v>17</v>
      </c>
      <c r="F260" s="27" t="s">
        <v>82</v>
      </c>
      <c r="G260" s="16" t="s">
        <v>17</v>
      </c>
      <c r="H260" s="16" t="s">
        <v>17</v>
      </c>
      <c r="I260" s="27" t="s">
        <v>82</v>
      </c>
      <c r="J260" s="16" t="s">
        <v>17</v>
      </c>
      <c r="K260" s="16" t="s">
        <v>17</v>
      </c>
      <c r="L260" s="27" t="s">
        <v>82</v>
      </c>
      <c r="M260" s="16"/>
      <c r="N260" s="16"/>
      <c r="O260" s="16"/>
      <c r="P260" s="16"/>
      <c r="Q260" s="16" t="s">
        <v>17</v>
      </c>
      <c r="R260" s="16" t="s">
        <v>17</v>
      </c>
      <c r="S260" s="16" t="s">
        <v>17</v>
      </c>
      <c r="T260" s="16" t="s">
        <v>17</v>
      </c>
      <c r="U260" s="16" t="s">
        <v>82</v>
      </c>
      <c r="V260" s="16" t="s">
        <v>17</v>
      </c>
      <c r="W260" s="16" t="s">
        <v>17</v>
      </c>
      <c r="X260" s="56" t="s">
        <v>82</v>
      </c>
      <c r="Y260" s="23" t="s">
        <v>18</v>
      </c>
      <c r="Z260" s="17" t="s">
        <v>19</v>
      </c>
      <c r="AA260" s="17" t="s">
        <v>57</v>
      </c>
      <c r="AB260" s="78" t="s">
        <v>6</v>
      </c>
      <c r="AC260" s="79" t="s">
        <v>58</v>
      </c>
      <c r="AD260" s="80" t="s">
        <v>59</v>
      </c>
      <c r="AE260" s="81" t="s">
        <v>60</v>
      </c>
      <c r="AF260" s="80" t="s">
        <v>61</v>
      </c>
      <c r="AG260" s="78" t="s">
        <v>121</v>
      </c>
    </row>
    <row r="261" spans="1:33" ht="13" thickTop="1" x14ac:dyDescent="0.25">
      <c r="A261" s="7" t="s">
        <v>20</v>
      </c>
      <c r="B261" s="8">
        <v>4708</v>
      </c>
      <c r="C261" s="8">
        <v>152</v>
      </c>
      <c r="D261" s="8">
        <v>147</v>
      </c>
      <c r="E261" s="8">
        <v>20</v>
      </c>
      <c r="F261" s="43">
        <v>0.86</v>
      </c>
      <c r="G261" s="8">
        <v>158</v>
      </c>
      <c r="H261" s="8">
        <v>27</v>
      </c>
      <c r="I261" s="43">
        <v>0.83</v>
      </c>
      <c r="J261" s="8">
        <v>373</v>
      </c>
      <c r="K261" s="8">
        <v>86</v>
      </c>
      <c r="L261" s="43">
        <v>0.77</v>
      </c>
      <c r="M261" s="9">
        <v>7.7</v>
      </c>
      <c r="N261" s="9">
        <v>7.31</v>
      </c>
      <c r="O261" s="41">
        <v>900</v>
      </c>
      <c r="P261" s="41">
        <v>1038</v>
      </c>
      <c r="Q261" s="28">
        <v>27</v>
      </c>
      <c r="R261" s="28">
        <v>27.3</v>
      </c>
      <c r="S261" s="28">
        <v>41.1</v>
      </c>
      <c r="T261" s="28">
        <v>32.9</v>
      </c>
      <c r="U261" s="28"/>
      <c r="V261" s="28">
        <v>3.4</v>
      </c>
      <c r="W261" s="28">
        <v>4.5999999999999996</v>
      </c>
      <c r="X261" s="57"/>
      <c r="Y261" s="24">
        <v>55</v>
      </c>
      <c r="Z261" s="62">
        <f t="shared" ref="Z261:Z272" si="108">Y261/B261</f>
        <v>1.1682242990654205E-2</v>
      </c>
      <c r="AA261" s="8">
        <v>62</v>
      </c>
      <c r="AB261" s="82">
        <f>C261/$C$2</f>
        <v>1.0133333333333334</v>
      </c>
      <c r="AC261" s="83">
        <f>(C261*D261)/1000</f>
        <v>22.344000000000001</v>
      </c>
      <c r="AD261" s="84">
        <f>(AC261)/$E$3</f>
        <v>0.37240000000000001</v>
      </c>
      <c r="AE261" s="85">
        <f>(C261*G261)/1000</f>
        <v>24.015999999999998</v>
      </c>
      <c r="AF261" s="84">
        <f>(AE261)/$G$3</f>
        <v>0.40026666666666666</v>
      </c>
      <c r="AG261" s="105">
        <f>(0.8*C261*G261)/60</f>
        <v>320.21333333333337</v>
      </c>
    </row>
    <row r="262" spans="1:33" x14ac:dyDescent="0.25">
      <c r="A262" s="7" t="s">
        <v>21</v>
      </c>
      <c r="B262" s="8">
        <v>3782</v>
      </c>
      <c r="C262" s="8">
        <v>135</v>
      </c>
      <c r="D262" s="8">
        <v>190</v>
      </c>
      <c r="E262" s="8">
        <v>37</v>
      </c>
      <c r="F262" s="43">
        <v>0.81</v>
      </c>
      <c r="G262" s="8">
        <v>140</v>
      </c>
      <c r="H262" s="8">
        <v>22</v>
      </c>
      <c r="I262" s="43">
        <v>0.84</v>
      </c>
      <c r="J262" s="8">
        <v>282</v>
      </c>
      <c r="K262" s="8">
        <v>62</v>
      </c>
      <c r="L262" s="43">
        <v>0.78</v>
      </c>
      <c r="M262" s="9">
        <v>7.6</v>
      </c>
      <c r="N262" s="9">
        <v>7.3</v>
      </c>
      <c r="O262" s="41">
        <v>901</v>
      </c>
      <c r="P262" s="41">
        <v>963</v>
      </c>
      <c r="Q262" s="28">
        <v>25.9</v>
      </c>
      <c r="R262" s="28">
        <v>22.7</v>
      </c>
      <c r="S262" s="28">
        <v>34.700000000000003</v>
      </c>
      <c r="T262" s="28">
        <v>27.4</v>
      </c>
      <c r="U262" s="28"/>
      <c r="V262" s="28">
        <v>3.7</v>
      </c>
      <c r="W262" s="28">
        <v>4.4000000000000004</v>
      </c>
      <c r="X262" s="57"/>
      <c r="Y262" s="24">
        <v>66</v>
      </c>
      <c r="Z262" s="62">
        <f t="shared" si="108"/>
        <v>1.7451084082496033E-2</v>
      </c>
      <c r="AA262" s="8">
        <v>78</v>
      </c>
      <c r="AB262" s="82">
        <f t="shared" ref="AB262:AB274" si="109">C262/$C$2</f>
        <v>0.9</v>
      </c>
      <c r="AC262" s="83">
        <f t="shared" ref="AC262:AC272" si="110">(C262*D262)/1000</f>
        <v>25.65</v>
      </c>
      <c r="AD262" s="84">
        <f t="shared" ref="AD262:AD274" si="111">(AC262)/$E$3</f>
        <v>0.42749999999999999</v>
      </c>
      <c r="AE262" s="85">
        <f t="shared" ref="AE262:AE272" si="112">(C262*G262)/1000</f>
        <v>18.899999999999999</v>
      </c>
      <c r="AF262" s="84">
        <f t="shared" ref="AF262:AF274" si="113">(AE262)/$G$3</f>
        <v>0.315</v>
      </c>
      <c r="AG262" s="105">
        <f t="shared" ref="AG262:AG272" si="114">(0.8*C262*G262)/60</f>
        <v>252</v>
      </c>
    </row>
    <row r="263" spans="1:33" x14ac:dyDescent="0.25">
      <c r="A263" s="7" t="s">
        <v>22</v>
      </c>
      <c r="B263" s="8">
        <v>4124</v>
      </c>
      <c r="C263" s="8">
        <v>133</v>
      </c>
      <c r="D263" s="8">
        <v>203</v>
      </c>
      <c r="E263" s="8">
        <v>16</v>
      </c>
      <c r="F263" s="43">
        <v>0.92</v>
      </c>
      <c r="G263" s="8">
        <v>96</v>
      </c>
      <c r="H263" s="8">
        <v>15</v>
      </c>
      <c r="I263" s="43">
        <v>0.84</v>
      </c>
      <c r="J263" s="8">
        <v>290</v>
      </c>
      <c r="K263" s="8">
        <v>55</v>
      </c>
      <c r="L263" s="43">
        <v>0.81</v>
      </c>
      <c r="M263" s="9">
        <v>7.46</v>
      </c>
      <c r="N263" s="9">
        <v>7.19</v>
      </c>
      <c r="O263" s="41">
        <v>946</v>
      </c>
      <c r="P263" s="54">
        <v>1091</v>
      </c>
      <c r="Q263" s="28">
        <v>22.1</v>
      </c>
      <c r="R263" s="28">
        <v>19</v>
      </c>
      <c r="S263" s="28">
        <v>45.1</v>
      </c>
      <c r="T263" s="28">
        <v>26.4</v>
      </c>
      <c r="U263" s="28"/>
      <c r="V263" s="28">
        <v>4.5999999999999996</v>
      </c>
      <c r="W263" s="28">
        <v>5.6</v>
      </c>
      <c r="X263" s="57"/>
      <c r="Y263" s="24">
        <v>32</v>
      </c>
      <c r="Z263" s="62">
        <f t="shared" si="108"/>
        <v>7.7594568380213386E-3</v>
      </c>
      <c r="AA263" s="8">
        <v>55</v>
      </c>
      <c r="AB263" s="82">
        <f t="shared" si="109"/>
        <v>0.88666666666666671</v>
      </c>
      <c r="AC263" s="83">
        <f t="shared" si="110"/>
        <v>26.998999999999999</v>
      </c>
      <c r="AD263" s="84">
        <f t="shared" si="111"/>
        <v>0.44998333333333329</v>
      </c>
      <c r="AE263" s="85">
        <f t="shared" si="112"/>
        <v>12.768000000000001</v>
      </c>
      <c r="AF263" s="84">
        <f t="shared" si="113"/>
        <v>0.21280000000000002</v>
      </c>
      <c r="AG263" s="105">
        <f t="shared" si="114"/>
        <v>170.24000000000004</v>
      </c>
    </row>
    <row r="264" spans="1:33" x14ac:dyDescent="0.25">
      <c r="A264" s="7" t="s">
        <v>23</v>
      </c>
      <c r="B264" s="8">
        <v>4285</v>
      </c>
      <c r="C264" s="8">
        <v>143</v>
      </c>
      <c r="D264" s="8">
        <v>293</v>
      </c>
      <c r="E264" s="8">
        <v>18</v>
      </c>
      <c r="F264" s="43">
        <v>0.94</v>
      </c>
      <c r="G264" s="8">
        <v>115</v>
      </c>
      <c r="H264" s="8">
        <v>18</v>
      </c>
      <c r="I264" s="43">
        <v>0.85</v>
      </c>
      <c r="J264" s="8">
        <v>145</v>
      </c>
      <c r="K264" s="8">
        <v>43</v>
      </c>
      <c r="L264" s="43">
        <v>0.71</v>
      </c>
      <c r="M264" s="9">
        <v>7.4</v>
      </c>
      <c r="N264" s="9">
        <v>7.01</v>
      </c>
      <c r="O264" s="41">
        <v>684</v>
      </c>
      <c r="P264" s="54">
        <v>973</v>
      </c>
      <c r="Q264" s="28" t="s">
        <v>105</v>
      </c>
      <c r="R264" s="28" t="s">
        <v>106</v>
      </c>
      <c r="S264" s="28" t="s">
        <v>107</v>
      </c>
      <c r="T264" s="28" t="s">
        <v>108</v>
      </c>
      <c r="U264" s="28"/>
      <c r="V264" s="28" t="s">
        <v>109</v>
      </c>
      <c r="W264" s="28" t="s">
        <v>110</v>
      </c>
      <c r="X264" s="57"/>
      <c r="Y264" s="24">
        <v>66</v>
      </c>
      <c r="Z264" s="62">
        <f t="shared" si="108"/>
        <v>1.5402567094515752E-2</v>
      </c>
      <c r="AA264" s="8">
        <v>78</v>
      </c>
      <c r="AB264" s="82">
        <f t="shared" si="109"/>
        <v>0.95333333333333337</v>
      </c>
      <c r="AC264" s="83">
        <f t="shared" si="110"/>
        <v>41.899000000000001</v>
      </c>
      <c r="AD264" s="84">
        <f t="shared" si="111"/>
        <v>0.6983166666666667</v>
      </c>
      <c r="AE264" s="85">
        <f t="shared" si="112"/>
        <v>16.445</v>
      </c>
      <c r="AF264" s="84">
        <f t="shared" si="113"/>
        <v>0.27408333333333335</v>
      </c>
      <c r="AG264" s="105">
        <f t="shared" si="114"/>
        <v>219.26666666666668</v>
      </c>
    </row>
    <row r="265" spans="1:33" x14ac:dyDescent="0.25">
      <c r="A265" s="7" t="s">
        <v>24</v>
      </c>
      <c r="B265" s="8">
        <v>3357</v>
      </c>
      <c r="C265" s="8">
        <v>108</v>
      </c>
      <c r="D265" s="8">
        <v>137</v>
      </c>
      <c r="E265" s="8">
        <v>20</v>
      </c>
      <c r="F265" s="43">
        <v>0.85</v>
      </c>
      <c r="G265" s="8">
        <v>113</v>
      </c>
      <c r="H265" s="8">
        <v>19</v>
      </c>
      <c r="I265" s="43">
        <v>0.83</v>
      </c>
      <c r="J265" s="8">
        <v>263</v>
      </c>
      <c r="K265" s="8">
        <v>39</v>
      </c>
      <c r="L265" s="43">
        <v>0.85</v>
      </c>
      <c r="M265" s="9">
        <v>7.55</v>
      </c>
      <c r="N265" s="9">
        <v>7.08</v>
      </c>
      <c r="O265" s="41">
        <v>802</v>
      </c>
      <c r="P265" s="41">
        <v>913</v>
      </c>
      <c r="Q265" s="28">
        <v>14.3</v>
      </c>
      <c r="R265" s="28">
        <v>6.7</v>
      </c>
      <c r="S265" s="28">
        <v>22</v>
      </c>
      <c r="T265" s="28">
        <v>19.7</v>
      </c>
      <c r="U265" s="28"/>
      <c r="V265" s="28">
        <v>2.9</v>
      </c>
      <c r="W265" s="28">
        <v>2.7</v>
      </c>
      <c r="X265" s="57"/>
      <c r="Y265" s="24">
        <v>94</v>
      </c>
      <c r="Z265" s="62">
        <f t="shared" si="108"/>
        <v>2.8001191540065536E-2</v>
      </c>
      <c r="AA265" s="8">
        <v>115</v>
      </c>
      <c r="AB265" s="82">
        <f t="shared" si="109"/>
        <v>0.72</v>
      </c>
      <c r="AC265" s="83">
        <f t="shared" si="110"/>
        <v>14.795999999999999</v>
      </c>
      <c r="AD265" s="84">
        <f t="shared" si="111"/>
        <v>0.24659999999999999</v>
      </c>
      <c r="AE265" s="85">
        <f t="shared" si="112"/>
        <v>12.204000000000001</v>
      </c>
      <c r="AF265" s="84">
        <f t="shared" si="113"/>
        <v>0.2034</v>
      </c>
      <c r="AG265" s="105">
        <f t="shared" si="114"/>
        <v>162.72</v>
      </c>
    </row>
    <row r="266" spans="1:33" x14ac:dyDescent="0.25">
      <c r="A266" s="7" t="s">
        <v>25</v>
      </c>
      <c r="B266" s="8">
        <v>1687</v>
      </c>
      <c r="C266" s="8">
        <v>56</v>
      </c>
      <c r="D266" s="8">
        <v>153</v>
      </c>
      <c r="E266" s="8">
        <v>35</v>
      </c>
      <c r="F266" s="43">
        <v>0.77</v>
      </c>
      <c r="G266" s="8">
        <v>178</v>
      </c>
      <c r="H266" s="8">
        <v>27</v>
      </c>
      <c r="I266" s="43">
        <v>0.85</v>
      </c>
      <c r="J266" s="8">
        <v>530</v>
      </c>
      <c r="K266" s="8">
        <v>84</v>
      </c>
      <c r="L266" s="43">
        <v>0.84</v>
      </c>
      <c r="M266" s="9">
        <v>7.04</v>
      </c>
      <c r="N266" s="9">
        <v>7.17</v>
      </c>
      <c r="O266" s="41">
        <v>1238</v>
      </c>
      <c r="P266" s="54">
        <v>1193</v>
      </c>
      <c r="Q266" s="28">
        <v>53.3</v>
      </c>
      <c r="R266" s="28">
        <v>26</v>
      </c>
      <c r="S266" s="28">
        <v>72.900000000000006</v>
      </c>
      <c r="T266" s="28">
        <v>29.9</v>
      </c>
      <c r="U266" s="28"/>
      <c r="V266" s="28">
        <v>7.9</v>
      </c>
      <c r="W266" s="28">
        <v>7.2</v>
      </c>
      <c r="X266" s="57"/>
      <c r="Y266" s="24">
        <v>96</v>
      </c>
      <c r="Z266" s="62">
        <f t="shared" si="108"/>
        <v>5.6905749851807942E-2</v>
      </c>
      <c r="AA266" s="8">
        <v>112</v>
      </c>
      <c r="AB266" s="82">
        <f t="shared" si="109"/>
        <v>0.37333333333333335</v>
      </c>
      <c r="AC266" s="83">
        <f t="shared" si="110"/>
        <v>8.5679999999999996</v>
      </c>
      <c r="AD266" s="84">
        <f t="shared" si="111"/>
        <v>0.14279999999999998</v>
      </c>
      <c r="AE266" s="85">
        <f t="shared" si="112"/>
        <v>9.968</v>
      </c>
      <c r="AF266" s="84">
        <f t="shared" si="113"/>
        <v>0.16613333333333333</v>
      </c>
      <c r="AG266" s="105">
        <f t="shared" si="114"/>
        <v>132.90666666666667</v>
      </c>
    </row>
    <row r="267" spans="1:33" x14ac:dyDescent="0.25">
      <c r="A267" s="7" t="s">
        <v>26</v>
      </c>
      <c r="B267" s="8">
        <v>1648</v>
      </c>
      <c r="C267" s="8">
        <v>53.161000000000001</v>
      </c>
      <c r="D267" s="8">
        <v>164.333</v>
      </c>
      <c r="E267" s="8">
        <v>26.332999999999998</v>
      </c>
      <c r="F267" s="43">
        <v>0.84</v>
      </c>
      <c r="G267" s="8">
        <v>240</v>
      </c>
      <c r="H267" s="8">
        <v>24</v>
      </c>
      <c r="I267" s="43">
        <v>0.9</v>
      </c>
      <c r="J267" s="8">
        <v>574</v>
      </c>
      <c r="K267" s="8">
        <v>73</v>
      </c>
      <c r="L267" s="43">
        <v>0.87</v>
      </c>
      <c r="M267" s="9">
        <v>7.2130000000000001</v>
      </c>
      <c r="N267" s="9">
        <v>7.1</v>
      </c>
      <c r="O267" s="41">
        <v>1486.6669999999999</v>
      </c>
      <c r="P267" s="41">
        <v>1539.6669999999999</v>
      </c>
      <c r="Q267" s="28">
        <v>74.3</v>
      </c>
      <c r="R267" s="28">
        <v>43.8</v>
      </c>
      <c r="S267" s="28">
        <v>86.3</v>
      </c>
      <c r="T267" s="28">
        <v>48.8</v>
      </c>
      <c r="U267" s="28"/>
      <c r="V267" s="28">
        <v>10.3</v>
      </c>
      <c r="W267" s="28">
        <v>4.8</v>
      </c>
      <c r="X267" s="57"/>
      <c r="Y267" s="24">
        <v>123</v>
      </c>
      <c r="Z267" s="62">
        <f t="shared" si="108"/>
        <v>7.4635922330097082E-2</v>
      </c>
      <c r="AA267" s="8">
        <v>150</v>
      </c>
      <c r="AB267" s="82">
        <f t="shared" si="109"/>
        <v>0.3544066666666667</v>
      </c>
      <c r="AC267" s="83">
        <f t="shared" si="110"/>
        <v>8.7361066130000005</v>
      </c>
      <c r="AD267" s="84">
        <f t="shared" si="111"/>
        <v>0.14560177688333334</v>
      </c>
      <c r="AE267" s="85">
        <f t="shared" si="112"/>
        <v>12.75864</v>
      </c>
      <c r="AF267" s="84">
        <f t="shared" si="113"/>
        <v>0.212644</v>
      </c>
      <c r="AG267" s="105">
        <f t="shared" si="114"/>
        <v>170.11520000000002</v>
      </c>
    </row>
    <row r="268" spans="1:33" x14ac:dyDescent="0.25">
      <c r="A268" s="7" t="s">
        <v>27</v>
      </c>
      <c r="B268" s="8">
        <v>1881</v>
      </c>
      <c r="C268" s="8">
        <v>61</v>
      </c>
      <c r="D268" s="8">
        <v>133</v>
      </c>
      <c r="E268" s="8">
        <v>12</v>
      </c>
      <c r="F268" s="43">
        <v>0.91</v>
      </c>
      <c r="G268" s="8">
        <v>244</v>
      </c>
      <c r="H268" s="8">
        <v>17</v>
      </c>
      <c r="I268" s="43">
        <v>0.93</v>
      </c>
      <c r="J268" s="8">
        <v>496</v>
      </c>
      <c r="K268" s="8">
        <v>52</v>
      </c>
      <c r="L268" s="43">
        <v>0.9</v>
      </c>
      <c r="M268" s="9">
        <v>7.19</v>
      </c>
      <c r="N268" s="9">
        <v>7.21</v>
      </c>
      <c r="O268" s="41">
        <v>1441</v>
      </c>
      <c r="P268" s="41">
        <v>1525</v>
      </c>
      <c r="Q268" s="28">
        <v>64.5</v>
      </c>
      <c r="R268" s="28">
        <v>40.200000000000003</v>
      </c>
      <c r="S268" s="28">
        <v>78.5</v>
      </c>
      <c r="T268" s="28">
        <v>51.3</v>
      </c>
      <c r="U268" s="28"/>
      <c r="V268" s="28">
        <v>9.4</v>
      </c>
      <c r="W268" s="28">
        <v>6.3</v>
      </c>
      <c r="X268" s="57"/>
      <c r="Y268" s="24">
        <v>96</v>
      </c>
      <c r="Z268" s="62">
        <f t="shared" si="108"/>
        <v>5.1036682615629984E-2</v>
      </c>
      <c r="AA268" s="8">
        <v>124</v>
      </c>
      <c r="AB268" s="82">
        <f t="shared" si="109"/>
        <v>0.40666666666666668</v>
      </c>
      <c r="AC268" s="83">
        <f t="shared" si="110"/>
        <v>8.1129999999999995</v>
      </c>
      <c r="AD268" s="84">
        <f t="shared" si="111"/>
        <v>0.13521666666666665</v>
      </c>
      <c r="AE268" s="85">
        <f t="shared" si="112"/>
        <v>14.884</v>
      </c>
      <c r="AF268" s="84">
        <f t="shared" si="113"/>
        <v>0.24806666666666669</v>
      </c>
      <c r="AG268" s="105">
        <f t="shared" si="114"/>
        <v>198.45333333333335</v>
      </c>
    </row>
    <row r="269" spans="1:33" x14ac:dyDescent="0.25">
      <c r="A269" s="7" t="s">
        <v>28</v>
      </c>
      <c r="B269" s="8">
        <v>2216</v>
      </c>
      <c r="C269" s="8">
        <v>74</v>
      </c>
      <c r="D269" s="8">
        <v>158</v>
      </c>
      <c r="E269" s="8">
        <v>6</v>
      </c>
      <c r="F269" s="43">
        <v>0.96</v>
      </c>
      <c r="G269" s="8">
        <v>198</v>
      </c>
      <c r="H269" s="8">
        <v>15</v>
      </c>
      <c r="I269" s="43">
        <v>0.92</v>
      </c>
      <c r="J269" s="8">
        <v>474</v>
      </c>
      <c r="K269" s="8">
        <v>53</v>
      </c>
      <c r="L269" s="43">
        <v>0.89</v>
      </c>
      <c r="M269" s="9">
        <v>7.19</v>
      </c>
      <c r="N269" s="9">
        <v>7.13</v>
      </c>
      <c r="O269" s="41">
        <v>1481</v>
      </c>
      <c r="P269" s="41">
        <v>1236</v>
      </c>
      <c r="Q269" s="28">
        <v>61.9</v>
      </c>
      <c r="R269" s="28">
        <v>14.4</v>
      </c>
      <c r="S269" s="28">
        <v>87.6</v>
      </c>
      <c r="T269" s="28">
        <v>34.700000000000003</v>
      </c>
      <c r="U269" s="28"/>
      <c r="V269" s="28">
        <v>8.6999999999999993</v>
      </c>
      <c r="W269" s="28">
        <v>3.7</v>
      </c>
      <c r="X269" s="57"/>
      <c r="Y269" s="24">
        <v>104</v>
      </c>
      <c r="Z269" s="62">
        <f t="shared" si="108"/>
        <v>4.6931407942238268E-2</v>
      </c>
      <c r="AA269" s="8">
        <v>138</v>
      </c>
      <c r="AB269" s="82">
        <f t="shared" si="109"/>
        <v>0.49333333333333335</v>
      </c>
      <c r="AC269" s="83">
        <f t="shared" si="110"/>
        <v>11.692</v>
      </c>
      <c r="AD269" s="84">
        <f t="shared" si="111"/>
        <v>0.19486666666666666</v>
      </c>
      <c r="AE269" s="85">
        <f t="shared" si="112"/>
        <v>14.651999999999999</v>
      </c>
      <c r="AF269" s="84">
        <f t="shared" si="113"/>
        <v>0.2442</v>
      </c>
      <c r="AG269" s="105">
        <f t="shared" si="114"/>
        <v>195.36</v>
      </c>
    </row>
    <row r="270" spans="1:33" x14ac:dyDescent="0.25">
      <c r="A270" s="7" t="s">
        <v>29</v>
      </c>
      <c r="B270" s="8">
        <v>1695</v>
      </c>
      <c r="C270" s="8">
        <v>55</v>
      </c>
      <c r="D270" s="8">
        <v>196</v>
      </c>
      <c r="E270" s="8">
        <v>19</v>
      </c>
      <c r="F270" s="43">
        <v>0.9</v>
      </c>
      <c r="G270" s="8">
        <v>145</v>
      </c>
      <c r="H270" s="8">
        <v>23</v>
      </c>
      <c r="I270" s="43">
        <v>0.94</v>
      </c>
      <c r="J270" s="8">
        <v>515</v>
      </c>
      <c r="K270" s="8">
        <v>97</v>
      </c>
      <c r="L270" s="43">
        <v>0.91</v>
      </c>
      <c r="M270" s="9">
        <v>7.0830000000000002</v>
      </c>
      <c r="N270" s="9">
        <v>7.1379999999999999</v>
      </c>
      <c r="O270" s="41">
        <v>1304</v>
      </c>
      <c r="P270" s="41">
        <v>1171.75</v>
      </c>
      <c r="Q270" s="28">
        <v>69.5</v>
      </c>
      <c r="R270" s="28">
        <v>40.700000000000003</v>
      </c>
      <c r="S270" s="28">
        <v>91.4</v>
      </c>
      <c r="T270" s="28">
        <v>48.6</v>
      </c>
      <c r="U270" s="28"/>
      <c r="V270" s="28">
        <v>10</v>
      </c>
      <c r="W270" s="28">
        <v>6.1</v>
      </c>
      <c r="X270" s="57"/>
      <c r="Y270" s="24">
        <v>108</v>
      </c>
      <c r="Z270" s="62">
        <f t="shared" si="108"/>
        <v>6.3716814159292035E-2</v>
      </c>
      <c r="AA270" s="8">
        <v>142</v>
      </c>
      <c r="AB270" s="82">
        <f t="shared" si="109"/>
        <v>0.36666666666666664</v>
      </c>
      <c r="AC270" s="83">
        <f t="shared" si="110"/>
        <v>10.78</v>
      </c>
      <c r="AD270" s="84">
        <f t="shared" si="111"/>
        <v>0.17966666666666667</v>
      </c>
      <c r="AE270" s="85">
        <f t="shared" si="112"/>
        <v>7.9749999999999996</v>
      </c>
      <c r="AF270" s="84">
        <f t="shared" si="113"/>
        <v>0.13291666666666666</v>
      </c>
      <c r="AG270" s="105">
        <f t="shared" si="114"/>
        <v>106.33333333333333</v>
      </c>
    </row>
    <row r="271" spans="1:33" x14ac:dyDescent="0.25">
      <c r="A271" s="7" t="s">
        <v>30</v>
      </c>
      <c r="B271" s="32">
        <v>2448</v>
      </c>
      <c r="C271" s="32">
        <v>82</v>
      </c>
      <c r="D271" s="32">
        <v>164</v>
      </c>
      <c r="E271" s="32">
        <v>22</v>
      </c>
      <c r="F271" s="43">
        <v>0.86</v>
      </c>
      <c r="G271" s="32">
        <v>190</v>
      </c>
      <c r="H271" s="32">
        <v>33</v>
      </c>
      <c r="I271" s="43">
        <v>0.82</v>
      </c>
      <c r="J271" s="32">
        <v>502</v>
      </c>
      <c r="K271" s="32">
        <v>103</v>
      </c>
      <c r="L271" s="43">
        <v>0.8</v>
      </c>
      <c r="M271" s="33">
        <v>7.31</v>
      </c>
      <c r="N271" s="9">
        <v>7.13</v>
      </c>
      <c r="O271" s="45">
        <v>1409</v>
      </c>
      <c r="P271" s="41">
        <v>1362</v>
      </c>
      <c r="Q271" s="36">
        <v>74.8</v>
      </c>
      <c r="R271" s="28">
        <v>69.3</v>
      </c>
      <c r="S271" s="36">
        <v>96.6</v>
      </c>
      <c r="T271" s="28">
        <v>81.3</v>
      </c>
      <c r="U271" s="36"/>
      <c r="V271" s="36">
        <v>9.8000000000000007</v>
      </c>
      <c r="W271" s="28">
        <v>8.1</v>
      </c>
      <c r="X271" s="59"/>
      <c r="Y271" s="34">
        <v>94</v>
      </c>
      <c r="Z271" s="62">
        <f t="shared" si="108"/>
        <v>3.8398692810457519E-2</v>
      </c>
      <c r="AA271" s="32">
        <v>120</v>
      </c>
      <c r="AB271" s="82">
        <f t="shared" si="109"/>
        <v>0.54666666666666663</v>
      </c>
      <c r="AC271" s="83">
        <f t="shared" si="110"/>
        <v>13.448</v>
      </c>
      <c r="AD271" s="84">
        <f t="shared" si="111"/>
        <v>0.22413333333333335</v>
      </c>
      <c r="AE271" s="85">
        <f t="shared" si="112"/>
        <v>15.58</v>
      </c>
      <c r="AF271" s="84">
        <f t="shared" si="113"/>
        <v>0.25966666666666666</v>
      </c>
      <c r="AG271" s="105">
        <f t="shared" si="114"/>
        <v>207.73333333333338</v>
      </c>
    </row>
    <row r="272" spans="1:33" ht="13" thickBot="1" x14ac:dyDescent="0.3">
      <c r="A272" s="7" t="s">
        <v>31</v>
      </c>
      <c r="B272" s="8">
        <v>1938</v>
      </c>
      <c r="C272" s="8">
        <v>63</v>
      </c>
      <c r="D272" s="8">
        <v>129</v>
      </c>
      <c r="E272" s="8">
        <v>27</v>
      </c>
      <c r="F272" s="43">
        <v>0.79</v>
      </c>
      <c r="G272" s="8">
        <v>240</v>
      </c>
      <c r="H272" s="8">
        <v>30</v>
      </c>
      <c r="I272" s="43">
        <v>0.88</v>
      </c>
      <c r="J272" s="8">
        <v>568</v>
      </c>
      <c r="K272" s="8">
        <v>128</v>
      </c>
      <c r="L272" s="43">
        <v>0.77</v>
      </c>
      <c r="M272" s="9">
        <v>7.05</v>
      </c>
      <c r="N272" s="9">
        <v>7.04</v>
      </c>
      <c r="O272" s="41">
        <v>1504</v>
      </c>
      <c r="P272" s="41">
        <v>1376</v>
      </c>
      <c r="Q272" s="28">
        <v>75.5</v>
      </c>
      <c r="R272" s="28">
        <v>51.7</v>
      </c>
      <c r="S272" s="28">
        <v>98.4</v>
      </c>
      <c r="T272" s="28">
        <v>57</v>
      </c>
      <c r="U272" s="28"/>
      <c r="V272" s="28">
        <v>10.5</v>
      </c>
      <c r="W272" s="28">
        <v>6.8</v>
      </c>
      <c r="X272" s="57"/>
      <c r="Y272" s="24">
        <v>66</v>
      </c>
      <c r="Z272" s="62">
        <f t="shared" si="108"/>
        <v>3.4055727554179564E-2</v>
      </c>
      <c r="AA272" s="8">
        <v>75</v>
      </c>
      <c r="AB272" s="82">
        <f t="shared" si="109"/>
        <v>0.42</v>
      </c>
      <c r="AC272" s="83">
        <f t="shared" si="110"/>
        <v>8.1270000000000007</v>
      </c>
      <c r="AD272" s="84">
        <f t="shared" si="111"/>
        <v>0.13545000000000001</v>
      </c>
      <c r="AE272" s="85">
        <f t="shared" si="112"/>
        <v>15.12</v>
      </c>
      <c r="AF272" s="84">
        <f t="shared" si="113"/>
        <v>0.252</v>
      </c>
      <c r="AG272" s="105">
        <f t="shared" si="114"/>
        <v>201.60000000000002</v>
      </c>
    </row>
    <row r="273" spans="1:33" ht="13.5" thickTop="1" thickBot="1" x14ac:dyDescent="0.3">
      <c r="A273" s="10" t="s">
        <v>111</v>
      </c>
      <c r="B273" s="30">
        <f>SUM(B261:B272)</f>
        <v>33769</v>
      </c>
      <c r="C273" s="11"/>
      <c r="D273" s="11"/>
      <c r="E273" s="11"/>
      <c r="F273" s="11"/>
      <c r="G273" s="11"/>
      <c r="H273" s="11"/>
      <c r="I273" s="11"/>
      <c r="J273" s="11"/>
      <c r="K273" s="11"/>
      <c r="L273" s="11"/>
      <c r="M273" s="19">
        <f>SUM(M261:M272)</f>
        <v>87.786000000000001</v>
      </c>
      <c r="N273" s="11"/>
      <c r="O273" s="19"/>
      <c r="P273" s="11"/>
      <c r="Q273" s="11"/>
      <c r="R273" s="11"/>
      <c r="S273" s="11"/>
      <c r="T273" s="11"/>
      <c r="U273" s="11"/>
      <c r="V273" s="11"/>
      <c r="W273" s="11"/>
      <c r="X273" s="58"/>
      <c r="Y273" s="29">
        <f>SUM(Y261:Y272)</f>
        <v>1000</v>
      </c>
      <c r="Z273" s="19"/>
      <c r="AA273" s="30">
        <f>SUM(AA261:AA272)</f>
        <v>1249</v>
      </c>
      <c r="AB273" s="86"/>
      <c r="AC273" s="87"/>
      <c r="AD273" s="88"/>
      <c r="AE273" s="89"/>
      <c r="AF273" s="88"/>
      <c r="AG273" s="106"/>
    </row>
    <row r="274" spans="1:33" ht="13.5" thickTop="1" thickBot="1" x14ac:dyDescent="0.3">
      <c r="A274" s="18" t="s">
        <v>112</v>
      </c>
      <c r="B274" s="12">
        <f t="shared" ref="B274:AA274" si="115">AVERAGE(B261:B272)</f>
        <v>2814.0833333333335</v>
      </c>
      <c r="C274" s="12">
        <f t="shared" si="115"/>
        <v>92.930083333333343</v>
      </c>
      <c r="D274" s="12">
        <f t="shared" si="115"/>
        <v>172.27775</v>
      </c>
      <c r="E274" s="12">
        <f t="shared" si="115"/>
        <v>21.527749999999997</v>
      </c>
      <c r="F274" s="52">
        <f>AVERAGE(F261:F272)</f>
        <v>0.86750000000000005</v>
      </c>
      <c r="G274" s="12">
        <f>AVERAGE(G261:G272)</f>
        <v>171.41666666666666</v>
      </c>
      <c r="H274" s="12">
        <f>AVERAGE(H261:H272)</f>
        <v>22.5</v>
      </c>
      <c r="I274" s="52">
        <f>AVERAGE(I261:I272)</f>
        <v>0.86916666666666664</v>
      </c>
      <c r="J274" s="12">
        <f t="shared" si="115"/>
        <v>417.66666666666669</v>
      </c>
      <c r="K274" s="12">
        <f t="shared" si="115"/>
        <v>72.916666666666671</v>
      </c>
      <c r="L274" s="52">
        <f>AVERAGE(L261:L272)</f>
        <v>0.82500000000000007</v>
      </c>
      <c r="M274" s="14">
        <f t="shared" si="115"/>
        <v>7.3155000000000001</v>
      </c>
      <c r="N274" s="38">
        <f t="shared" si="115"/>
        <v>7.1506666666666669</v>
      </c>
      <c r="O274" s="14">
        <f t="shared" si="115"/>
        <v>1174.72225</v>
      </c>
      <c r="P274" s="14">
        <f t="shared" si="115"/>
        <v>1198.4514166666665</v>
      </c>
      <c r="Q274" s="12">
        <f>AVERAGE(Q261:Q272)</f>
        <v>51.190909090909081</v>
      </c>
      <c r="R274" s="12">
        <f>AVERAGE(R261:R272)</f>
        <v>32.890909090909091</v>
      </c>
      <c r="S274" s="12">
        <f t="shared" si="115"/>
        <v>68.600000000000009</v>
      </c>
      <c r="T274" s="12">
        <f t="shared" si="115"/>
        <v>41.636363636363633</v>
      </c>
      <c r="U274" s="12"/>
      <c r="V274" s="12">
        <f t="shared" si="115"/>
        <v>7.3818181818181809</v>
      </c>
      <c r="W274" s="38">
        <f t="shared" si="115"/>
        <v>5.4818181818181824</v>
      </c>
      <c r="X274" s="60"/>
      <c r="Y274" s="25">
        <f t="shared" si="115"/>
        <v>83.333333333333329</v>
      </c>
      <c r="Z274" s="14">
        <f t="shared" si="115"/>
        <v>3.7164794984121272E-2</v>
      </c>
      <c r="AA274" s="12">
        <f t="shared" si="115"/>
        <v>104.08333333333333</v>
      </c>
      <c r="AB274" s="90">
        <f t="shared" si="109"/>
        <v>0.61953388888888894</v>
      </c>
      <c r="AC274" s="91">
        <f t="shared" ref="AC274" si="116">(C274*D274)/1000</f>
        <v>16.009785663979169</v>
      </c>
      <c r="AD274" s="92">
        <f t="shared" si="111"/>
        <v>0.2668297610663195</v>
      </c>
      <c r="AE274" s="93">
        <f t="shared" ref="AE274" si="117">(C274*G274)/1000</f>
        <v>15.929765118055556</v>
      </c>
      <c r="AF274" s="92">
        <f t="shared" si="113"/>
        <v>0.26549608530092594</v>
      </c>
      <c r="AG274" s="107">
        <f>AVERAGE(AG261:AG272)</f>
        <v>194.74515555555556</v>
      </c>
    </row>
    <row r="275" spans="1:33" ht="13" thickTop="1" x14ac:dyDescent="0.25"/>
    <row r="276" spans="1:33" ht="13" thickBot="1" x14ac:dyDescent="0.3"/>
    <row r="277" spans="1:33" ht="13.5" thickTop="1" x14ac:dyDescent="0.3">
      <c r="A277" s="53" t="s">
        <v>5</v>
      </c>
      <c r="B277" s="15" t="s">
        <v>6</v>
      </c>
      <c r="C277" s="15" t="s">
        <v>6</v>
      </c>
      <c r="D277" s="15" t="s">
        <v>64</v>
      </c>
      <c r="E277" s="15" t="s">
        <v>65</v>
      </c>
      <c r="F277" s="26" t="s">
        <v>2</v>
      </c>
      <c r="G277" s="15" t="s">
        <v>66</v>
      </c>
      <c r="H277" s="15" t="s">
        <v>67</v>
      </c>
      <c r="I277" s="26" t="s">
        <v>3</v>
      </c>
      <c r="J277" s="15" t="s">
        <v>68</v>
      </c>
      <c r="K277" s="15" t="s">
        <v>69</v>
      </c>
      <c r="L277" s="26" t="s">
        <v>70</v>
      </c>
      <c r="M277" s="15" t="s">
        <v>71</v>
      </c>
      <c r="N277" s="15" t="s">
        <v>72</v>
      </c>
      <c r="O277" s="15" t="s">
        <v>73</v>
      </c>
      <c r="P277" s="15" t="s">
        <v>74</v>
      </c>
      <c r="Q277" s="15" t="s">
        <v>75</v>
      </c>
      <c r="R277" s="15" t="s">
        <v>76</v>
      </c>
      <c r="S277" s="15" t="s">
        <v>77</v>
      </c>
      <c r="T277" s="15" t="s">
        <v>78</v>
      </c>
      <c r="U277" s="96" t="s">
        <v>102</v>
      </c>
      <c r="V277" s="15" t="s">
        <v>79</v>
      </c>
      <c r="W277" s="15" t="s">
        <v>80</v>
      </c>
      <c r="X277" s="98" t="s">
        <v>103</v>
      </c>
      <c r="Y277" s="21" t="s">
        <v>116</v>
      </c>
      <c r="Z277" s="22" t="s">
        <v>13</v>
      </c>
      <c r="AA277" s="22" t="s">
        <v>52</v>
      </c>
      <c r="AB277" s="74" t="s">
        <v>53</v>
      </c>
      <c r="AC277" s="75" t="s">
        <v>54</v>
      </c>
      <c r="AD277" s="76" t="s">
        <v>55</v>
      </c>
      <c r="AE277" s="77" t="s">
        <v>53</v>
      </c>
      <c r="AF277" s="76" t="s">
        <v>53</v>
      </c>
      <c r="AG277" s="74" t="s">
        <v>120</v>
      </c>
    </row>
    <row r="278" spans="1:33" ht="13.5" thickBot="1" x14ac:dyDescent="0.35">
      <c r="A278" s="39" t="s">
        <v>113</v>
      </c>
      <c r="B278" s="16" t="s">
        <v>15</v>
      </c>
      <c r="C278" s="17" t="s">
        <v>16</v>
      </c>
      <c r="D278" s="16" t="s">
        <v>17</v>
      </c>
      <c r="E278" s="16" t="s">
        <v>17</v>
      </c>
      <c r="F278" s="27" t="s">
        <v>82</v>
      </c>
      <c r="G278" s="16" t="s">
        <v>17</v>
      </c>
      <c r="H278" s="16" t="s">
        <v>17</v>
      </c>
      <c r="I278" s="27" t="s">
        <v>82</v>
      </c>
      <c r="J278" s="16" t="s">
        <v>17</v>
      </c>
      <c r="K278" s="16" t="s">
        <v>17</v>
      </c>
      <c r="L278" s="27" t="s">
        <v>82</v>
      </c>
      <c r="M278" s="16"/>
      <c r="N278" s="16"/>
      <c r="O278" s="16"/>
      <c r="P278" s="16"/>
      <c r="Q278" s="16" t="s">
        <v>17</v>
      </c>
      <c r="R278" s="16" t="s">
        <v>17</v>
      </c>
      <c r="S278" s="16" t="s">
        <v>17</v>
      </c>
      <c r="T278" s="16" t="s">
        <v>17</v>
      </c>
      <c r="U278" s="97" t="s">
        <v>82</v>
      </c>
      <c r="V278" s="16" t="s">
        <v>17</v>
      </c>
      <c r="W278" s="16" t="s">
        <v>17</v>
      </c>
      <c r="X278" s="99" t="s">
        <v>82</v>
      </c>
      <c r="Y278" s="23" t="s">
        <v>18</v>
      </c>
      <c r="Z278" s="17" t="s">
        <v>19</v>
      </c>
      <c r="AA278" s="17" t="s">
        <v>57</v>
      </c>
      <c r="AB278" s="78" t="s">
        <v>6</v>
      </c>
      <c r="AC278" s="79" t="s">
        <v>58</v>
      </c>
      <c r="AD278" s="80" t="s">
        <v>59</v>
      </c>
      <c r="AE278" s="81" t="s">
        <v>60</v>
      </c>
      <c r="AF278" s="80" t="s">
        <v>61</v>
      </c>
      <c r="AG278" s="78" t="s">
        <v>121</v>
      </c>
    </row>
    <row r="279" spans="1:33" ht="13" thickTop="1" x14ac:dyDescent="0.25">
      <c r="A279" s="7" t="s">
        <v>20</v>
      </c>
      <c r="B279" s="8">
        <v>1705</v>
      </c>
      <c r="C279" s="8">
        <v>55</v>
      </c>
      <c r="D279" s="8">
        <v>294</v>
      </c>
      <c r="E279" s="8">
        <v>40</v>
      </c>
      <c r="F279" s="41">
        <v>87</v>
      </c>
      <c r="G279" s="8">
        <v>260</v>
      </c>
      <c r="H279" s="8">
        <v>39</v>
      </c>
      <c r="I279" s="41">
        <v>85</v>
      </c>
      <c r="J279" s="8">
        <v>737</v>
      </c>
      <c r="K279" s="8">
        <v>172</v>
      </c>
      <c r="L279" s="41">
        <v>77</v>
      </c>
      <c r="M279" s="9">
        <v>7.03</v>
      </c>
      <c r="N279" s="9">
        <v>7.01</v>
      </c>
      <c r="O279" s="41">
        <v>1478</v>
      </c>
      <c r="P279" s="41">
        <v>1563</v>
      </c>
      <c r="Q279" s="28">
        <v>84.5</v>
      </c>
      <c r="R279" s="28">
        <v>70</v>
      </c>
      <c r="S279" s="28">
        <v>117</v>
      </c>
      <c r="T279" s="28">
        <v>84.5</v>
      </c>
      <c r="U279" s="41">
        <v>28</v>
      </c>
      <c r="V279" s="28">
        <v>12.3</v>
      </c>
      <c r="W279" s="28">
        <v>7.7</v>
      </c>
      <c r="X279" s="94">
        <v>38</v>
      </c>
      <c r="Y279" s="24">
        <v>90</v>
      </c>
      <c r="Z279" s="62">
        <f t="shared" ref="Z279:Z290" si="118">Y279/B279</f>
        <v>5.2785923753665691E-2</v>
      </c>
      <c r="AA279" s="8">
        <v>110</v>
      </c>
      <c r="AB279" s="82">
        <f>C279/$C$2</f>
        <v>0.36666666666666664</v>
      </c>
      <c r="AC279" s="83">
        <f>(C279*D279)/1000</f>
        <v>16.170000000000002</v>
      </c>
      <c r="AD279" s="84">
        <f>(AC279)/$E$3</f>
        <v>0.26950000000000002</v>
      </c>
      <c r="AE279" s="85">
        <f>(C279*G279)/1000</f>
        <v>14.3</v>
      </c>
      <c r="AF279" s="84">
        <f>(AE279)/$G$3</f>
        <v>0.23833333333333334</v>
      </c>
      <c r="AG279" s="105">
        <f>(0.8*C279*G279)/60</f>
        <v>190.66666666666666</v>
      </c>
    </row>
    <row r="280" spans="1:33" x14ac:dyDescent="0.25">
      <c r="A280" s="7" t="s">
        <v>21</v>
      </c>
      <c r="B280" s="8">
        <v>1444</v>
      </c>
      <c r="C280" s="8">
        <v>52</v>
      </c>
      <c r="D280" s="8">
        <v>541</v>
      </c>
      <c r="E280" s="8">
        <v>57</v>
      </c>
      <c r="F280" s="41">
        <v>89</v>
      </c>
      <c r="G280" s="8">
        <v>287</v>
      </c>
      <c r="H280" s="8">
        <v>42</v>
      </c>
      <c r="I280" s="41">
        <v>85</v>
      </c>
      <c r="J280" s="8">
        <v>712</v>
      </c>
      <c r="K280" s="8">
        <v>180</v>
      </c>
      <c r="L280" s="41">
        <v>75</v>
      </c>
      <c r="M280" s="9">
        <v>6.72</v>
      </c>
      <c r="N280" s="9">
        <v>6.8</v>
      </c>
      <c r="O280" s="41">
        <v>1156</v>
      </c>
      <c r="P280" s="41">
        <v>1551</v>
      </c>
      <c r="Q280" s="28">
        <v>54.8</v>
      </c>
      <c r="R280" s="28">
        <v>65.599999999999994</v>
      </c>
      <c r="S280" s="28">
        <v>82.2</v>
      </c>
      <c r="T280" s="28">
        <v>82.9</v>
      </c>
      <c r="U280" s="41">
        <v>-1</v>
      </c>
      <c r="V280" s="28">
        <v>9</v>
      </c>
      <c r="W280" s="28">
        <v>7.7</v>
      </c>
      <c r="X280" s="94">
        <v>14</v>
      </c>
      <c r="Y280" s="24">
        <v>78</v>
      </c>
      <c r="Z280" s="62">
        <f t="shared" si="118"/>
        <v>5.4016620498614956E-2</v>
      </c>
      <c r="AA280" s="8">
        <v>95</v>
      </c>
      <c r="AB280" s="82">
        <f t="shared" ref="AB280:AB290" si="119">C280/$C$2</f>
        <v>0.34666666666666668</v>
      </c>
      <c r="AC280" s="83">
        <f t="shared" ref="AC280:AC290" si="120">(C280*D280)/1000</f>
        <v>28.132000000000001</v>
      </c>
      <c r="AD280" s="84">
        <f t="shared" ref="AD280:AD292" si="121">(AC280)/$E$3</f>
        <v>0.46886666666666671</v>
      </c>
      <c r="AE280" s="85">
        <f t="shared" ref="AE280:AE290" si="122">(C280*G280)/1000</f>
        <v>14.923999999999999</v>
      </c>
      <c r="AF280" s="84">
        <f t="shared" ref="AF280:AF292" si="123">(AE280)/$G$3</f>
        <v>0.24873333333333333</v>
      </c>
      <c r="AG280" s="105">
        <f t="shared" ref="AG280:AG290" si="124">(0.8*C280*G280)/60</f>
        <v>198.98666666666668</v>
      </c>
    </row>
    <row r="281" spans="1:33" x14ac:dyDescent="0.25">
      <c r="A281" s="7" t="s">
        <v>22</v>
      </c>
      <c r="B281" s="8">
        <v>3089</v>
      </c>
      <c r="C281" s="8">
        <v>100</v>
      </c>
      <c r="D281" s="8">
        <v>272</v>
      </c>
      <c r="E281" s="8">
        <v>39</v>
      </c>
      <c r="F281" s="41">
        <v>86</v>
      </c>
      <c r="G281" s="8">
        <v>332</v>
      </c>
      <c r="H281" s="8">
        <v>29</v>
      </c>
      <c r="I281" s="41">
        <v>91</v>
      </c>
      <c r="J281" s="8">
        <v>524</v>
      </c>
      <c r="K281" s="8">
        <v>111</v>
      </c>
      <c r="L281" s="41">
        <v>79</v>
      </c>
      <c r="M281" s="9">
        <v>6.95</v>
      </c>
      <c r="N281" s="9">
        <v>6.74</v>
      </c>
      <c r="O281" s="41">
        <v>1158</v>
      </c>
      <c r="P281" s="54">
        <v>1421</v>
      </c>
      <c r="Q281" s="28">
        <v>52.5</v>
      </c>
      <c r="R281" s="28">
        <v>46.7</v>
      </c>
      <c r="S281" s="28">
        <v>74.7</v>
      </c>
      <c r="T281" s="28">
        <v>57.3</v>
      </c>
      <c r="U281" s="41">
        <v>23</v>
      </c>
      <c r="V281" s="28">
        <v>9.3000000000000007</v>
      </c>
      <c r="W281" s="28">
        <v>7.6</v>
      </c>
      <c r="X281" s="94">
        <v>19</v>
      </c>
      <c r="Y281" s="24">
        <v>66</v>
      </c>
      <c r="Z281" s="62">
        <f t="shared" si="118"/>
        <v>2.1366137908708321E-2</v>
      </c>
      <c r="AA281" s="8">
        <v>80</v>
      </c>
      <c r="AB281" s="82">
        <f t="shared" si="119"/>
        <v>0.66666666666666663</v>
      </c>
      <c r="AC281" s="83">
        <f t="shared" si="120"/>
        <v>27.2</v>
      </c>
      <c r="AD281" s="84">
        <f t="shared" si="121"/>
        <v>0.45333333333333331</v>
      </c>
      <c r="AE281" s="85">
        <f t="shared" si="122"/>
        <v>33.200000000000003</v>
      </c>
      <c r="AF281" s="84">
        <f t="shared" si="123"/>
        <v>0.55333333333333334</v>
      </c>
      <c r="AG281" s="105">
        <f t="shared" si="124"/>
        <v>442.66666666666669</v>
      </c>
    </row>
    <row r="282" spans="1:33" x14ac:dyDescent="0.25">
      <c r="A282" s="7" t="s">
        <v>23</v>
      </c>
      <c r="B282" s="8">
        <v>2332</v>
      </c>
      <c r="C282" s="8">
        <v>77.733000000000004</v>
      </c>
      <c r="D282" s="8">
        <v>150.75</v>
      </c>
      <c r="E282" s="8">
        <v>19.75</v>
      </c>
      <c r="F282" s="41">
        <v>86.899000000000001</v>
      </c>
      <c r="G282" s="8">
        <v>277.5</v>
      </c>
      <c r="H282" s="8">
        <v>22.75</v>
      </c>
      <c r="I282" s="41">
        <v>91.802000000000007</v>
      </c>
      <c r="J282" s="8">
        <v>493</v>
      </c>
      <c r="K282" s="8">
        <v>87.75</v>
      </c>
      <c r="L282" s="41">
        <v>82.200999999999993</v>
      </c>
      <c r="M282" s="9">
        <v>6.8529999999999998</v>
      </c>
      <c r="N282" s="9">
        <v>6.7229999999999999</v>
      </c>
      <c r="O282" s="41">
        <v>1276.25</v>
      </c>
      <c r="P282" s="54">
        <v>1232.25</v>
      </c>
      <c r="Q282" s="28">
        <v>56.45</v>
      </c>
      <c r="R282" s="28">
        <v>36.924999999999997</v>
      </c>
      <c r="S282" s="28">
        <v>71.724999999999994</v>
      </c>
      <c r="T282" s="28">
        <v>43</v>
      </c>
      <c r="U282" s="41">
        <v>40.048999999999999</v>
      </c>
      <c r="V282" s="28">
        <v>8.17</v>
      </c>
      <c r="W282" s="28">
        <v>5.8780000000000001</v>
      </c>
      <c r="X282" s="94">
        <v>28.053999999999998</v>
      </c>
      <c r="Y282" s="24">
        <v>51</v>
      </c>
      <c r="Z282" s="62">
        <f t="shared" si="118"/>
        <v>2.1869639794168096E-2</v>
      </c>
      <c r="AA282" s="8">
        <v>70</v>
      </c>
      <c r="AB282" s="82">
        <f t="shared" si="119"/>
        <v>0.51822000000000001</v>
      </c>
      <c r="AC282" s="83">
        <f t="shared" si="120"/>
        <v>11.71824975</v>
      </c>
      <c r="AD282" s="84">
        <f t="shared" si="121"/>
        <v>0.19530416249999999</v>
      </c>
      <c r="AE282" s="85">
        <f t="shared" si="122"/>
        <v>21.570907500000001</v>
      </c>
      <c r="AF282" s="84">
        <f t="shared" si="123"/>
        <v>0.35951512499999999</v>
      </c>
      <c r="AG282" s="105">
        <f t="shared" si="124"/>
        <v>287.61210000000005</v>
      </c>
    </row>
    <row r="283" spans="1:33" x14ac:dyDescent="0.25">
      <c r="A283" s="7" t="s">
        <v>24</v>
      </c>
      <c r="B283" s="8">
        <v>1941</v>
      </c>
      <c r="C283" s="8">
        <v>62.613</v>
      </c>
      <c r="D283" s="8">
        <v>136</v>
      </c>
      <c r="E283" s="8">
        <v>29</v>
      </c>
      <c r="F283" s="41">
        <v>78.676000000000002</v>
      </c>
      <c r="G283" s="8">
        <v>332</v>
      </c>
      <c r="H283" s="8">
        <v>21.8</v>
      </c>
      <c r="I283" s="41">
        <v>93.433999999999997</v>
      </c>
      <c r="J283" s="8">
        <v>520.20000000000005</v>
      </c>
      <c r="K283" s="8">
        <v>59</v>
      </c>
      <c r="L283" s="41">
        <v>88.658000000000001</v>
      </c>
      <c r="M283" s="9">
        <v>6.7240000000000002</v>
      </c>
      <c r="N283" s="9">
        <v>6.6680000000000001</v>
      </c>
      <c r="O283" s="41">
        <v>1367.2</v>
      </c>
      <c r="P283" s="41">
        <v>1157.5999999999999</v>
      </c>
      <c r="Q283" s="28">
        <v>65.52</v>
      </c>
      <c r="R283" s="28">
        <v>24.821999999999999</v>
      </c>
      <c r="S283" s="28">
        <v>91.98</v>
      </c>
      <c r="T283" s="28">
        <v>34.54</v>
      </c>
      <c r="U283" s="41">
        <v>62.448</v>
      </c>
      <c r="V283" s="28">
        <v>9.4120000000000008</v>
      </c>
      <c r="W283" s="28">
        <v>3.4470000000000001</v>
      </c>
      <c r="X283" s="94">
        <v>63.377000000000002</v>
      </c>
      <c r="Y283" s="24">
        <v>52</v>
      </c>
      <c r="Z283" s="62">
        <f t="shared" si="118"/>
        <v>2.6790314270994334E-2</v>
      </c>
      <c r="AA283" s="8">
        <v>62</v>
      </c>
      <c r="AB283" s="82">
        <f t="shared" si="119"/>
        <v>0.41742000000000001</v>
      </c>
      <c r="AC283" s="83">
        <f t="shared" si="120"/>
        <v>8.5153680000000005</v>
      </c>
      <c r="AD283" s="84">
        <f t="shared" si="121"/>
        <v>0.14192280000000002</v>
      </c>
      <c r="AE283" s="85">
        <f t="shared" si="122"/>
        <v>20.787516</v>
      </c>
      <c r="AF283" s="84">
        <f t="shared" si="123"/>
        <v>0.34645860000000001</v>
      </c>
      <c r="AG283" s="105">
        <f t="shared" si="124"/>
        <v>277.16687999999999</v>
      </c>
    </row>
    <row r="284" spans="1:33" x14ac:dyDescent="0.25">
      <c r="A284" s="7" t="s">
        <v>25</v>
      </c>
      <c r="B284" s="8">
        <v>1429</v>
      </c>
      <c r="C284" s="8">
        <v>47.633000000000003</v>
      </c>
      <c r="D284" s="8">
        <v>166.667</v>
      </c>
      <c r="E284" s="8">
        <v>18.667000000000002</v>
      </c>
      <c r="F284" s="41">
        <v>88.8</v>
      </c>
      <c r="G284" s="8">
        <v>296.66699999999997</v>
      </c>
      <c r="H284" s="8">
        <v>16.332999999999998</v>
      </c>
      <c r="I284" s="41">
        <v>94.495000000000005</v>
      </c>
      <c r="J284" s="8">
        <v>597.66700000000003</v>
      </c>
      <c r="K284" s="8">
        <v>55</v>
      </c>
      <c r="L284" s="41">
        <v>90.798000000000002</v>
      </c>
      <c r="M284" s="9">
        <v>6.8869999999999996</v>
      </c>
      <c r="N284" s="9">
        <v>6.6429999999999998</v>
      </c>
      <c r="O284" s="41">
        <v>1459</v>
      </c>
      <c r="P284" s="54">
        <v>1292.3330000000001</v>
      </c>
      <c r="Q284" s="28">
        <v>71.433000000000007</v>
      </c>
      <c r="R284" s="28">
        <v>21.363</v>
      </c>
      <c r="S284" s="28">
        <v>105.267</v>
      </c>
      <c r="T284" s="28">
        <v>34.700000000000003</v>
      </c>
      <c r="U284" s="41">
        <v>67.036000000000001</v>
      </c>
      <c r="V284" s="28">
        <v>11.02</v>
      </c>
      <c r="W284" s="28">
        <v>3.355</v>
      </c>
      <c r="X284" s="94">
        <v>69.555000000000007</v>
      </c>
      <c r="Y284" s="24">
        <v>57</v>
      </c>
      <c r="Z284" s="62">
        <f t="shared" si="118"/>
        <v>3.9888033589923023E-2</v>
      </c>
      <c r="AA284" s="8">
        <v>74</v>
      </c>
      <c r="AB284" s="82">
        <f t="shared" si="119"/>
        <v>0.31755333333333335</v>
      </c>
      <c r="AC284" s="83">
        <f t="shared" si="120"/>
        <v>7.9388492110000008</v>
      </c>
      <c r="AD284" s="84">
        <f t="shared" si="121"/>
        <v>0.13231415351666667</v>
      </c>
      <c r="AE284" s="85">
        <f t="shared" si="122"/>
        <v>14.131139210999999</v>
      </c>
      <c r="AF284" s="84">
        <f t="shared" si="123"/>
        <v>0.23551898684999997</v>
      </c>
      <c r="AG284" s="105">
        <f t="shared" si="124"/>
        <v>188.41518948000001</v>
      </c>
    </row>
    <row r="285" spans="1:33" x14ac:dyDescent="0.25">
      <c r="A285" s="7" t="s">
        <v>26</v>
      </c>
      <c r="B285" s="8">
        <v>1553</v>
      </c>
      <c r="C285" s="8">
        <v>50.097000000000001</v>
      </c>
      <c r="D285" s="41">
        <v>191.25</v>
      </c>
      <c r="E285" s="8">
        <v>33.75</v>
      </c>
      <c r="F285" s="8">
        <v>82.352999999999994</v>
      </c>
      <c r="G285" s="41">
        <v>320</v>
      </c>
      <c r="H285" s="8">
        <v>21.25</v>
      </c>
      <c r="I285" s="8">
        <v>93.358999999999995</v>
      </c>
      <c r="J285" s="41">
        <v>540.5</v>
      </c>
      <c r="K285" s="9">
        <v>60.5</v>
      </c>
      <c r="L285" s="9">
        <v>88.807000000000002</v>
      </c>
      <c r="M285" s="104">
        <v>6.835</v>
      </c>
      <c r="N285" s="103">
        <v>6.86</v>
      </c>
      <c r="O285" s="41">
        <v>1402.25</v>
      </c>
      <c r="P285" s="41">
        <v>1072.5</v>
      </c>
      <c r="Q285" s="28">
        <v>71.25</v>
      </c>
      <c r="R285" s="28">
        <v>40.762999999999998</v>
      </c>
      <c r="S285" s="28">
        <v>94.325000000000003</v>
      </c>
      <c r="T285" s="28">
        <v>48.1</v>
      </c>
      <c r="U285" s="41">
        <v>49.006</v>
      </c>
      <c r="V285" s="28">
        <v>10.212999999999999</v>
      </c>
      <c r="W285" s="28">
        <v>5.1520000000000001</v>
      </c>
      <c r="X285" s="94">
        <v>49.554000000000002</v>
      </c>
      <c r="Y285" s="24">
        <v>59</v>
      </c>
      <c r="Z285" s="62">
        <f t="shared" si="118"/>
        <v>3.7990985189954925E-2</v>
      </c>
      <c r="AA285" s="8">
        <v>82</v>
      </c>
      <c r="AB285" s="82">
        <f t="shared" ref="AB285" si="125">C285/$C$2</f>
        <v>0.33398</v>
      </c>
      <c r="AC285" s="83">
        <f t="shared" ref="AC285" si="126">(C285*D285)/1000</f>
        <v>9.5810512499999998</v>
      </c>
      <c r="AD285" s="84">
        <f t="shared" ref="AD285" si="127">(AC285)/$E$3</f>
        <v>0.15968418749999999</v>
      </c>
      <c r="AE285" s="85">
        <f t="shared" ref="AE285" si="128">(C285*G285)/1000</f>
        <v>16.031040000000001</v>
      </c>
      <c r="AF285" s="84">
        <f t="shared" ref="AF285" si="129">(AE285)/$G$3</f>
        <v>0.26718400000000003</v>
      </c>
      <c r="AG285" s="105">
        <f t="shared" si="124"/>
        <v>213.74720000000005</v>
      </c>
    </row>
    <row r="286" spans="1:33" x14ac:dyDescent="0.25">
      <c r="A286" s="7" t="s">
        <v>27</v>
      </c>
      <c r="B286" s="8">
        <v>1707</v>
      </c>
      <c r="C286" s="8">
        <v>55</v>
      </c>
      <c r="D286" s="8">
        <v>93</v>
      </c>
      <c r="E286" s="8">
        <v>7</v>
      </c>
      <c r="F286" s="41">
        <v>93</v>
      </c>
      <c r="G286" s="8">
        <v>254</v>
      </c>
      <c r="H286" s="8">
        <v>13</v>
      </c>
      <c r="I286" s="41">
        <v>95</v>
      </c>
      <c r="J286" s="8">
        <v>384</v>
      </c>
      <c r="K286" s="8">
        <v>47</v>
      </c>
      <c r="L286" s="41">
        <v>88</v>
      </c>
      <c r="M286" s="9">
        <v>6.88</v>
      </c>
      <c r="N286" s="9">
        <v>7.06</v>
      </c>
      <c r="O286" s="41">
        <v>1312</v>
      </c>
      <c r="P286" s="41">
        <v>1449</v>
      </c>
      <c r="Q286" s="28">
        <v>64</v>
      </c>
      <c r="R286" s="28">
        <v>26.7</v>
      </c>
      <c r="S286" s="28">
        <v>82.3</v>
      </c>
      <c r="T286" s="28">
        <v>44.6</v>
      </c>
      <c r="U286" s="41">
        <v>46</v>
      </c>
      <c r="V286" s="28">
        <v>10.4</v>
      </c>
      <c r="W286" s="28">
        <v>1.9</v>
      </c>
      <c r="X286" s="94">
        <v>81</v>
      </c>
      <c r="Y286" s="24">
        <v>57</v>
      </c>
      <c r="Z286" s="62">
        <f t="shared" si="118"/>
        <v>3.3391915641476276E-2</v>
      </c>
      <c r="AA286" s="8">
        <v>78</v>
      </c>
      <c r="AB286" s="82">
        <f t="shared" si="119"/>
        <v>0.36666666666666664</v>
      </c>
      <c r="AC286" s="83">
        <f t="shared" si="120"/>
        <v>5.1150000000000002</v>
      </c>
      <c r="AD286" s="84">
        <f t="shared" si="121"/>
        <v>8.5250000000000006E-2</v>
      </c>
      <c r="AE286" s="85">
        <f t="shared" si="122"/>
        <v>13.97</v>
      </c>
      <c r="AF286" s="84">
        <f t="shared" si="123"/>
        <v>0.23283333333333334</v>
      </c>
      <c r="AG286" s="105">
        <f t="shared" si="124"/>
        <v>186.26666666666668</v>
      </c>
    </row>
    <row r="287" spans="1:33" x14ac:dyDescent="0.25">
      <c r="A287" s="7" t="s">
        <v>28</v>
      </c>
      <c r="B287" s="8">
        <v>1394</v>
      </c>
      <c r="C287" s="8">
        <v>46.466999999999999</v>
      </c>
      <c r="D287" s="8">
        <v>113.25</v>
      </c>
      <c r="E287" s="8">
        <v>2.75</v>
      </c>
      <c r="F287" s="41">
        <v>97.572000000000003</v>
      </c>
      <c r="G287" s="8">
        <v>190</v>
      </c>
      <c r="H287" s="8">
        <v>12.75</v>
      </c>
      <c r="I287" s="41">
        <v>93.289000000000001</v>
      </c>
      <c r="J287" s="8">
        <v>302.75</v>
      </c>
      <c r="K287" s="8">
        <v>38.25</v>
      </c>
      <c r="L287" s="41">
        <v>87.366</v>
      </c>
      <c r="M287" s="9">
        <v>6.968</v>
      </c>
      <c r="N287" s="9">
        <v>7.0730000000000004</v>
      </c>
      <c r="O287" s="41">
        <v>1165.25</v>
      </c>
      <c r="P287" s="41">
        <v>1234.25</v>
      </c>
      <c r="Q287" s="28">
        <v>51.975000000000001</v>
      </c>
      <c r="R287" s="28">
        <v>2.3250000000000002</v>
      </c>
      <c r="S287" s="28">
        <v>68.75</v>
      </c>
      <c r="T287" s="28">
        <v>24.975000000000001</v>
      </c>
      <c r="U287" s="41">
        <v>63.673000000000002</v>
      </c>
      <c r="V287" s="28">
        <v>6.9829999999999997</v>
      </c>
      <c r="W287" s="28">
        <v>1.8480000000000001</v>
      </c>
      <c r="X287" s="94">
        <v>73.536000000000001</v>
      </c>
      <c r="Y287" s="24">
        <v>53</v>
      </c>
      <c r="Z287" s="62">
        <f t="shared" si="118"/>
        <v>3.8020086083213771E-2</v>
      </c>
      <c r="AA287" s="8">
        <v>80</v>
      </c>
      <c r="AB287" s="82">
        <f t="shared" si="119"/>
        <v>0.30978</v>
      </c>
      <c r="AC287" s="83">
        <f t="shared" si="120"/>
        <v>5.2623877500000003</v>
      </c>
      <c r="AD287" s="84">
        <f t="shared" si="121"/>
        <v>8.7706462499999999E-2</v>
      </c>
      <c r="AE287" s="85">
        <f t="shared" si="122"/>
        <v>8.8287300000000002</v>
      </c>
      <c r="AF287" s="84">
        <f t="shared" si="123"/>
        <v>0.14714550000000001</v>
      </c>
      <c r="AG287" s="105">
        <f t="shared" si="124"/>
        <v>117.71640000000001</v>
      </c>
    </row>
    <row r="288" spans="1:33" x14ac:dyDescent="0.25">
      <c r="A288" s="7" t="s">
        <v>29</v>
      </c>
      <c r="B288" s="8">
        <v>1743</v>
      </c>
      <c r="C288" s="8">
        <v>56.225999999999999</v>
      </c>
      <c r="D288" s="8">
        <v>150.6</v>
      </c>
      <c r="E288" s="8">
        <v>8</v>
      </c>
      <c r="F288" s="41">
        <v>94.688000000000002</v>
      </c>
      <c r="G288" s="8">
        <v>236</v>
      </c>
      <c r="H288" s="8">
        <v>15.2</v>
      </c>
      <c r="I288" s="41">
        <v>93.558999999999997</v>
      </c>
      <c r="J288" s="8">
        <v>396.8</v>
      </c>
      <c r="K288" s="8">
        <v>50.8</v>
      </c>
      <c r="L288" s="41">
        <v>87.197999999999993</v>
      </c>
      <c r="M288" s="9">
        <v>6.7960000000000003</v>
      </c>
      <c r="N288" s="9">
        <v>6.944</v>
      </c>
      <c r="O288" s="41">
        <v>1268.4000000000001</v>
      </c>
      <c r="P288" s="41">
        <v>1298.5999999999999</v>
      </c>
      <c r="Q288" s="28">
        <v>61.66</v>
      </c>
      <c r="R288" s="28">
        <v>10.62</v>
      </c>
      <c r="S288" s="28">
        <v>83.14</v>
      </c>
      <c r="T288" s="28">
        <v>41.76</v>
      </c>
      <c r="U288" s="41">
        <v>49.771000000000001</v>
      </c>
      <c r="V288" s="28">
        <v>8.0579999999999998</v>
      </c>
      <c r="W288" s="28">
        <v>4.4320000000000004</v>
      </c>
      <c r="X288" s="94">
        <v>44.999000000000002</v>
      </c>
      <c r="Y288" s="24">
        <v>57</v>
      </c>
      <c r="Z288" s="62">
        <f t="shared" si="118"/>
        <v>3.2702237521514632E-2</v>
      </c>
      <c r="AA288" s="8">
        <v>75</v>
      </c>
      <c r="AB288" s="82">
        <f t="shared" si="119"/>
        <v>0.37484000000000001</v>
      </c>
      <c r="AC288" s="83">
        <f t="shared" si="120"/>
        <v>8.4676355999999995</v>
      </c>
      <c r="AD288" s="84">
        <f t="shared" si="121"/>
        <v>0.14112726</v>
      </c>
      <c r="AE288" s="85">
        <f t="shared" si="122"/>
        <v>13.269335999999999</v>
      </c>
      <c r="AF288" s="84">
        <f t="shared" si="123"/>
        <v>0.22115559999999998</v>
      </c>
      <c r="AG288" s="105">
        <f t="shared" si="124"/>
        <v>176.92448000000002</v>
      </c>
    </row>
    <row r="289" spans="1:33" x14ac:dyDescent="0.25">
      <c r="A289" s="7" t="s">
        <v>30</v>
      </c>
      <c r="B289" s="32">
        <v>1842</v>
      </c>
      <c r="C289" s="32">
        <v>61.4</v>
      </c>
      <c r="D289" s="32">
        <v>127.25</v>
      </c>
      <c r="E289" s="32">
        <v>20</v>
      </c>
      <c r="F289" s="41">
        <v>84.283000000000001</v>
      </c>
      <c r="G289" s="32">
        <v>175</v>
      </c>
      <c r="H289" s="32">
        <v>17.5</v>
      </c>
      <c r="I289" s="41">
        <v>90</v>
      </c>
      <c r="J289" s="32">
        <v>354.25</v>
      </c>
      <c r="K289" s="32">
        <v>64.25</v>
      </c>
      <c r="L289" s="41">
        <v>81.863</v>
      </c>
      <c r="M289" s="33">
        <v>6.9480000000000004</v>
      </c>
      <c r="N289" s="9">
        <v>6.84</v>
      </c>
      <c r="O289" s="45">
        <v>1208</v>
      </c>
      <c r="P289" s="41">
        <v>1347</v>
      </c>
      <c r="Q289" s="36">
        <v>56.424999999999997</v>
      </c>
      <c r="R289" s="28">
        <v>39.325000000000003</v>
      </c>
      <c r="S289" s="36">
        <v>71.125</v>
      </c>
      <c r="T289" s="28">
        <v>50.35</v>
      </c>
      <c r="U289" s="45">
        <v>29.209</v>
      </c>
      <c r="V289" s="36">
        <v>7.37</v>
      </c>
      <c r="W289" s="28">
        <v>7.1180000000000003</v>
      </c>
      <c r="X289" s="95">
        <v>3.419</v>
      </c>
      <c r="Y289" s="34">
        <v>59</v>
      </c>
      <c r="Z289" s="62">
        <f t="shared" si="118"/>
        <v>3.2030401737242128E-2</v>
      </c>
      <c r="AA289" s="32">
        <v>68</v>
      </c>
      <c r="AB289" s="82">
        <f t="shared" si="119"/>
        <v>0.40933333333333333</v>
      </c>
      <c r="AC289" s="83">
        <f t="shared" si="120"/>
        <v>7.8131499999999994</v>
      </c>
      <c r="AD289" s="84">
        <f t="shared" si="121"/>
        <v>0.13021916666666666</v>
      </c>
      <c r="AE289" s="85">
        <f t="shared" si="122"/>
        <v>10.744999999999999</v>
      </c>
      <c r="AF289" s="84">
        <f t="shared" si="123"/>
        <v>0.17908333333333332</v>
      </c>
      <c r="AG289" s="105">
        <f t="shared" si="124"/>
        <v>143.26666666666668</v>
      </c>
    </row>
    <row r="290" spans="1:33" ht="13" thickBot="1" x14ac:dyDescent="0.3">
      <c r="A290" s="7" t="s">
        <v>31</v>
      </c>
      <c r="B290" s="8">
        <v>2080</v>
      </c>
      <c r="C290" s="8">
        <v>67.096999999999994</v>
      </c>
      <c r="D290" s="8">
        <v>115.75</v>
      </c>
      <c r="E290" s="8">
        <v>24.5</v>
      </c>
      <c r="F290" s="41">
        <v>78.834000000000003</v>
      </c>
      <c r="G290" s="8">
        <v>237.5</v>
      </c>
      <c r="H290" s="8">
        <v>21.25</v>
      </c>
      <c r="I290" s="41">
        <v>91.052999999999997</v>
      </c>
      <c r="J290" s="8">
        <v>392.75</v>
      </c>
      <c r="K290" s="8">
        <v>89.25</v>
      </c>
      <c r="L290" s="41">
        <v>77.275999999999996</v>
      </c>
      <c r="M290" s="9">
        <v>6.9429999999999996</v>
      </c>
      <c r="N290" s="9">
        <v>6.8780000000000001</v>
      </c>
      <c r="O290" s="41">
        <v>1605.25</v>
      </c>
      <c r="P290" s="41">
        <v>1432</v>
      </c>
      <c r="Q290" s="28">
        <v>61.6</v>
      </c>
      <c r="R290" s="28">
        <v>36.549999999999997</v>
      </c>
      <c r="S290" s="28">
        <v>75.224999999999994</v>
      </c>
      <c r="T290" s="28">
        <v>52.125</v>
      </c>
      <c r="U290" s="41">
        <v>30.707999999999998</v>
      </c>
      <c r="V290" s="28">
        <v>8.1829999999999998</v>
      </c>
      <c r="W290" s="28">
        <v>7.5030000000000001</v>
      </c>
      <c r="X290" s="94">
        <v>8.31</v>
      </c>
      <c r="Y290" s="24">
        <v>61</v>
      </c>
      <c r="Z290" s="62">
        <f t="shared" si="118"/>
        <v>2.9326923076923077E-2</v>
      </c>
      <c r="AA290" s="8">
        <v>74</v>
      </c>
      <c r="AB290" s="82">
        <f t="shared" si="119"/>
        <v>0.44731333333333329</v>
      </c>
      <c r="AC290" s="83">
        <f t="shared" si="120"/>
        <v>7.7664777499999991</v>
      </c>
      <c r="AD290" s="84">
        <f t="shared" si="121"/>
        <v>0.12944129583333333</v>
      </c>
      <c r="AE290" s="85">
        <f t="shared" si="122"/>
        <v>15.935537499999999</v>
      </c>
      <c r="AF290" s="84">
        <f t="shared" si="123"/>
        <v>0.26559229166666665</v>
      </c>
      <c r="AG290" s="105">
        <f t="shared" si="124"/>
        <v>212.47383333333335</v>
      </c>
    </row>
    <row r="291" spans="1:33" ht="13.5" thickTop="1" thickBot="1" x14ac:dyDescent="0.3">
      <c r="A291" s="10" t="s">
        <v>114</v>
      </c>
      <c r="B291" s="30">
        <f>SUM(B279:B290)</f>
        <v>22259</v>
      </c>
      <c r="C291" s="11"/>
      <c r="D291" s="11"/>
      <c r="E291" s="11"/>
      <c r="F291" s="11"/>
      <c r="G291" s="11"/>
      <c r="H291" s="11"/>
      <c r="I291" s="11"/>
      <c r="J291" s="11"/>
      <c r="K291" s="11"/>
      <c r="L291" s="11"/>
      <c r="M291" s="19">
        <f>SUM(M279:M290)</f>
        <v>82.534000000000006</v>
      </c>
      <c r="N291" s="11"/>
      <c r="O291" s="19"/>
      <c r="P291" s="11"/>
      <c r="Q291" s="11"/>
      <c r="R291" s="11"/>
      <c r="S291" s="11"/>
      <c r="T291" s="11"/>
      <c r="U291" s="11"/>
      <c r="V291" s="11"/>
      <c r="W291" s="11"/>
      <c r="X291" s="58"/>
      <c r="Y291" s="29">
        <f>SUM(Y279:Y290)</f>
        <v>740</v>
      </c>
      <c r="Z291" s="19"/>
      <c r="AA291" s="30">
        <f>SUM(AA279:AA290)</f>
        <v>948</v>
      </c>
      <c r="AB291" s="86"/>
      <c r="AC291" s="87"/>
      <c r="AD291" s="88"/>
      <c r="AE291" s="89"/>
      <c r="AF291" s="88"/>
      <c r="AG291" s="106"/>
    </row>
    <row r="292" spans="1:33" ht="13.5" thickTop="1" thickBot="1" x14ac:dyDescent="0.3">
      <c r="A292" s="18" t="s">
        <v>115</v>
      </c>
      <c r="B292" s="12">
        <f t="shared" ref="B292:AA292" si="130">AVERAGE(B279:B290)</f>
        <v>1854.9166666666667</v>
      </c>
      <c r="C292" s="12">
        <f t="shared" si="130"/>
        <v>60.938833333333328</v>
      </c>
      <c r="D292" s="12">
        <f t="shared" si="130"/>
        <v>195.95974999999999</v>
      </c>
      <c r="E292" s="12">
        <f t="shared" si="130"/>
        <v>24.95141666666667</v>
      </c>
      <c r="F292" s="102">
        <f>AVERAGE(F279:F290)</f>
        <v>87.258750000000006</v>
      </c>
      <c r="G292" s="12">
        <f>AVERAGE(G279:G290)</f>
        <v>266.47224999999997</v>
      </c>
      <c r="H292" s="12">
        <f>AVERAGE(H279:H290)</f>
        <v>22.652749999999997</v>
      </c>
      <c r="I292" s="102">
        <f>AVERAGE(I279:I290)</f>
        <v>91.415916666666661</v>
      </c>
      <c r="J292" s="12">
        <f t="shared" si="130"/>
        <v>496.24308333333335</v>
      </c>
      <c r="K292" s="12">
        <f t="shared" si="130"/>
        <v>84.566666666666663</v>
      </c>
      <c r="L292" s="102">
        <f>AVERAGE(L279:L290)</f>
        <v>83.597250000000003</v>
      </c>
      <c r="M292" s="14">
        <f t="shared" si="130"/>
        <v>6.8778333333333341</v>
      </c>
      <c r="N292" s="38">
        <f t="shared" si="130"/>
        <v>6.8532500000000001</v>
      </c>
      <c r="O292" s="14">
        <f t="shared" si="130"/>
        <v>1321.3</v>
      </c>
      <c r="P292" s="14">
        <f t="shared" si="130"/>
        <v>1337.5444166666668</v>
      </c>
      <c r="Q292" s="12">
        <f>AVERAGE(Q279:Q290)</f>
        <v>62.676083333333331</v>
      </c>
      <c r="R292" s="12">
        <f>AVERAGE(R279:R290)</f>
        <v>35.141083333333334</v>
      </c>
      <c r="S292" s="12">
        <f t="shared" si="130"/>
        <v>84.811416666666673</v>
      </c>
      <c r="T292" s="12">
        <f t="shared" si="130"/>
        <v>49.904166666666669</v>
      </c>
      <c r="U292" s="100">
        <f t="shared" si="130"/>
        <v>40.658333333333331</v>
      </c>
      <c r="V292" s="12">
        <f t="shared" si="130"/>
        <v>9.2007499999999993</v>
      </c>
      <c r="W292" s="38">
        <f t="shared" si="130"/>
        <v>5.3027500000000005</v>
      </c>
      <c r="X292" s="101">
        <f t="shared" si="130"/>
        <v>41.067</v>
      </c>
      <c r="Y292" s="25">
        <f t="shared" si="130"/>
        <v>61.666666666666664</v>
      </c>
      <c r="Z292" s="14">
        <f t="shared" si="130"/>
        <v>3.5014934922199932E-2</v>
      </c>
      <c r="AA292" s="12">
        <f t="shared" si="130"/>
        <v>79</v>
      </c>
      <c r="AB292" s="90">
        <f t="shared" ref="AB292" si="131">C292/$C$2</f>
        <v>0.40625888888888884</v>
      </c>
      <c r="AC292" s="91">
        <f t="shared" ref="AC292" si="132">(C292*D292)/1000</f>
        <v>11.941558545291663</v>
      </c>
      <c r="AD292" s="92">
        <f t="shared" si="121"/>
        <v>0.19902597575486106</v>
      </c>
      <c r="AE292" s="93">
        <f t="shared" ref="AE292" si="133">(C292*G292)/1000</f>
        <v>16.238508030708331</v>
      </c>
      <c r="AF292" s="92">
        <f t="shared" si="123"/>
        <v>0.27064180051180553</v>
      </c>
      <c r="AG292" s="107">
        <f>AVERAGE(AG279:AG290)</f>
        <v>219.65911801222225</v>
      </c>
    </row>
    <row r="293" spans="1:33" ht="13" thickTop="1" x14ac:dyDescent="0.25"/>
    <row r="294" spans="1:33" ht="13" thickBot="1" x14ac:dyDescent="0.3"/>
    <row r="295" spans="1:33" ht="13.5" thickTop="1" x14ac:dyDescent="0.3">
      <c r="A295" s="53" t="s">
        <v>5</v>
      </c>
      <c r="B295" s="15" t="s">
        <v>6</v>
      </c>
      <c r="C295" s="15" t="s">
        <v>6</v>
      </c>
      <c r="D295" s="15" t="s">
        <v>64</v>
      </c>
      <c r="E295" s="15" t="s">
        <v>65</v>
      </c>
      <c r="F295" s="26" t="s">
        <v>2</v>
      </c>
      <c r="G295" s="15" t="s">
        <v>66</v>
      </c>
      <c r="H295" s="15" t="s">
        <v>67</v>
      </c>
      <c r="I295" s="26" t="s">
        <v>3</v>
      </c>
      <c r="J295" s="15" t="s">
        <v>68</v>
      </c>
      <c r="K295" s="15" t="s">
        <v>69</v>
      </c>
      <c r="L295" s="26" t="s">
        <v>70</v>
      </c>
      <c r="M295" s="15" t="s">
        <v>71</v>
      </c>
      <c r="N295" s="15" t="s">
        <v>72</v>
      </c>
      <c r="O295" s="15" t="s">
        <v>73</v>
      </c>
      <c r="P295" s="15" t="s">
        <v>74</v>
      </c>
      <c r="Q295" s="15" t="s">
        <v>75</v>
      </c>
      <c r="R295" s="15" t="s">
        <v>76</v>
      </c>
      <c r="S295" s="15" t="s">
        <v>77</v>
      </c>
      <c r="T295" s="15" t="s">
        <v>78</v>
      </c>
      <c r="U295" s="96" t="s">
        <v>102</v>
      </c>
      <c r="V295" s="15" t="s">
        <v>79</v>
      </c>
      <c r="W295" s="15" t="s">
        <v>80</v>
      </c>
      <c r="X295" s="98" t="s">
        <v>103</v>
      </c>
      <c r="Y295" s="21" t="s">
        <v>116</v>
      </c>
      <c r="Z295" s="22" t="s">
        <v>13</v>
      </c>
      <c r="AA295" s="22" t="s">
        <v>52</v>
      </c>
      <c r="AB295" s="74" t="s">
        <v>53</v>
      </c>
      <c r="AC295" s="75" t="s">
        <v>54</v>
      </c>
      <c r="AD295" s="76" t="s">
        <v>55</v>
      </c>
      <c r="AE295" s="77" t="s">
        <v>53</v>
      </c>
      <c r="AF295" s="76" t="s">
        <v>53</v>
      </c>
      <c r="AG295" s="74" t="s">
        <v>120</v>
      </c>
    </row>
    <row r="296" spans="1:33" ht="13.5" thickBot="1" x14ac:dyDescent="0.35">
      <c r="A296" s="39" t="s">
        <v>117</v>
      </c>
      <c r="B296" s="16" t="s">
        <v>15</v>
      </c>
      <c r="C296" s="17" t="s">
        <v>16</v>
      </c>
      <c r="D296" s="16" t="s">
        <v>17</v>
      </c>
      <c r="E296" s="16" t="s">
        <v>17</v>
      </c>
      <c r="F296" s="27" t="s">
        <v>82</v>
      </c>
      <c r="G296" s="16" t="s">
        <v>17</v>
      </c>
      <c r="H296" s="16" t="s">
        <v>17</v>
      </c>
      <c r="I296" s="27" t="s">
        <v>82</v>
      </c>
      <c r="J296" s="16" t="s">
        <v>17</v>
      </c>
      <c r="K296" s="16" t="s">
        <v>17</v>
      </c>
      <c r="L296" s="27" t="s">
        <v>82</v>
      </c>
      <c r="M296" s="16"/>
      <c r="N296" s="16"/>
      <c r="O296" s="16"/>
      <c r="P296" s="16"/>
      <c r="Q296" s="16" t="s">
        <v>17</v>
      </c>
      <c r="R296" s="16" t="s">
        <v>17</v>
      </c>
      <c r="S296" s="16" t="s">
        <v>17</v>
      </c>
      <c r="T296" s="16" t="s">
        <v>17</v>
      </c>
      <c r="U296" s="97" t="s">
        <v>82</v>
      </c>
      <c r="V296" s="16" t="s">
        <v>17</v>
      </c>
      <c r="W296" s="16" t="s">
        <v>17</v>
      </c>
      <c r="X296" s="99" t="s">
        <v>82</v>
      </c>
      <c r="Y296" s="23" t="s">
        <v>18</v>
      </c>
      <c r="Z296" s="17" t="s">
        <v>19</v>
      </c>
      <c r="AA296" s="17" t="s">
        <v>57</v>
      </c>
      <c r="AB296" s="78" t="s">
        <v>6</v>
      </c>
      <c r="AC296" s="79" t="s">
        <v>58</v>
      </c>
      <c r="AD296" s="80" t="s">
        <v>59</v>
      </c>
      <c r="AE296" s="81" t="s">
        <v>60</v>
      </c>
      <c r="AF296" s="80" t="s">
        <v>61</v>
      </c>
      <c r="AG296" s="78" t="s">
        <v>121</v>
      </c>
    </row>
    <row r="297" spans="1:33" ht="13" thickTop="1" x14ac:dyDescent="0.25">
      <c r="A297" s="7" t="s">
        <v>20</v>
      </c>
      <c r="B297" s="8">
        <v>1829</v>
      </c>
      <c r="C297" s="8">
        <v>59</v>
      </c>
      <c r="D297" s="8">
        <v>145.75</v>
      </c>
      <c r="E297" s="8">
        <v>33</v>
      </c>
      <c r="F297" s="41">
        <v>77.358000000000004</v>
      </c>
      <c r="G297" s="8">
        <v>195</v>
      </c>
      <c r="H297" s="8">
        <v>21.25</v>
      </c>
      <c r="I297" s="41">
        <v>89.102999999999994</v>
      </c>
      <c r="J297" s="8">
        <v>362.5</v>
      </c>
      <c r="K297" s="8">
        <v>68.75</v>
      </c>
      <c r="L297" s="41">
        <v>81.034000000000006</v>
      </c>
      <c r="M297" s="9">
        <v>6.8380000000000001</v>
      </c>
      <c r="N297" s="9">
        <v>7.0449999999999999</v>
      </c>
      <c r="O297" s="41">
        <v>1303</v>
      </c>
      <c r="P297" s="41">
        <v>1420.5</v>
      </c>
      <c r="Q297" s="28">
        <v>64.45</v>
      </c>
      <c r="R297" s="28">
        <v>36.825000000000003</v>
      </c>
      <c r="S297" s="28">
        <v>75.349999999999994</v>
      </c>
      <c r="T297" s="28">
        <v>45.024999999999999</v>
      </c>
      <c r="U297" s="41">
        <v>40.246000000000002</v>
      </c>
      <c r="V297" s="28">
        <v>8.7780000000000005</v>
      </c>
      <c r="W297" s="28">
        <v>6.1050000000000004</v>
      </c>
      <c r="X297" s="94">
        <v>30.451000000000001</v>
      </c>
      <c r="Y297" s="24">
        <v>61</v>
      </c>
      <c r="Z297" s="62">
        <f t="shared" ref="Z297:Z308" si="134">Y297/B297</f>
        <v>3.3351558228540183E-2</v>
      </c>
      <c r="AA297" s="8">
        <v>68</v>
      </c>
      <c r="AB297" s="82">
        <f>C297/$C$2</f>
        <v>0.39333333333333331</v>
      </c>
      <c r="AC297" s="83">
        <f>(C297*D297)/1000</f>
        <v>8.5992499999999996</v>
      </c>
      <c r="AD297" s="84">
        <f>(AC297)/$E$3</f>
        <v>0.14332083333333331</v>
      </c>
      <c r="AE297" s="85">
        <f>(C297*G297)/1000</f>
        <v>11.505000000000001</v>
      </c>
      <c r="AF297" s="84">
        <f>(AE297)/$G$3</f>
        <v>0.19175</v>
      </c>
      <c r="AG297" s="105">
        <f>(0.8*C297*G297)/60</f>
        <v>153.4</v>
      </c>
    </row>
    <row r="298" spans="1:33" x14ac:dyDescent="0.25">
      <c r="A298" s="7" t="s">
        <v>21</v>
      </c>
      <c r="B298" s="8">
        <v>1881</v>
      </c>
      <c r="C298" s="8">
        <v>67.179000000000002</v>
      </c>
      <c r="D298" s="8">
        <v>125</v>
      </c>
      <c r="E298" s="8">
        <v>11.25</v>
      </c>
      <c r="F298" s="41">
        <v>91</v>
      </c>
      <c r="G298" s="8">
        <v>275</v>
      </c>
      <c r="H298" s="8">
        <v>18.25</v>
      </c>
      <c r="I298" s="41">
        <v>93.364000000000004</v>
      </c>
      <c r="J298" s="8">
        <v>488.5</v>
      </c>
      <c r="K298" s="8">
        <v>46.25</v>
      </c>
      <c r="L298" s="41">
        <v>90.531999999999996</v>
      </c>
      <c r="M298" s="9">
        <v>7.2549999999999999</v>
      </c>
      <c r="N298" s="9">
        <v>6.625</v>
      </c>
      <c r="O298" s="41">
        <v>1455.25</v>
      </c>
      <c r="P298" s="41">
        <v>1287.5</v>
      </c>
      <c r="Q298" s="28">
        <v>84.35</v>
      </c>
      <c r="R298" s="28">
        <v>8.1790000000000003</v>
      </c>
      <c r="S298" s="28">
        <v>100.75</v>
      </c>
      <c r="T298" s="28">
        <v>47.75</v>
      </c>
      <c r="U298" s="41">
        <v>52.604999999999997</v>
      </c>
      <c r="V298" s="28">
        <v>10.28</v>
      </c>
      <c r="W298" s="28">
        <v>4.2380000000000004</v>
      </c>
      <c r="X298" s="94">
        <v>58.774000000000001</v>
      </c>
      <c r="Y298" s="24">
        <v>54</v>
      </c>
      <c r="Z298" s="62">
        <f t="shared" si="134"/>
        <v>2.8708133971291867E-2</v>
      </c>
      <c r="AA298" s="8">
        <v>103</v>
      </c>
      <c r="AB298" s="82">
        <f t="shared" ref="AB298:AB308" si="135">C298/$C$2</f>
        <v>0.44786000000000004</v>
      </c>
      <c r="AC298" s="83">
        <f t="shared" ref="AC298:AC308" si="136">(C298*D298)/1000</f>
        <v>8.3973750000000003</v>
      </c>
      <c r="AD298" s="84">
        <f t="shared" ref="AD298:AD308" si="137">(AC298)/$E$3</f>
        <v>0.13995625</v>
      </c>
      <c r="AE298" s="85">
        <f t="shared" ref="AE298:AE308" si="138">(C298*G298)/1000</f>
        <v>18.474225000000001</v>
      </c>
      <c r="AF298" s="84">
        <f t="shared" ref="AF298:AF308" si="139">(AE298)/$G$3</f>
        <v>0.30790375000000003</v>
      </c>
      <c r="AG298" s="105">
        <f t="shared" ref="AG298:AG308" si="140">(0.8*C298*G298)/60</f>
        <v>246.32300000000001</v>
      </c>
    </row>
    <row r="299" spans="1:33" x14ac:dyDescent="0.25">
      <c r="A299" s="7" t="s">
        <v>22</v>
      </c>
      <c r="B299" s="8">
        <v>1658</v>
      </c>
      <c r="C299" s="8">
        <v>53.484000000000002</v>
      </c>
      <c r="D299" s="8">
        <v>143.6</v>
      </c>
      <c r="E299" s="8">
        <v>12.64</v>
      </c>
      <c r="F299" s="41">
        <v>91.197999999999993</v>
      </c>
      <c r="G299" s="8">
        <v>343</v>
      </c>
      <c r="H299" s="8">
        <v>14.4</v>
      </c>
      <c r="I299" s="41">
        <v>95.802000000000007</v>
      </c>
      <c r="J299" s="8">
        <v>469.4</v>
      </c>
      <c r="K299" s="8">
        <v>39.68</v>
      </c>
      <c r="L299" s="41">
        <v>91.546999999999997</v>
      </c>
      <c r="M299" s="9">
        <v>6.82</v>
      </c>
      <c r="N299" s="9">
        <v>6.508</v>
      </c>
      <c r="O299" s="41">
        <v>1480.2</v>
      </c>
      <c r="P299" s="54">
        <v>1306.5999999999999</v>
      </c>
      <c r="Q299" s="28">
        <v>93.16</v>
      </c>
      <c r="R299" s="28">
        <v>10.964</v>
      </c>
      <c r="S299" s="28">
        <v>102.22499999999999</v>
      </c>
      <c r="T299" s="28">
        <v>49.457999999999998</v>
      </c>
      <c r="U299" s="41">
        <v>51.618000000000002</v>
      </c>
      <c r="V299" s="28">
        <v>11.212</v>
      </c>
      <c r="W299" s="28">
        <v>4.8239999999999998</v>
      </c>
      <c r="X299" s="94">
        <v>56.975000000000001</v>
      </c>
      <c r="Y299" s="24">
        <v>60</v>
      </c>
      <c r="Z299" s="62">
        <f t="shared" si="134"/>
        <v>3.6188178528347409E-2</v>
      </c>
      <c r="AA299" s="8">
        <v>121</v>
      </c>
      <c r="AB299" s="82">
        <f t="shared" si="135"/>
        <v>0.35655999999999999</v>
      </c>
      <c r="AC299" s="83">
        <f t="shared" si="136"/>
        <v>7.6803023999999995</v>
      </c>
      <c r="AD299" s="84">
        <f t="shared" si="137"/>
        <v>0.12800503999999999</v>
      </c>
      <c r="AE299" s="85">
        <f t="shared" si="138"/>
        <v>18.345012000000001</v>
      </c>
      <c r="AF299" s="84">
        <f t="shared" si="139"/>
        <v>0.30575020000000003</v>
      </c>
      <c r="AG299" s="105">
        <f t="shared" si="140"/>
        <v>244.60016000000002</v>
      </c>
    </row>
    <row r="300" spans="1:33" x14ac:dyDescent="0.25">
      <c r="A300" s="7" t="s">
        <v>23</v>
      </c>
      <c r="B300" s="8">
        <v>1560</v>
      </c>
      <c r="C300" s="8">
        <v>52</v>
      </c>
      <c r="D300" s="8">
        <v>160</v>
      </c>
      <c r="E300" s="8">
        <v>19.75</v>
      </c>
      <c r="F300" s="41">
        <v>87.656000000000006</v>
      </c>
      <c r="G300" s="8">
        <v>355</v>
      </c>
      <c r="H300" s="8">
        <v>20.25</v>
      </c>
      <c r="I300" s="41">
        <v>94.296000000000006</v>
      </c>
      <c r="J300" s="8">
        <v>564.5</v>
      </c>
      <c r="K300" s="8">
        <v>73.5</v>
      </c>
      <c r="L300" s="41">
        <v>86.98</v>
      </c>
      <c r="M300" s="9">
        <v>7.0830000000000002</v>
      </c>
      <c r="N300" s="9">
        <v>7.093</v>
      </c>
      <c r="O300" s="41">
        <v>1502.25</v>
      </c>
      <c r="P300" s="54">
        <v>1668.25</v>
      </c>
      <c r="Q300" s="28">
        <v>85.4</v>
      </c>
      <c r="R300" s="28">
        <v>43.975000000000001</v>
      </c>
      <c r="S300" s="28">
        <v>94.4</v>
      </c>
      <c r="T300" s="28">
        <v>50.1</v>
      </c>
      <c r="U300" s="41">
        <v>46.927999999999997</v>
      </c>
      <c r="V300" s="28">
        <v>11.803000000000001</v>
      </c>
      <c r="W300" s="28">
        <v>7.9580000000000002</v>
      </c>
      <c r="X300" s="94">
        <v>32.576000000000001</v>
      </c>
      <c r="Y300" s="24">
        <v>98</v>
      </c>
      <c r="Z300" s="62">
        <f t="shared" si="134"/>
        <v>6.2820512820512819E-2</v>
      </c>
      <c r="AA300" s="8">
        <v>167</v>
      </c>
      <c r="AB300" s="82">
        <f t="shared" si="135"/>
        <v>0.34666666666666668</v>
      </c>
      <c r="AC300" s="83">
        <f t="shared" si="136"/>
        <v>8.32</v>
      </c>
      <c r="AD300" s="84">
        <f t="shared" si="137"/>
        <v>0.13866666666666666</v>
      </c>
      <c r="AE300" s="85">
        <f t="shared" si="138"/>
        <v>18.46</v>
      </c>
      <c r="AF300" s="84">
        <f t="shared" si="139"/>
        <v>0.3076666666666667</v>
      </c>
      <c r="AG300" s="105">
        <f t="shared" si="140"/>
        <v>246.13333333333333</v>
      </c>
    </row>
    <row r="301" spans="1:33" x14ac:dyDescent="0.25">
      <c r="A301" s="7" t="s">
        <v>24</v>
      </c>
      <c r="B301" s="8">
        <v>1698</v>
      </c>
      <c r="C301" s="8">
        <v>54.774000000000001</v>
      </c>
      <c r="D301" s="8">
        <v>175.4</v>
      </c>
      <c r="E301" s="8">
        <v>23.4</v>
      </c>
      <c r="F301" s="41">
        <v>86.659000000000006</v>
      </c>
      <c r="G301" s="8">
        <v>344</v>
      </c>
      <c r="H301" s="8">
        <v>17.8</v>
      </c>
      <c r="I301" s="41">
        <v>94.825999999999993</v>
      </c>
      <c r="J301" s="8">
        <v>558.79999999999995</v>
      </c>
      <c r="K301" s="8">
        <v>88.2</v>
      </c>
      <c r="L301" s="41">
        <v>84.215999999999994</v>
      </c>
      <c r="M301" s="9">
        <v>7.1959999999999997</v>
      </c>
      <c r="N301" s="9">
        <v>7.2880000000000003</v>
      </c>
      <c r="O301" s="41">
        <v>1538</v>
      </c>
      <c r="P301" s="41">
        <v>1607.6</v>
      </c>
      <c r="Q301" s="28">
        <v>84.64</v>
      </c>
      <c r="R301" s="28">
        <v>59.08</v>
      </c>
      <c r="S301" s="28">
        <v>95.34</v>
      </c>
      <c r="T301" s="28">
        <v>65.400000000000006</v>
      </c>
      <c r="U301" s="41">
        <v>31.402999999999999</v>
      </c>
      <c r="V301" s="28">
        <v>10.662000000000001</v>
      </c>
      <c r="W301" s="28">
        <v>7.6239999999999997</v>
      </c>
      <c r="X301" s="94">
        <v>28.494</v>
      </c>
      <c r="Y301" s="24">
        <v>98</v>
      </c>
      <c r="Z301" s="62">
        <f t="shared" si="134"/>
        <v>5.7714958775029447E-2</v>
      </c>
      <c r="AA301" s="8">
        <v>160</v>
      </c>
      <c r="AB301" s="82">
        <f t="shared" si="135"/>
        <v>0.36515999999999998</v>
      </c>
      <c r="AC301" s="83">
        <f t="shared" si="136"/>
        <v>9.6073596000000006</v>
      </c>
      <c r="AD301" s="84">
        <f t="shared" si="137"/>
        <v>0.16012266</v>
      </c>
      <c r="AE301" s="85">
        <f t="shared" si="138"/>
        <v>18.842256000000003</v>
      </c>
      <c r="AF301" s="84">
        <f t="shared" si="139"/>
        <v>0.31403760000000003</v>
      </c>
      <c r="AG301" s="105">
        <f t="shared" si="140"/>
        <v>251.23007999999999</v>
      </c>
    </row>
    <row r="302" spans="1:33" x14ac:dyDescent="0.25">
      <c r="A302" s="7" t="s">
        <v>25</v>
      </c>
      <c r="B302" s="8">
        <v>2033</v>
      </c>
      <c r="C302" s="8">
        <v>67.766999999999996</v>
      </c>
      <c r="D302" s="8">
        <v>141</v>
      </c>
      <c r="E302" s="8">
        <v>19.5</v>
      </c>
      <c r="F302" s="41">
        <v>86.17</v>
      </c>
      <c r="G302" s="8">
        <v>252.5</v>
      </c>
      <c r="H302" s="8">
        <v>11.75</v>
      </c>
      <c r="I302" s="41">
        <v>95.346999999999994</v>
      </c>
      <c r="J302" s="8">
        <v>419.75</v>
      </c>
      <c r="K302" s="8">
        <v>83</v>
      </c>
      <c r="L302" s="41">
        <v>80.225999999999999</v>
      </c>
      <c r="M302" s="9">
        <v>6.8</v>
      </c>
      <c r="N302" s="9">
        <v>6.7130000000000001</v>
      </c>
      <c r="O302" s="41">
        <v>1390.5</v>
      </c>
      <c r="P302" s="54">
        <v>1404.25</v>
      </c>
      <c r="Q302" s="28">
        <v>71.95</v>
      </c>
      <c r="R302" s="28">
        <v>30.675000000000001</v>
      </c>
      <c r="S302" s="28">
        <v>82.9</v>
      </c>
      <c r="T302" s="28">
        <v>52.625</v>
      </c>
      <c r="U302" s="41">
        <v>36.520000000000003</v>
      </c>
      <c r="V302" s="28">
        <v>8.3000000000000007</v>
      </c>
      <c r="W302" s="28">
        <v>6.45</v>
      </c>
      <c r="X302" s="94">
        <v>22.289000000000001</v>
      </c>
      <c r="Y302" s="24">
        <v>80</v>
      </c>
      <c r="Z302" s="62">
        <f t="shared" si="134"/>
        <v>3.9350713231677326E-2</v>
      </c>
      <c r="AA302" s="8">
        <v>169</v>
      </c>
      <c r="AB302" s="82">
        <f t="shared" si="135"/>
        <v>0.45177999999999996</v>
      </c>
      <c r="AC302" s="83">
        <f t="shared" si="136"/>
        <v>9.5551469999999998</v>
      </c>
      <c r="AD302" s="84">
        <f t="shared" si="137"/>
        <v>0.15925244999999999</v>
      </c>
      <c r="AE302" s="85">
        <f t="shared" si="138"/>
        <v>17.111167500000001</v>
      </c>
      <c r="AF302" s="84">
        <f t="shared" si="139"/>
        <v>0.28518612500000001</v>
      </c>
      <c r="AG302" s="105">
        <f t="shared" si="140"/>
        <v>228.1489</v>
      </c>
    </row>
    <row r="303" spans="1:33" x14ac:dyDescent="0.25">
      <c r="A303" s="7" t="s">
        <v>26</v>
      </c>
      <c r="B303" s="8">
        <v>1709</v>
      </c>
      <c r="C303" s="8">
        <v>55.128999999999998</v>
      </c>
      <c r="D303" s="41">
        <v>104.214</v>
      </c>
      <c r="E303" s="8">
        <v>19.600000000000001</v>
      </c>
      <c r="F303" s="8">
        <v>81.192999999999998</v>
      </c>
      <c r="G303" s="41">
        <v>274.8</v>
      </c>
      <c r="H303" s="8">
        <v>29.6</v>
      </c>
      <c r="I303" s="8">
        <v>89.228999999999999</v>
      </c>
      <c r="J303" s="41">
        <v>440.4</v>
      </c>
      <c r="K303" s="9">
        <v>93.38</v>
      </c>
      <c r="L303" s="9">
        <v>78.796999999999997</v>
      </c>
      <c r="M303" s="104">
        <v>7.1639999999999997</v>
      </c>
      <c r="N303" s="103">
        <v>7.22</v>
      </c>
      <c r="O303" s="41">
        <v>1644.2</v>
      </c>
      <c r="P303" s="41">
        <v>1657.6</v>
      </c>
      <c r="Q303" s="28">
        <v>71.763999999999996</v>
      </c>
      <c r="R303" s="28">
        <v>56.101999999999997</v>
      </c>
      <c r="S303" s="28">
        <v>82.18</v>
      </c>
      <c r="T303" s="28">
        <v>55.8</v>
      </c>
      <c r="U303" s="41">
        <v>32.1</v>
      </c>
      <c r="V303" s="28">
        <v>8.8119999999999994</v>
      </c>
      <c r="W303" s="28">
        <v>7.39</v>
      </c>
      <c r="X303" s="94">
        <v>16.137</v>
      </c>
      <c r="Y303" s="24">
        <v>80</v>
      </c>
      <c r="Z303" s="62">
        <f t="shared" si="134"/>
        <v>4.6811000585137506E-2</v>
      </c>
      <c r="AA303" s="8">
        <v>165</v>
      </c>
      <c r="AB303" s="82">
        <f t="shared" si="135"/>
        <v>0.36752666666666667</v>
      </c>
      <c r="AC303" s="83">
        <f t="shared" si="136"/>
        <v>5.7452136059999992</v>
      </c>
      <c r="AD303" s="84">
        <f t="shared" si="137"/>
        <v>9.5753560099999982E-2</v>
      </c>
      <c r="AE303" s="85">
        <f t="shared" si="138"/>
        <v>15.149449199999999</v>
      </c>
      <c r="AF303" s="84">
        <f t="shared" si="139"/>
        <v>0.25249082</v>
      </c>
      <c r="AG303" s="105">
        <f t="shared" si="140"/>
        <v>201.99265600000001</v>
      </c>
    </row>
    <row r="304" spans="1:33" x14ac:dyDescent="0.25">
      <c r="A304" s="7" t="s">
        <v>27</v>
      </c>
      <c r="B304" s="8">
        <v>1861</v>
      </c>
      <c r="C304" s="8">
        <v>60.031999999999996</v>
      </c>
      <c r="D304" s="8">
        <v>115.75</v>
      </c>
      <c r="E304" s="8">
        <v>12</v>
      </c>
      <c r="F304" s="41">
        <v>89.632999999999996</v>
      </c>
      <c r="G304" s="8">
        <v>210</v>
      </c>
      <c r="H304" s="8">
        <v>14.25</v>
      </c>
      <c r="I304" s="41">
        <v>93.213999999999999</v>
      </c>
      <c r="J304" s="8">
        <v>406.25</v>
      </c>
      <c r="K304" s="8">
        <v>53.5</v>
      </c>
      <c r="L304" s="41">
        <v>86.831000000000003</v>
      </c>
      <c r="M304" s="9">
        <v>7.07</v>
      </c>
      <c r="N304" s="9">
        <v>7.0830000000000002</v>
      </c>
      <c r="O304" s="41">
        <v>1395.5</v>
      </c>
      <c r="P304" s="41">
        <v>1526.5</v>
      </c>
      <c r="Q304" s="28">
        <v>76.575000000000003</v>
      </c>
      <c r="R304" s="28">
        <v>18.308</v>
      </c>
      <c r="S304" s="28">
        <v>87.674999999999997</v>
      </c>
      <c r="T304" s="28">
        <v>60.225000000000001</v>
      </c>
      <c r="U304" s="41">
        <v>31.309000000000001</v>
      </c>
      <c r="V304" s="28">
        <v>9.4529999999999994</v>
      </c>
      <c r="W304" s="28">
        <v>3.7629999999999999</v>
      </c>
      <c r="X304" s="94">
        <v>60.192999999999998</v>
      </c>
      <c r="Y304" s="24">
        <v>80</v>
      </c>
      <c r="Z304" s="62">
        <f t="shared" si="134"/>
        <v>4.2987641053197204E-2</v>
      </c>
      <c r="AA304" s="8">
        <v>142</v>
      </c>
      <c r="AB304" s="82">
        <f t="shared" si="135"/>
        <v>0.40021333333333331</v>
      </c>
      <c r="AC304" s="83">
        <f t="shared" si="136"/>
        <v>6.9487039999999993</v>
      </c>
      <c r="AD304" s="84">
        <f t="shared" si="137"/>
        <v>0.11581173333333332</v>
      </c>
      <c r="AE304" s="85">
        <f t="shared" si="138"/>
        <v>12.606719999999999</v>
      </c>
      <c r="AF304" s="84">
        <f t="shared" si="139"/>
        <v>0.21011199999999999</v>
      </c>
      <c r="AG304" s="105">
        <f t="shared" si="140"/>
        <v>168.08959999999999</v>
      </c>
    </row>
    <row r="305" spans="1:34" x14ac:dyDescent="0.25">
      <c r="A305" s="7" t="s">
        <v>28</v>
      </c>
      <c r="B305" s="8">
        <v>2078</v>
      </c>
      <c r="C305" s="8">
        <v>69.266999999999996</v>
      </c>
      <c r="D305" s="8">
        <v>137</v>
      </c>
      <c r="E305" s="8">
        <v>4</v>
      </c>
      <c r="F305" s="41">
        <v>97.1</v>
      </c>
      <c r="G305" s="8">
        <v>213</v>
      </c>
      <c r="H305" s="8">
        <v>8.3000000000000007</v>
      </c>
      <c r="I305" s="41">
        <v>96.1</v>
      </c>
      <c r="J305" s="8">
        <v>407</v>
      </c>
      <c r="K305" s="8">
        <v>32</v>
      </c>
      <c r="L305" s="41">
        <v>92.1</v>
      </c>
      <c r="M305" s="9">
        <v>6.7</v>
      </c>
      <c r="N305" s="9">
        <v>6.9</v>
      </c>
      <c r="O305" s="41">
        <v>1340</v>
      </c>
      <c r="P305" s="41">
        <v>809</v>
      </c>
      <c r="Q305" s="28">
        <v>74</v>
      </c>
      <c r="R305" s="28">
        <v>0.7</v>
      </c>
      <c r="S305" s="28">
        <v>86</v>
      </c>
      <c r="T305" s="28">
        <v>21.1</v>
      </c>
      <c r="U305" s="41">
        <v>75.5</v>
      </c>
      <c r="V305" s="28">
        <v>9</v>
      </c>
      <c r="W305" s="28">
        <v>2.76</v>
      </c>
      <c r="X305" s="94">
        <v>69.3</v>
      </c>
      <c r="Y305" s="24">
        <v>83</v>
      </c>
      <c r="Z305" s="62">
        <f t="shared" si="134"/>
        <v>3.9942252165543791E-2</v>
      </c>
      <c r="AA305" s="8">
        <v>135</v>
      </c>
      <c r="AB305" s="82">
        <f t="shared" si="135"/>
        <v>0.46177999999999997</v>
      </c>
      <c r="AC305" s="83">
        <f t="shared" si="136"/>
        <v>9.4895789999999991</v>
      </c>
      <c r="AD305" s="84">
        <f t="shared" si="137"/>
        <v>0.15815964999999998</v>
      </c>
      <c r="AE305" s="85">
        <f t="shared" si="138"/>
        <v>14.753870999999998</v>
      </c>
      <c r="AF305" s="84">
        <f t="shared" si="139"/>
        <v>0.24589784999999997</v>
      </c>
      <c r="AG305" s="105">
        <f t="shared" si="140"/>
        <v>196.71828000000002</v>
      </c>
    </row>
    <row r="306" spans="1:34" x14ac:dyDescent="0.25">
      <c r="A306" s="7" t="s">
        <v>29</v>
      </c>
      <c r="B306" s="8">
        <v>1611</v>
      </c>
      <c r="C306" s="8">
        <v>51.968000000000004</v>
      </c>
      <c r="D306" s="8">
        <v>181</v>
      </c>
      <c r="E306" s="8">
        <v>3</v>
      </c>
      <c r="F306" s="41">
        <v>98.3</v>
      </c>
      <c r="G306" s="8">
        <v>252</v>
      </c>
      <c r="H306" s="8">
        <v>8.8000000000000007</v>
      </c>
      <c r="I306" s="41">
        <v>96.5</v>
      </c>
      <c r="J306" s="8">
        <v>523</v>
      </c>
      <c r="K306" s="8">
        <v>31</v>
      </c>
      <c r="L306" s="41">
        <v>94.1</v>
      </c>
      <c r="M306" s="9">
        <v>6.9</v>
      </c>
      <c r="N306" s="9">
        <v>7.2</v>
      </c>
      <c r="O306" s="41">
        <v>1331</v>
      </c>
      <c r="P306" s="41">
        <v>822</v>
      </c>
      <c r="Q306" s="28">
        <v>80</v>
      </c>
      <c r="R306" s="28">
        <v>0.2</v>
      </c>
      <c r="S306" s="28">
        <v>91</v>
      </c>
      <c r="T306" s="28">
        <v>10</v>
      </c>
      <c r="U306" s="41">
        <v>89</v>
      </c>
      <c r="V306" s="28">
        <v>10.199999999999999</v>
      </c>
      <c r="W306" s="28">
        <v>2.4</v>
      </c>
      <c r="X306" s="94">
        <v>76.5</v>
      </c>
      <c r="Y306" s="24">
        <v>78</v>
      </c>
      <c r="Z306" s="62">
        <f t="shared" si="134"/>
        <v>4.8417132216014895E-2</v>
      </c>
      <c r="AA306" s="8">
        <v>130</v>
      </c>
      <c r="AB306" s="82">
        <f t="shared" si="135"/>
        <v>0.34645333333333334</v>
      </c>
      <c r="AC306" s="83">
        <f t="shared" si="136"/>
        <v>9.4062080000000012</v>
      </c>
      <c r="AD306" s="84">
        <f t="shared" si="137"/>
        <v>0.15677013333333337</v>
      </c>
      <c r="AE306" s="85">
        <f t="shared" si="138"/>
        <v>13.095936000000002</v>
      </c>
      <c r="AF306" s="84">
        <f t="shared" si="139"/>
        <v>0.21826560000000003</v>
      </c>
      <c r="AG306" s="105">
        <f t="shared" si="140"/>
        <v>174.61248000000003</v>
      </c>
    </row>
    <row r="307" spans="1:34" x14ac:dyDescent="0.25">
      <c r="A307" s="7" t="s">
        <v>30</v>
      </c>
      <c r="B307" s="32">
        <v>1868</v>
      </c>
      <c r="C307" s="32">
        <v>62.267000000000003</v>
      </c>
      <c r="D307" s="32">
        <v>216</v>
      </c>
      <c r="E307" s="32">
        <v>9</v>
      </c>
      <c r="F307" s="41">
        <v>95.8</v>
      </c>
      <c r="G307" s="32">
        <v>318</v>
      </c>
      <c r="H307" s="32">
        <v>6</v>
      </c>
      <c r="I307" s="41">
        <v>98.1</v>
      </c>
      <c r="J307" s="32">
        <v>669</v>
      </c>
      <c r="K307" s="32">
        <v>26</v>
      </c>
      <c r="L307" s="41">
        <v>96.1</v>
      </c>
      <c r="M307" s="33">
        <v>7.8</v>
      </c>
      <c r="N307" s="9">
        <v>6.4</v>
      </c>
      <c r="O307" s="45">
        <v>1730</v>
      </c>
      <c r="P307" s="41">
        <v>856</v>
      </c>
      <c r="Q307" s="36">
        <v>67</v>
      </c>
      <c r="R307" s="28">
        <v>0.3</v>
      </c>
      <c r="S307" s="36">
        <v>89</v>
      </c>
      <c r="T307" s="28">
        <v>15.5</v>
      </c>
      <c r="U307" s="45">
        <v>82.6</v>
      </c>
      <c r="V307" s="36">
        <v>10.8</v>
      </c>
      <c r="W307" s="28">
        <v>2.4900000000000002</v>
      </c>
      <c r="X307" s="41">
        <v>76.900000000000006</v>
      </c>
      <c r="Y307" s="34">
        <v>78</v>
      </c>
      <c r="Z307" s="62">
        <f t="shared" si="134"/>
        <v>4.17558886509636E-2</v>
      </c>
      <c r="AA307" s="32">
        <v>131</v>
      </c>
      <c r="AB307" s="82">
        <f t="shared" si="135"/>
        <v>0.41511333333333333</v>
      </c>
      <c r="AC307" s="83">
        <f t="shared" si="136"/>
        <v>13.449672</v>
      </c>
      <c r="AD307" s="84">
        <f t="shared" si="137"/>
        <v>0.2241612</v>
      </c>
      <c r="AE307" s="85">
        <f t="shared" si="138"/>
        <v>19.800906000000001</v>
      </c>
      <c r="AF307" s="84">
        <f t="shared" si="139"/>
        <v>0.33001510000000001</v>
      </c>
      <c r="AG307" s="105">
        <f t="shared" si="140"/>
        <v>264.01208000000003</v>
      </c>
    </row>
    <row r="308" spans="1:34" ht="13" thickBot="1" x14ac:dyDescent="0.3">
      <c r="A308" s="7" t="s">
        <v>31</v>
      </c>
      <c r="B308" s="8">
        <v>1694</v>
      </c>
      <c r="C308" s="8">
        <v>54.645000000000003</v>
      </c>
      <c r="D308" s="8">
        <v>243</v>
      </c>
      <c r="E308" s="8">
        <v>5</v>
      </c>
      <c r="F308" s="41">
        <v>97.9</v>
      </c>
      <c r="G308" s="8">
        <v>337</v>
      </c>
      <c r="H308" s="8">
        <v>7.7</v>
      </c>
      <c r="I308" s="41">
        <v>97.7</v>
      </c>
      <c r="J308" s="8">
        <v>686</v>
      </c>
      <c r="K308" s="8">
        <v>26</v>
      </c>
      <c r="L308" s="41">
        <v>96.2</v>
      </c>
      <c r="M308" s="9" t="s">
        <v>93</v>
      </c>
      <c r="N308" s="9" t="s">
        <v>93</v>
      </c>
      <c r="O308" s="41">
        <v>1425</v>
      </c>
      <c r="P308" s="41">
        <v>816</v>
      </c>
      <c r="Q308" s="28">
        <v>76</v>
      </c>
      <c r="R308" s="28">
        <v>3.7</v>
      </c>
      <c r="S308" s="28">
        <v>92</v>
      </c>
      <c r="T308" s="28">
        <v>14.4</v>
      </c>
      <c r="U308" s="41">
        <v>84.3</v>
      </c>
      <c r="V308" s="28">
        <v>11.1</v>
      </c>
      <c r="W308" s="28">
        <v>2.4500000000000002</v>
      </c>
      <c r="X308" s="94">
        <v>77.900000000000006</v>
      </c>
      <c r="Y308" s="24">
        <v>84</v>
      </c>
      <c r="Z308" s="62">
        <f t="shared" si="134"/>
        <v>4.9586776859504134E-2</v>
      </c>
      <c r="AA308" s="8">
        <v>134</v>
      </c>
      <c r="AB308" s="82">
        <f t="shared" si="135"/>
        <v>0.36430000000000001</v>
      </c>
      <c r="AC308" s="83">
        <f t="shared" si="136"/>
        <v>13.278735000000001</v>
      </c>
      <c r="AD308" s="84">
        <f t="shared" si="137"/>
        <v>0.22131225000000002</v>
      </c>
      <c r="AE308" s="85">
        <f t="shared" si="138"/>
        <v>18.415365000000001</v>
      </c>
      <c r="AF308" s="84">
        <f t="shared" si="139"/>
        <v>0.30692275000000002</v>
      </c>
      <c r="AG308" s="105">
        <f t="shared" si="140"/>
        <v>245.53820000000005</v>
      </c>
    </row>
    <row r="309" spans="1:34" ht="13.5" thickTop="1" thickBot="1" x14ac:dyDescent="0.3">
      <c r="A309" s="10" t="s">
        <v>118</v>
      </c>
      <c r="B309" s="30">
        <f>SUM(B297:B308)</f>
        <v>21480</v>
      </c>
      <c r="C309" s="11"/>
      <c r="D309" s="11"/>
      <c r="E309" s="11"/>
      <c r="F309" s="11"/>
      <c r="G309" s="11"/>
      <c r="H309" s="11"/>
      <c r="I309" s="11"/>
      <c r="J309" s="11"/>
      <c r="K309" s="11"/>
      <c r="L309" s="11"/>
      <c r="M309" s="19"/>
      <c r="N309" s="11"/>
      <c r="O309" s="19"/>
      <c r="P309" s="11"/>
      <c r="Q309" s="11"/>
      <c r="R309" s="11"/>
      <c r="S309" s="11"/>
      <c r="T309" s="11"/>
      <c r="U309" s="11"/>
      <c r="V309" s="11"/>
      <c r="W309" s="11"/>
      <c r="X309" s="58"/>
      <c r="Y309" s="29">
        <f>SUM(Y297:Y308)</f>
        <v>934</v>
      </c>
      <c r="Z309" s="19"/>
      <c r="AA309" s="30">
        <f>SUM(AA297:AA308)</f>
        <v>1625</v>
      </c>
      <c r="AB309" s="86"/>
      <c r="AC309" s="87"/>
      <c r="AD309" s="88"/>
      <c r="AE309" s="89"/>
      <c r="AF309" s="88"/>
      <c r="AG309" s="106"/>
    </row>
    <row r="310" spans="1:34" ht="13.5" thickTop="1" thickBot="1" x14ac:dyDescent="0.3">
      <c r="A310" s="18" t="s">
        <v>119</v>
      </c>
      <c r="B310" s="12">
        <f t="shared" ref="B310:E310" si="141">AVERAGE(B297:B308)</f>
        <v>1790</v>
      </c>
      <c r="C310" s="12">
        <f t="shared" si="141"/>
        <v>58.95933333333334</v>
      </c>
      <c r="D310" s="12">
        <f t="shared" si="141"/>
        <v>157.30949999999999</v>
      </c>
      <c r="E310" s="12">
        <f t="shared" si="141"/>
        <v>14.344999999999999</v>
      </c>
      <c r="F310" s="102">
        <f>AVERAGE(F297:F308)</f>
        <v>89.997249999999994</v>
      </c>
      <c r="G310" s="12">
        <f>AVERAGE(G297:G308)</f>
        <v>280.77500000000003</v>
      </c>
      <c r="H310" s="12">
        <f>AVERAGE(H297:H308)</f>
        <v>14.862500000000002</v>
      </c>
      <c r="I310" s="102">
        <f>AVERAGE(I297:I308)</f>
        <v>94.46508333333334</v>
      </c>
      <c r="J310" s="12">
        <f t="shared" ref="J310:K310" si="142">AVERAGE(J297:J308)</f>
        <v>499.5916666666667</v>
      </c>
      <c r="K310" s="12">
        <f t="shared" si="142"/>
        <v>55.104999999999997</v>
      </c>
      <c r="L310" s="102">
        <f>AVERAGE(L297:L308)</f>
        <v>88.221916666666687</v>
      </c>
      <c r="M310" s="14">
        <f t="shared" ref="M310:P310" si="143">AVERAGE(M297:M308)</f>
        <v>7.056909090909091</v>
      </c>
      <c r="N310" s="38">
        <f t="shared" si="143"/>
        <v>6.915909090909091</v>
      </c>
      <c r="O310" s="14">
        <f t="shared" si="143"/>
        <v>1461.2416666666668</v>
      </c>
      <c r="P310" s="14">
        <f t="shared" si="143"/>
        <v>1265.1500000000001</v>
      </c>
      <c r="Q310" s="12">
        <f>AVERAGE(Q297:Q308)</f>
        <v>77.440749999999994</v>
      </c>
      <c r="R310" s="12">
        <f>AVERAGE(R297:R308)</f>
        <v>22.417333333333335</v>
      </c>
      <c r="S310" s="12">
        <f t="shared" ref="S310:AA310" si="144">AVERAGE(S297:S308)</f>
        <v>89.901666666666657</v>
      </c>
      <c r="T310" s="12">
        <f t="shared" si="144"/>
        <v>40.615250000000003</v>
      </c>
      <c r="U310" s="100">
        <f t="shared" si="144"/>
        <v>54.510750000000002</v>
      </c>
      <c r="V310" s="12">
        <f t="shared" si="144"/>
        <v>10.033333333333333</v>
      </c>
      <c r="W310" s="38">
        <f t="shared" si="144"/>
        <v>4.8709999999999996</v>
      </c>
      <c r="X310" s="101">
        <f t="shared" si="144"/>
        <v>50.540749999999996</v>
      </c>
      <c r="Y310" s="25">
        <f t="shared" si="144"/>
        <v>77.833333333333329</v>
      </c>
      <c r="Z310" s="14">
        <f t="shared" si="144"/>
        <v>4.3969562257146676E-2</v>
      </c>
      <c r="AA310" s="12">
        <f t="shared" si="144"/>
        <v>135.41666666666666</v>
      </c>
      <c r="AB310" s="90">
        <f t="shared" ref="AB310" si="145">C310/$C$2</f>
        <v>0.39306222222222226</v>
      </c>
      <c r="AC310" s="91">
        <f t="shared" ref="AC310" si="146">(C310*D310)/1000</f>
        <v>9.2748632470000008</v>
      </c>
      <c r="AD310" s="92">
        <f t="shared" ref="AD310" si="147">(AC310)/$E$3</f>
        <v>0.15458105411666667</v>
      </c>
      <c r="AE310" s="93">
        <f t="shared" ref="AE310" si="148">(C310*G310)/1000</f>
        <v>16.554306816666671</v>
      </c>
      <c r="AF310" s="92">
        <f t="shared" ref="AF310" si="149">(AE310)/$G$3</f>
        <v>0.2759051136111112</v>
      </c>
      <c r="AG310" s="107">
        <f>AVERAGE(AG297:AG308)</f>
        <v>218.39989744444446</v>
      </c>
    </row>
    <row r="311" spans="1:34" ht="13" thickTop="1" x14ac:dyDescent="0.25"/>
    <row r="312" spans="1:34" ht="13" thickBot="1" x14ac:dyDescent="0.3"/>
    <row r="313" spans="1:34" ht="13.5" thickTop="1" x14ac:dyDescent="0.3">
      <c r="A313" s="53" t="s">
        <v>5</v>
      </c>
      <c r="B313" s="15" t="s">
        <v>6</v>
      </c>
      <c r="C313" s="15" t="s">
        <v>6</v>
      </c>
      <c r="D313" s="15" t="s">
        <v>64</v>
      </c>
      <c r="E313" s="26" t="s">
        <v>65</v>
      </c>
      <c r="F313" s="26" t="s">
        <v>2</v>
      </c>
      <c r="G313" s="15" t="s">
        <v>66</v>
      </c>
      <c r="H313" s="26" t="s">
        <v>67</v>
      </c>
      <c r="I313" s="26" t="s">
        <v>3</v>
      </c>
      <c r="J313" s="15" t="s">
        <v>68</v>
      </c>
      <c r="K313" s="26" t="s">
        <v>69</v>
      </c>
      <c r="L313" s="26" t="s">
        <v>70</v>
      </c>
      <c r="M313" s="15" t="s">
        <v>71</v>
      </c>
      <c r="N313" s="15" t="s">
        <v>72</v>
      </c>
      <c r="O313" s="15" t="s">
        <v>73</v>
      </c>
      <c r="P313" s="15" t="s">
        <v>74</v>
      </c>
      <c r="Q313" s="15" t="s">
        <v>75</v>
      </c>
      <c r="R313" s="15" t="s">
        <v>76</v>
      </c>
      <c r="S313" s="15" t="s">
        <v>77</v>
      </c>
      <c r="T313" s="15" t="s">
        <v>78</v>
      </c>
      <c r="U313" s="96" t="s">
        <v>102</v>
      </c>
      <c r="V313" s="15" t="s">
        <v>79</v>
      </c>
      <c r="W313" s="15" t="s">
        <v>80</v>
      </c>
      <c r="X313" s="98" t="s">
        <v>103</v>
      </c>
      <c r="Y313" s="21" t="s">
        <v>116</v>
      </c>
      <c r="Z313" s="22" t="s">
        <v>13</v>
      </c>
      <c r="AA313" s="22" t="s">
        <v>52</v>
      </c>
      <c r="AB313" s="74" t="s">
        <v>53</v>
      </c>
      <c r="AC313" s="75" t="s">
        <v>54</v>
      </c>
      <c r="AD313" s="76" t="s">
        <v>55</v>
      </c>
      <c r="AE313" s="77" t="s">
        <v>53</v>
      </c>
      <c r="AF313" s="76" t="s">
        <v>53</v>
      </c>
      <c r="AG313" s="74" t="s">
        <v>120</v>
      </c>
    </row>
    <row r="314" spans="1:34" ht="13.5" thickBot="1" x14ac:dyDescent="0.35">
      <c r="A314" s="39" t="s">
        <v>124</v>
      </c>
      <c r="B314" s="16" t="s">
        <v>15</v>
      </c>
      <c r="C314" s="17" t="s">
        <v>16</v>
      </c>
      <c r="D314" s="16" t="s">
        <v>17</v>
      </c>
      <c r="E314" s="27" t="s">
        <v>17</v>
      </c>
      <c r="F314" s="27" t="s">
        <v>82</v>
      </c>
      <c r="G314" s="16" t="s">
        <v>17</v>
      </c>
      <c r="H314" s="27" t="s">
        <v>17</v>
      </c>
      <c r="I314" s="27" t="s">
        <v>82</v>
      </c>
      <c r="J314" s="16" t="s">
        <v>17</v>
      </c>
      <c r="K314" s="27" t="s">
        <v>17</v>
      </c>
      <c r="L314" s="27" t="s">
        <v>82</v>
      </c>
      <c r="M314" s="16"/>
      <c r="N314" s="16"/>
      <c r="O314" s="16"/>
      <c r="P314" s="16"/>
      <c r="Q314" s="16" t="s">
        <v>17</v>
      </c>
      <c r="R314" s="16" t="s">
        <v>17</v>
      </c>
      <c r="S314" s="16" t="s">
        <v>17</v>
      </c>
      <c r="T314" s="16" t="s">
        <v>17</v>
      </c>
      <c r="U314" s="97" t="s">
        <v>82</v>
      </c>
      <c r="V314" s="16" t="s">
        <v>17</v>
      </c>
      <c r="W314" s="16" t="s">
        <v>17</v>
      </c>
      <c r="X314" s="99" t="s">
        <v>82</v>
      </c>
      <c r="Y314" s="23" t="s">
        <v>18</v>
      </c>
      <c r="Z314" s="17" t="s">
        <v>19</v>
      </c>
      <c r="AA314" s="17" t="s">
        <v>57</v>
      </c>
      <c r="AB314" s="78" t="s">
        <v>6</v>
      </c>
      <c r="AC314" s="79" t="s">
        <v>58</v>
      </c>
      <c r="AD314" s="80" t="s">
        <v>59</v>
      </c>
      <c r="AE314" s="81" t="s">
        <v>60</v>
      </c>
      <c r="AF314" s="80" t="s">
        <v>61</v>
      </c>
      <c r="AG314" s="78" t="s">
        <v>121</v>
      </c>
    </row>
    <row r="315" spans="1:34" ht="13" thickTop="1" x14ac:dyDescent="0.25">
      <c r="A315" s="7" t="s">
        <v>20</v>
      </c>
      <c r="B315" s="8">
        <v>2013</v>
      </c>
      <c r="C315" s="8">
        <v>64.935000000000002</v>
      </c>
      <c r="D315" s="8">
        <v>155</v>
      </c>
      <c r="E315" s="8">
        <v>14</v>
      </c>
      <c r="F315" s="41">
        <v>91</v>
      </c>
      <c r="G315" s="8">
        <v>326</v>
      </c>
      <c r="H315" s="8">
        <v>21.8</v>
      </c>
      <c r="I315" s="41">
        <v>93.3</v>
      </c>
      <c r="J315" s="8">
        <v>539</v>
      </c>
      <c r="K315" s="8">
        <v>78</v>
      </c>
      <c r="L315" s="41">
        <v>85.5</v>
      </c>
      <c r="M315" s="9">
        <v>7.6</v>
      </c>
      <c r="N315" s="9">
        <v>7.4</v>
      </c>
      <c r="O315" s="41">
        <v>1658</v>
      </c>
      <c r="P315" s="41">
        <v>1806</v>
      </c>
      <c r="Q315" s="28">
        <v>92</v>
      </c>
      <c r="R315" s="28">
        <v>26.3</v>
      </c>
      <c r="S315" s="28">
        <v>112</v>
      </c>
      <c r="T315" s="28">
        <v>75</v>
      </c>
      <c r="U315" s="41">
        <v>33</v>
      </c>
      <c r="V315" s="28">
        <v>11.3</v>
      </c>
      <c r="W315" s="28">
        <v>4.6900000000000004</v>
      </c>
      <c r="X315" s="94">
        <v>58.5</v>
      </c>
      <c r="Y315" s="24">
        <v>81</v>
      </c>
      <c r="Z315" s="62">
        <f t="shared" ref="Z315:Z326" si="150">Y315/B315</f>
        <v>4.0238450074515646E-2</v>
      </c>
      <c r="AA315" s="8">
        <v>132</v>
      </c>
      <c r="AB315" s="82">
        <f>C315/$C$2</f>
        <v>0.43290000000000001</v>
      </c>
      <c r="AC315" s="83">
        <f>(C315*D315)/1000</f>
        <v>10.064925000000001</v>
      </c>
      <c r="AD315" s="84">
        <f>(AC315)/$E$3</f>
        <v>0.16774875</v>
      </c>
      <c r="AE315" s="85">
        <f>(C315*G315)/1000</f>
        <v>21.168810000000001</v>
      </c>
      <c r="AF315" s="84">
        <f>(AE315)/$G$3</f>
        <v>0.3528135</v>
      </c>
      <c r="AG315" s="105">
        <f>(0.8*C315*G315)/60</f>
        <v>282.25080000000003</v>
      </c>
    </row>
    <row r="316" spans="1:34" x14ac:dyDescent="0.25">
      <c r="A316" s="7" t="s">
        <v>21</v>
      </c>
      <c r="B316" s="8">
        <v>1708</v>
      </c>
      <c r="C316" s="8">
        <v>58.896999999999998</v>
      </c>
      <c r="D316" s="8">
        <v>229</v>
      </c>
      <c r="E316" s="8">
        <v>8</v>
      </c>
      <c r="F316" s="41">
        <v>96.5</v>
      </c>
      <c r="G316" s="8">
        <v>395</v>
      </c>
      <c r="H316" s="8">
        <v>12.3</v>
      </c>
      <c r="I316" s="41">
        <v>96.9</v>
      </c>
      <c r="J316" s="8">
        <v>795</v>
      </c>
      <c r="K316" s="8">
        <v>55</v>
      </c>
      <c r="L316" s="41">
        <v>93.1</v>
      </c>
      <c r="M316" s="9">
        <v>7.6</v>
      </c>
      <c r="N316" s="9">
        <v>7.5</v>
      </c>
      <c r="O316" s="41">
        <v>1592</v>
      </c>
      <c r="P316" s="41">
        <v>1354</v>
      </c>
      <c r="Q316" s="28">
        <v>69</v>
      </c>
      <c r="R316" s="28">
        <v>12.7</v>
      </c>
      <c r="S316" s="28">
        <v>92</v>
      </c>
      <c r="T316" s="28">
        <v>49.9</v>
      </c>
      <c r="U316" s="41">
        <v>45.8</v>
      </c>
      <c r="V316" s="28">
        <v>12.2</v>
      </c>
      <c r="W316" s="28">
        <v>4.3600000000000003</v>
      </c>
      <c r="X316" s="94">
        <v>64.3</v>
      </c>
      <c r="Y316" s="24">
        <v>67</v>
      </c>
      <c r="Z316" s="62">
        <f t="shared" si="150"/>
        <v>3.9227166276346606E-2</v>
      </c>
      <c r="AA316" s="8">
        <v>120</v>
      </c>
      <c r="AB316" s="82">
        <f t="shared" ref="AB316:AB326" si="151">C316/$C$2</f>
        <v>0.39264666666666664</v>
      </c>
      <c r="AC316" s="83">
        <f t="shared" ref="AC316:AC326" si="152">(C316*D316)/1000</f>
        <v>13.487413</v>
      </c>
      <c r="AD316" s="84">
        <f t="shared" ref="AD316:AD326" si="153">(AC316)/$E$3</f>
        <v>0.22479021666666668</v>
      </c>
      <c r="AE316" s="85">
        <f t="shared" ref="AE316:AE326" si="154">(C316*G316)/1000</f>
        <v>23.264315</v>
      </c>
      <c r="AF316" s="84">
        <f t="shared" ref="AF316:AF326" si="155">(AE316)/$G$3</f>
        <v>0.38773858333333333</v>
      </c>
      <c r="AG316" s="105">
        <f t="shared" ref="AG316:AG326" si="156">(0.8*C316*G316)/60</f>
        <v>310.19086666666669</v>
      </c>
    </row>
    <row r="317" spans="1:34" x14ac:dyDescent="0.25">
      <c r="A317" s="7" t="s">
        <v>22</v>
      </c>
      <c r="B317" s="8">
        <v>1785</v>
      </c>
      <c r="C317" s="8">
        <v>57.581000000000003</v>
      </c>
      <c r="D317" s="8">
        <v>121</v>
      </c>
      <c r="E317" s="8">
        <v>6</v>
      </c>
      <c r="F317" s="41">
        <v>95</v>
      </c>
      <c r="G317" s="8">
        <v>240</v>
      </c>
      <c r="H317" s="8">
        <v>14.8</v>
      </c>
      <c r="I317" s="41">
        <v>93.8</v>
      </c>
      <c r="J317" s="8">
        <v>469</v>
      </c>
      <c r="K317" s="8">
        <v>52</v>
      </c>
      <c r="L317" s="41">
        <v>88.9</v>
      </c>
      <c r="M317" s="9">
        <v>7.7</v>
      </c>
      <c r="N317" s="9">
        <v>7.4</v>
      </c>
      <c r="O317" s="41">
        <v>1281</v>
      </c>
      <c r="P317" s="54">
        <v>1541</v>
      </c>
      <c r="Q317" s="28">
        <v>63</v>
      </c>
      <c r="R317" s="28">
        <v>19.899999999999999</v>
      </c>
      <c r="S317" s="28">
        <v>111</v>
      </c>
      <c r="T317" s="28">
        <v>54.2</v>
      </c>
      <c r="U317" s="41">
        <v>51.2</v>
      </c>
      <c r="V317" s="28">
        <v>9.6999999999999993</v>
      </c>
      <c r="W317" s="28">
        <v>4.84</v>
      </c>
      <c r="X317" s="94">
        <v>50.1</v>
      </c>
      <c r="Y317" s="24">
        <v>80</v>
      </c>
      <c r="Z317" s="62">
        <f t="shared" si="150"/>
        <v>4.4817927170868348E-2</v>
      </c>
      <c r="AA317" s="8">
        <v>141</v>
      </c>
      <c r="AB317" s="82">
        <f t="shared" si="151"/>
        <v>0.38387333333333334</v>
      </c>
      <c r="AC317" s="83">
        <f t="shared" si="152"/>
        <v>6.967301</v>
      </c>
      <c r="AD317" s="84">
        <f t="shared" si="153"/>
        <v>0.11612168333333334</v>
      </c>
      <c r="AE317" s="85">
        <f t="shared" si="154"/>
        <v>13.81944</v>
      </c>
      <c r="AF317" s="84">
        <f t="shared" si="155"/>
        <v>0.230324</v>
      </c>
      <c r="AG317" s="105">
        <f t="shared" si="156"/>
        <v>184.25920000000002</v>
      </c>
    </row>
    <row r="318" spans="1:34" x14ac:dyDescent="0.25">
      <c r="A318" s="7" t="s">
        <v>23</v>
      </c>
      <c r="B318" s="8">
        <v>1566</v>
      </c>
      <c r="C318" s="8">
        <v>52.2</v>
      </c>
      <c r="D318" s="8">
        <v>115</v>
      </c>
      <c r="E318" s="8">
        <v>9</v>
      </c>
      <c r="F318" s="41">
        <v>92.2</v>
      </c>
      <c r="G318" s="8">
        <v>252</v>
      </c>
      <c r="H318" s="8">
        <v>13.8</v>
      </c>
      <c r="I318" s="41">
        <v>94.5</v>
      </c>
      <c r="J318" s="8">
        <v>498</v>
      </c>
      <c r="K318" s="8">
        <v>58</v>
      </c>
      <c r="L318" s="41">
        <v>88.4</v>
      </c>
      <c r="M318" s="9">
        <v>7.3</v>
      </c>
      <c r="N318" s="9">
        <v>7.1</v>
      </c>
      <c r="O318" s="41">
        <v>1466</v>
      </c>
      <c r="P318" s="54">
        <v>1549</v>
      </c>
      <c r="Q318" s="28">
        <v>72</v>
      </c>
      <c r="R318" s="28">
        <v>22.7</v>
      </c>
      <c r="S318" s="28">
        <v>92</v>
      </c>
      <c r="T318" s="28">
        <v>30.7</v>
      </c>
      <c r="U318" s="41">
        <v>66.599999999999994</v>
      </c>
      <c r="V318" s="28">
        <v>9.6999999999999993</v>
      </c>
      <c r="W318" s="28">
        <v>4.95</v>
      </c>
      <c r="X318" s="94">
        <v>49</v>
      </c>
      <c r="Y318" s="24">
        <v>76</v>
      </c>
      <c r="Z318" s="62">
        <f t="shared" si="150"/>
        <v>4.8531289910600253E-2</v>
      </c>
      <c r="AA318" s="8">
        <v>136</v>
      </c>
      <c r="AB318" s="82">
        <f t="shared" si="151"/>
        <v>0.34800000000000003</v>
      </c>
      <c r="AC318" s="83">
        <f t="shared" si="152"/>
        <v>6.0030000000000001</v>
      </c>
      <c r="AD318" s="84">
        <f t="shared" si="153"/>
        <v>0.10005</v>
      </c>
      <c r="AE318" s="85">
        <f t="shared" si="154"/>
        <v>13.154400000000001</v>
      </c>
      <c r="AF318" s="84">
        <f t="shared" si="155"/>
        <v>0.21924000000000002</v>
      </c>
      <c r="AG318" s="105">
        <f t="shared" si="156"/>
        <v>175.392</v>
      </c>
    </row>
    <row r="319" spans="1:34" x14ac:dyDescent="0.25">
      <c r="A319" s="7" t="s">
        <v>24</v>
      </c>
      <c r="B319" s="8">
        <v>1666</v>
      </c>
      <c r="C319" s="8">
        <v>53.741999999999997</v>
      </c>
      <c r="D319" s="8">
        <v>110</v>
      </c>
      <c r="E319" s="8">
        <v>24</v>
      </c>
      <c r="F319" s="41">
        <v>78.2</v>
      </c>
      <c r="G319" s="8">
        <v>273</v>
      </c>
      <c r="H319" s="8">
        <v>21.5</v>
      </c>
      <c r="I319" s="41">
        <v>92.1</v>
      </c>
      <c r="J319" s="8">
        <v>444</v>
      </c>
      <c r="K319" s="8">
        <v>75</v>
      </c>
      <c r="L319" s="41">
        <v>83.1</v>
      </c>
      <c r="M319" s="9">
        <v>7.2</v>
      </c>
      <c r="N319" s="9">
        <v>7.1</v>
      </c>
      <c r="O319" s="41">
        <v>1523</v>
      </c>
      <c r="P319" s="41">
        <v>1565</v>
      </c>
      <c r="Q319" s="28">
        <v>74</v>
      </c>
      <c r="R319" s="28">
        <v>36.700000000000003</v>
      </c>
      <c r="S319" s="28">
        <v>92</v>
      </c>
      <c r="T319" s="28">
        <v>47.5</v>
      </c>
      <c r="U319" s="41">
        <v>48.4</v>
      </c>
      <c r="V319" s="28">
        <v>9.6999999999999993</v>
      </c>
      <c r="W319" s="28">
        <v>6.7</v>
      </c>
      <c r="X319" s="94">
        <v>30.9</v>
      </c>
      <c r="Y319" s="24">
        <v>73</v>
      </c>
      <c r="Z319" s="62">
        <f t="shared" si="150"/>
        <v>4.3817527010804325E-2</v>
      </c>
      <c r="AA319" s="8">
        <v>145</v>
      </c>
      <c r="AB319" s="82">
        <f t="shared" si="151"/>
        <v>0.35827999999999999</v>
      </c>
      <c r="AC319" s="83">
        <f t="shared" si="152"/>
        <v>5.9116200000000001</v>
      </c>
      <c r="AD319" s="84">
        <f t="shared" si="153"/>
        <v>9.8527000000000003E-2</v>
      </c>
      <c r="AE319" s="85">
        <f t="shared" si="154"/>
        <v>14.671565999999999</v>
      </c>
      <c r="AF319" s="84">
        <f t="shared" si="155"/>
        <v>0.24452609999999997</v>
      </c>
      <c r="AG319" s="105">
        <f t="shared" si="156"/>
        <v>195.62088</v>
      </c>
    </row>
    <row r="320" spans="1:34" x14ac:dyDescent="0.25">
      <c r="A320" s="7" t="s">
        <v>25</v>
      </c>
      <c r="B320" s="8">
        <v>2052</v>
      </c>
      <c r="C320" s="8">
        <v>68.400000000000006</v>
      </c>
      <c r="D320" s="8">
        <v>134</v>
      </c>
      <c r="E320" s="8">
        <v>21</v>
      </c>
      <c r="F320" s="41">
        <v>84.3</v>
      </c>
      <c r="G320" s="8">
        <v>243</v>
      </c>
      <c r="H320" s="8">
        <v>14.6</v>
      </c>
      <c r="I320" s="41">
        <v>94</v>
      </c>
      <c r="J320" s="8">
        <v>516</v>
      </c>
      <c r="K320" s="8">
        <v>50</v>
      </c>
      <c r="L320" s="41">
        <v>90.3</v>
      </c>
      <c r="M320" s="9">
        <v>7.3</v>
      </c>
      <c r="N320" s="9">
        <v>7</v>
      </c>
      <c r="O320" s="41">
        <v>1602</v>
      </c>
      <c r="P320" s="54">
        <v>1201</v>
      </c>
      <c r="Q320" s="28">
        <v>85</v>
      </c>
      <c r="R320" s="28">
        <v>21</v>
      </c>
      <c r="S320" s="28">
        <v>98</v>
      </c>
      <c r="T320" s="28">
        <v>26.1</v>
      </c>
      <c r="U320" s="41">
        <v>73.400000000000006</v>
      </c>
      <c r="V320" s="28">
        <v>9.1999999999999993</v>
      </c>
      <c r="W320" s="28">
        <v>5.84</v>
      </c>
      <c r="X320" s="94">
        <v>36.5</v>
      </c>
      <c r="Y320" s="109" t="s">
        <v>93</v>
      </c>
      <c r="Z320" s="62" t="e">
        <f t="shared" si="150"/>
        <v>#VALUE!</v>
      </c>
      <c r="AA320" s="110" t="s">
        <v>93</v>
      </c>
      <c r="AB320" s="82">
        <f t="shared" si="151"/>
        <v>0.45600000000000002</v>
      </c>
      <c r="AC320" s="83">
        <f t="shared" si="152"/>
        <v>9.1655999999999995</v>
      </c>
      <c r="AD320" s="84">
        <f t="shared" si="153"/>
        <v>0.15275999999999998</v>
      </c>
      <c r="AE320" s="85">
        <f t="shared" si="154"/>
        <v>16.621200000000002</v>
      </c>
      <c r="AF320" s="84">
        <f t="shared" si="155"/>
        <v>0.27702000000000004</v>
      </c>
      <c r="AG320" s="105">
        <f t="shared" si="156"/>
        <v>221.61600000000001</v>
      </c>
      <c r="AH320" s="111" t="s">
        <v>125</v>
      </c>
    </row>
    <row r="321" spans="1:34" x14ac:dyDescent="0.25">
      <c r="A321" s="7" t="s">
        <v>26</v>
      </c>
      <c r="B321" s="8">
        <v>2172</v>
      </c>
      <c r="C321" s="8">
        <v>70.064999999999998</v>
      </c>
      <c r="D321" s="41">
        <v>165</v>
      </c>
      <c r="E321" s="8">
        <v>23</v>
      </c>
      <c r="F321" s="8">
        <v>86.1</v>
      </c>
      <c r="G321" s="41">
        <v>208</v>
      </c>
      <c r="H321" s="8">
        <v>22</v>
      </c>
      <c r="I321" s="8">
        <v>89.4</v>
      </c>
      <c r="J321" s="41">
        <v>371</v>
      </c>
      <c r="K321" s="9">
        <v>100</v>
      </c>
      <c r="L321" s="9">
        <v>73</v>
      </c>
      <c r="M321" s="104">
        <v>7.3</v>
      </c>
      <c r="N321" s="103">
        <v>7.2</v>
      </c>
      <c r="O321" s="41">
        <v>1678</v>
      </c>
      <c r="P321" s="41">
        <v>1345</v>
      </c>
      <c r="Q321" s="28">
        <v>67</v>
      </c>
      <c r="R321" s="28">
        <v>42.8</v>
      </c>
      <c r="S321" s="28">
        <v>84</v>
      </c>
      <c r="T321" s="28">
        <v>51</v>
      </c>
      <c r="U321" s="41">
        <v>39.299999999999997</v>
      </c>
      <c r="V321" s="28">
        <v>8.4</v>
      </c>
      <c r="W321" s="28">
        <v>6.4</v>
      </c>
      <c r="X321" s="94">
        <v>23.8</v>
      </c>
      <c r="Y321" s="109" t="s">
        <v>93</v>
      </c>
      <c r="Z321" s="62" t="e">
        <f t="shared" si="150"/>
        <v>#VALUE!</v>
      </c>
      <c r="AA321" s="110" t="s">
        <v>93</v>
      </c>
      <c r="AB321" s="82">
        <f t="shared" si="151"/>
        <v>0.46709999999999996</v>
      </c>
      <c r="AC321" s="83">
        <f t="shared" si="152"/>
        <v>11.560725</v>
      </c>
      <c r="AD321" s="84">
        <f t="shared" si="153"/>
        <v>0.19267874999999998</v>
      </c>
      <c r="AE321" s="85">
        <f t="shared" si="154"/>
        <v>14.57352</v>
      </c>
      <c r="AF321" s="84">
        <f t="shared" si="155"/>
        <v>0.242892</v>
      </c>
      <c r="AG321" s="105">
        <f t="shared" si="156"/>
        <v>194.31360000000001</v>
      </c>
      <c r="AH321" s="111" t="s">
        <v>125</v>
      </c>
    </row>
    <row r="322" spans="1:34" x14ac:dyDescent="0.25">
      <c r="A322" s="7" t="s">
        <v>27</v>
      </c>
      <c r="B322" s="8">
        <v>2396</v>
      </c>
      <c r="C322" s="8">
        <v>77.290000000000006</v>
      </c>
      <c r="D322" s="8">
        <v>132</v>
      </c>
      <c r="E322" s="8">
        <v>12</v>
      </c>
      <c r="F322" s="41">
        <v>90.9</v>
      </c>
      <c r="G322" s="8">
        <v>287</v>
      </c>
      <c r="H322" s="8">
        <v>22</v>
      </c>
      <c r="I322" s="41">
        <v>92.3</v>
      </c>
      <c r="J322" s="8">
        <v>428</v>
      </c>
      <c r="K322" s="8">
        <v>99</v>
      </c>
      <c r="L322" s="41">
        <v>76.900000000000006</v>
      </c>
      <c r="M322" s="9">
        <v>7.2</v>
      </c>
      <c r="N322" s="9">
        <v>7.2</v>
      </c>
      <c r="O322" s="41">
        <v>1887</v>
      </c>
      <c r="P322" s="41">
        <v>1519</v>
      </c>
      <c r="Q322" s="28">
        <v>72</v>
      </c>
      <c r="R322" s="28">
        <v>56.1</v>
      </c>
      <c r="S322" s="28">
        <v>81</v>
      </c>
      <c r="T322" s="28">
        <v>60.5</v>
      </c>
      <c r="U322" s="41">
        <v>25.3</v>
      </c>
      <c r="V322" s="28">
        <v>8.9</v>
      </c>
      <c r="W322" s="28">
        <v>7.09</v>
      </c>
      <c r="X322" s="94">
        <v>20.3</v>
      </c>
      <c r="Y322" s="109" t="s">
        <v>93</v>
      </c>
      <c r="Z322" s="62" t="e">
        <f t="shared" si="150"/>
        <v>#VALUE!</v>
      </c>
      <c r="AA322" s="110" t="s">
        <v>93</v>
      </c>
      <c r="AB322" s="82">
        <f t="shared" si="151"/>
        <v>0.51526666666666676</v>
      </c>
      <c r="AC322" s="83">
        <f t="shared" si="152"/>
        <v>10.20228</v>
      </c>
      <c r="AD322" s="84">
        <f t="shared" si="153"/>
        <v>0.17003799999999999</v>
      </c>
      <c r="AE322" s="85">
        <f t="shared" si="154"/>
        <v>22.182230000000004</v>
      </c>
      <c r="AF322" s="84">
        <f t="shared" si="155"/>
        <v>0.3697038333333334</v>
      </c>
      <c r="AG322" s="105">
        <f t="shared" si="156"/>
        <v>295.7630666666667</v>
      </c>
      <c r="AH322" s="111" t="s">
        <v>125</v>
      </c>
    </row>
    <row r="323" spans="1:34" x14ac:dyDescent="0.25">
      <c r="A323" s="7" t="s">
        <v>28</v>
      </c>
      <c r="B323" s="8">
        <v>2377</v>
      </c>
      <c r="C323" s="8">
        <v>79.233000000000004</v>
      </c>
      <c r="D323" s="8">
        <v>205</v>
      </c>
      <c r="E323" s="8">
        <v>17</v>
      </c>
      <c r="F323" s="41">
        <v>91.7</v>
      </c>
      <c r="G323" s="8">
        <v>314</v>
      </c>
      <c r="H323" s="8">
        <v>22.4</v>
      </c>
      <c r="I323" s="41">
        <v>92.9</v>
      </c>
      <c r="J323" s="8">
        <v>445</v>
      </c>
      <c r="K323" s="8">
        <v>99</v>
      </c>
      <c r="L323" s="41">
        <v>77.8</v>
      </c>
      <c r="M323" s="9">
        <v>7.4</v>
      </c>
      <c r="N323" s="9">
        <v>7.2</v>
      </c>
      <c r="O323" s="41">
        <v>1745</v>
      </c>
      <c r="P323" s="41">
        <v>1431</v>
      </c>
      <c r="Q323" s="28">
        <v>67</v>
      </c>
      <c r="R323" s="28">
        <v>57</v>
      </c>
      <c r="S323" s="28">
        <v>102</v>
      </c>
      <c r="T323" s="28">
        <v>60.3</v>
      </c>
      <c r="U323" s="41">
        <v>40.9</v>
      </c>
      <c r="V323" s="28">
        <v>9.1999999999999993</v>
      </c>
      <c r="W323" s="28">
        <v>7.85</v>
      </c>
      <c r="X323" s="94">
        <v>14.7</v>
      </c>
      <c r="Y323" s="24">
        <v>280</v>
      </c>
      <c r="Z323" s="62">
        <f t="shared" si="150"/>
        <v>0.11779554059739167</v>
      </c>
      <c r="AA323" s="8">
        <v>280</v>
      </c>
      <c r="AB323" s="82">
        <f t="shared" si="151"/>
        <v>0.52822000000000002</v>
      </c>
      <c r="AC323" s="83">
        <f t="shared" si="152"/>
        <v>16.242765000000002</v>
      </c>
      <c r="AD323" s="84">
        <f t="shared" si="153"/>
        <v>0.27071275000000006</v>
      </c>
      <c r="AE323" s="85">
        <f t="shared" si="154"/>
        <v>24.879162000000001</v>
      </c>
      <c r="AF323" s="84">
        <f t="shared" si="155"/>
        <v>0.41465270000000004</v>
      </c>
      <c r="AG323" s="105">
        <f t="shared" si="156"/>
        <v>331.72216000000009</v>
      </c>
    </row>
    <row r="324" spans="1:34" x14ac:dyDescent="0.25">
      <c r="A324" s="7" t="s">
        <v>29</v>
      </c>
      <c r="B324" s="8">
        <v>3260</v>
      </c>
      <c r="C324" s="8">
        <v>105.161</v>
      </c>
      <c r="D324" s="8">
        <v>93</v>
      </c>
      <c r="E324" s="8">
        <v>13</v>
      </c>
      <c r="F324" s="41">
        <v>86</v>
      </c>
      <c r="G324" s="8">
        <v>173</v>
      </c>
      <c r="H324" s="8">
        <v>27.3</v>
      </c>
      <c r="I324" s="41">
        <v>84.2</v>
      </c>
      <c r="J324" s="8">
        <v>406</v>
      </c>
      <c r="K324" s="8">
        <v>110</v>
      </c>
      <c r="L324" s="41">
        <v>72.900000000000006</v>
      </c>
      <c r="M324" s="9">
        <v>7.2</v>
      </c>
      <c r="N324" s="9">
        <v>7.1</v>
      </c>
      <c r="O324" s="41">
        <v>1446</v>
      </c>
      <c r="P324" s="41">
        <v>1580</v>
      </c>
      <c r="Q324" s="28">
        <v>73</v>
      </c>
      <c r="R324" s="28">
        <v>76.8</v>
      </c>
      <c r="S324" s="28">
        <v>87</v>
      </c>
      <c r="T324" s="28">
        <v>87.4</v>
      </c>
      <c r="U324" s="41">
        <v>-0.5</v>
      </c>
      <c r="V324" s="28">
        <v>8.4</v>
      </c>
      <c r="W324" s="28">
        <v>9.1300000000000008</v>
      </c>
      <c r="X324" s="94">
        <v>-8.6999999999999993</v>
      </c>
      <c r="Y324" s="24">
        <v>71</v>
      </c>
      <c r="Z324" s="62">
        <f t="shared" si="150"/>
        <v>2.1779141104294478E-2</v>
      </c>
      <c r="AA324" s="8">
        <v>71</v>
      </c>
      <c r="AB324" s="82">
        <f t="shared" si="151"/>
        <v>0.70107333333333333</v>
      </c>
      <c r="AC324" s="83">
        <f t="shared" si="152"/>
        <v>9.779973</v>
      </c>
      <c r="AD324" s="84">
        <f t="shared" si="153"/>
        <v>0.16299954999999999</v>
      </c>
      <c r="AE324" s="85">
        <f t="shared" si="154"/>
        <v>18.192852999999999</v>
      </c>
      <c r="AF324" s="84">
        <f t="shared" si="155"/>
        <v>0.30321421666666665</v>
      </c>
      <c r="AG324" s="105">
        <f t="shared" si="156"/>
        <v>242.57137333333336</v>
      </c>
    </row>
    <row r="325" spans="1:34" x14ac:dyDescent="0.25">
      <c r="A325" s="7" t="s">
        <v>30</v>
      </c>
      <c r="B325" s="32">
        <v>2961</v>
      </c>
      <c r="C325" s="32">
        <v>98.7</v>
      </c>
      <c r="D325" s="32">
        <v>81</v>
      </c>
      <c r="E325" s="32">
        <v>13</v>
      </c>
      <c r="F325" s="41">
        <v>84</v>
      </c>
      <c r="G325" s="32">
        <v>205</v>
      </c>
      <c r="H325" s="32">
        <v>17.899999999999999</v>
      </c>
      <c r="I325" s="41">
        <v>91.3</v>
      </c>
      <c r="J325" s="32">
        <v>426</v>
      </c>
      <c r="K325" s="32">
        <v>75</v>
      </c>
      <c r="L325" s="41">
        <v>82.4</v>
      </c>
      <c r="M325" s="33">
        <v>7.2</v>
      </c>
      <c r="N325" s="9">
        <v>7.1</v>
      </c>
      <c r="O325" s="45">
        <v>1331</v>
      </c>
      <c r="P325" s="41">
        <v>1209</v>
      </c>
      <c r="Q325" s="36">
        <v>64</v>
      </c>
      <c r="R325" s="28">
        <v>50.3</v>
      </c>
      <c r="S325" s="36">
        <v>81</v>
      </c>
      <c r="T325" s="28">
        <v>58.1</v>
      </c>
      <c r="U325" s="45">
        <v>28.3</v>
      </c>
      <c r="V325" s="36">
        <v>7.8</v>
      </c>
      <c r="W325" s="28">
        <v>8.7799999999999994</v>
      </c>
      <c r="X325" s="41">
        <v>-12.6</v>
      </c>
      <c r="Y325" s="34">
        <v>74</v>
      </c>
      <c r="Z325" s="62">
        <f t="shared" si="150"/>
        <v>2.4991556906450524E-2</v>
      </c>
      <c r="AA325" s="32">
        <v>74</v>
      </c>
      <c r="AB325" s="82">
        <f t="shared" si="151"/>
        <v>0.65800000000000003</v>
      </c>
      <c r="AC325" s="83">
        <f t="shared" si="152"/>
        <v>7.9946999999999999</v>
      </c>
      <c r="AD325" s="84">
        <f t="shared" si="153"/>
        <v>0.133245</v>
      </c>
      <c r="AE325" s="85">
        <f t="shared" si="154"/>
        <v>20.233499999999999</v>
      </c>
      <c r="AF325" s="84">
        <f t="shared" si="155"/>
        <v>0.337225</v>
      </c>
      <c r="AG325" s="105">
        <f t="shared" si="156"/>
        <v>269.78000000000003</v>
      </c>
    </row>
    <row r="326" spans="1:34" ht="13" thickBot="1" x14ac:dyDescent="0.3">
      <c r="A326" s="7" t="s">
        <v>31</v>
      </c>
      <c r="B326" s="8">
        <v>1785</v>
      </c>
      <c r="C326" s="8">
        <v>57.581000000000003</v>
      </c>
      <c r="D326" s="8">
        <v>251</v>
      </c>
      <c r="E326" s="8">
        <v>28</v>
      </c>
      <c r="F326" s="41">
        <v>88.8</v>
      </c>
      <c r="G326" s="8">
        <v>316</v>
      </c>
      <c r="H326" s="8">
        <v>31</v>
      </c>
      <c r="I326" s="41">
        <v>90.2</v>
      </c>
      <c r="J326" s="8">
        <v>718</v>
      </c>
      <c r="K326" s="8">
        <v>146</v>
      </c>
      <c r="L326" s="41">
        <v>79.7</v>
      </c>
      <c r="M326" s="9">
        <v>7</v>
      </c>
      <c r="N326" s="9">
        <v>7</v>
      </c>
      <c r="O326" s="41">
        <v>1857</v>
      </c>
      <c r="P326" s="41">
        <v>1655</v>
      </c>
      <c r="Q326" s="28">
        <v>87</v>
      </c>
      <c r="R326" s="28">
        <v>69.599999999999994</v>
      </c>
      <c r="S326" s="28">
        <v>99</v>
      </c>
      <c r="T326" s="28">
        <v>78.900000000000006</v>
      </c>
      <c r="U326" s="41">
        <v>20.3</v>
      </c>
      <c r="V326" s="28">
        <v>13.7</v>
      </c>
      <c r="W326" s="28">
        <v>7.68</v>
      </c>
      <c r="X326" s="94">
        <v>43.9</v>
      </c>
      <c r="Y326" s="24">
        <v>76</v>
      </c>
      <c r="Z326" s="62">
        <f t="shared" si="150"/>
        <v>4.2577030812324931E-2</v>
      </c>
      <c r="AA326" s="8">
        <v>76</v>
      </c>
      <c r="AB326" s="82">
        <f t="shared" si="151"/>
        <v>0.38387333333333334</v>
      </c>
      <c r="AC326" s="83">
        <f t="shared" si="152"/>
        <v>14.452831</v>
      </c>
      <c r="AD326" s="84">
        <f t="shared" si="153"/>
        <v>0.24088051666666666</v>
      </c>
      <c r="AE326" s="85">
        <f t="shared" si="154"/>
        <v>18.195596000000002</v>
      </c>
      <c r="AF326" s="84">
        <f t="shared" si="155"/>
        <v>0.30325993333333334</v>
      </c>
      <c r="AG326" s="105">
        <f t="shared" si="156"/>
        <v>242.60794666666669</v>
      </c>
    </row>
    <row r="327" spans="1:34" ht="13.5" thickTop="1" thickBot="1" x14ac:dyDescent="0.3">
      <c r="A327" s="10" t="s">
        <v>126</v>
      </c>
      <c r="B327" s="30">
        <f>SUM(B315:B326)</f>
        <v>25741</v>
      </c>
      <c r="C327" s="11"/>
      <c r="D327" s="11"/>
      <c r="E327" s="11"/>
      <c r="F327" s="11"/>
      <c r="G327" s="11"/>
      <c r="H327" s="11"/>
      <c r="I327" s="11"/>
      <c r="J327" s="11"/>
      <c r="K327" s="11"/>
      <c r="L327" s="11"/>
      <c r="M327" s="19">
        <f>SUM(M315:M326)</f>
        <v>88</v>
      </c>
      <c r="N327" s="11"/>
      <c r="O327" s="19"/>
      <c r="P327" s="11"/>
      <c r="Q327" s="11"/>
      <c r="R327" s="11"/>
      <c r="S327" s="11"/>
      <c r="T327" s="11"/>
      <c r="U327" s="11"/>
      <c r="V327" s="11"/>
      <c r="W327" s="11"/>
      <c r="X327" s="58"/>
      <c r="Y327" s="29">
        <f>SUM(Y315:Y326)</f>
        <v>878</v>
      </c>
      <c r="Z327" s="19"/>
      <c r="AA327" s="30">
        <f>SUM(AA315:AA326)</f>
        <v>1175</v>
      </c>
      <c r="AB327" s="86"/>
      <c r="AC327" s="87"/>
      <c r="AD327" s="88"/>
      <c r="AE327" s="89"/>
      <c r="AF327" s="88"/>
      <c r="AG327" s="106"/>
    </row>
    <row r="328" spans="1:34" ht="13.5" thickTop="1" thickBot="1" x14ac:dyDescent="0.3">
      <c r="A328" s="18" t="s">
        <v>127</v>
      </c>
      <c r="B328" s="12">
        <f t="shared" ref="B328:E328" si="157">AVERAGE(B315:B326)</f>
        <v>2145.0833333333335</v>
      </c>
      <c r="C328" s="12">
        <f t="shared" si="157"/>
        <v>70.315416666666678</v>
      </c>
      <c r="D328" s="12">
        <f t="shared" si="157"/>
        <v>149.25</v>
      </c>
      <c r="E328" s="12">
        <f t="shared" si="157"/>
        <v>15.666666666666666</v>
      </c>
      <c r="F328" s="102">
        <f>AVERAGE(F315:F326)</f>
        <v>88.725000000000009</v>
      </c>
      <c r="G328" s="12">
        <f>AVERAGE(G315:G326)</f>
        <v>269.33333333333331</v>
      </c>
      <c r="H328" s="12">
        <f>AVERAGE(H315:H326)</f>
        <v>20.116666666666671</v>
      </c>
      <c r="I328" s="102">
        <f>AVERAGE(I315:I326)</f>
        <v>92.074999999999989</v>
      </c>
      <c r="J328" s="12">
        <f t="shared" ref="J328:K328" si="158">AVERAGE(J315:J326)</f>
        <v>504.58333333333331</v>
      </c>
      <c r="K328" s="12">
        <f t="shared" si="158"/>
        <v>83.083333333333329</v>
      </c>
      <c r="L328" s="102">
        <f>AVERAGE(L315:L326)</f>
        <v>82.666666666666657</v>
      </c>
      <c r="M328" s="14">
        <f t="shared" ref="M328:P328" si="159">AVERAGE(M315:M326)</f>
        <v>7.333333333333333</v>
      </c>
      <c r="N328" s="38">
        <f t="shared" si="159"/>
        <v>7.1916666666666664</v>
      </c>
      <c r="O328" s="14">
        <f t="shared" si="159"/>
        <v>1588.8333333333333</v>
      </c>
      <c r="P328" s="14">
        <f t="shared" si="159"/>
        <v>1479.5833333333333</v>
      </c>
      <c r="Q328" s="12">
        <f>AVERAGE(Q315:Q326)</f>
        <v>73.75</v>
      </c>
      <c r="R328" s="12">
        <f>AVERAGE(R315:R326)</f>
        <v>40.991666666666674</v>
      </c>
      <c r="S328" s="12">
        <f t="shared" ref="S328:AA328" si="160">AVERAGE(S315:S326)</f>
        <v>94.25</v>
      </c>
      <c r="T328" s="12">
        <f t="shared" si="160"/>
        <v>56.633333333333333</v>
      </c>
      <c r="U328" s="100">
        <f t="shared" si="160"/>
        <v>39.333333333333336</v>
      </c>
      <c r="V328" s="12">
        <f t="shared" si="160"/>
        <v>9.8500000000000032</v>
      </c>
      <c r="W328" s="38">
        <f t="shared" si="160"/>
        <v>6.5258333333333338</v>
      </c>
      <c r="X328" s="101">
        <f t="shared" si="160"/>
        <v>30.891666666666666</v>
      </c>
      <c r="Y328" s="25">
        <f t="shared" si="160"/>
        <v>97.555555555555557</v>
      </c>
      <c r="Z328" s="14" t="e">
        <f t="shared" si="160"/>
        <v>#VALUE!</v>
      </c>
      <c r="AA328" s="12">
        <f t="shared" si="160"/>
        <v>130.55555555555554</v>
      </c>
      <c r="AB328" s="90">
        <f t="shared" ref="AB328" si="161">C328/$C$2</f>
        <v>0.46876944444444452</v>
      </c>
      <c r="AC328" s="91">
        <f t="shared" ref="AC328" si="162">(C328*D328)/1000</f>
        <v>10.494575937500002</v>
      </c>
      <c r="AD328" s="92">
        <f t="shared" ref="AD328" si="163">(AC328)/$E$3</f>
        <v>0.17490959895833338</v>
      </c>
      <c r="AE328" s="93">
        <f t="shared" ref="AE328" si="164">(C328*G328)/1000</f>
        <v>18.938285555555559</v>
      </c>
      <c r="AF328" s="92">
        <f t="shared" ref="AF328" si="165">(AE328)/$G$3</f>
        <v>0.31563809259259268</v>
      </c>
      <c r="AG328" s="107">
        <f>AVERAGE(AG315:AG326)</f>
        <v>245.50732444444444</v>
      </c>
    </row>
    <row r="329" spans="1:34" ht="13" thickTop="1" x14ac:dyDescent="0.25"/>
  </sheetData>
  <phoneticPr fontId="0" type="noConversion"/>
  <conditionalFormatting sqref="E261:E266 E268:E272 E279:E284 E286:E290 E207:E218 E225:E236 E243:E254">
    <cfRule type="cellIs" dxfId="61" priority="102" stopIfTrue="1" operator="greaterThanOrEqual">
      <formula>35</formula>
    </cfRule>
  </conditionalFormatting>
  <conditionalFormatting sqref="E261:E266 E268:E272 E279:E284 E286:E290">
    <cfRule type="cellIs" dxfId="60" priority="90" operator="greaterThan">
      <formula>35</formula>
    </cfRule>
  </conditionalFormatting>
  <conditionalFormatting sqref="E297:E302 E304:E308">
    <cfRule type="cellIs" dxfId="59" priority="27" operator="greaterThan">
      <formula>35</formula>
    </cfRule>
    <cfRule type="cellIs" dxfId="58" priority="30" stopIfTrue="1" operator="greaterThanOrEqual">
      <formula>35</formula>
    </cfRule>
  </conditionalFormatting>
  <conditionalFormatting sqref="E315:E320 E322:E326">
    <cfRule type="cellIs" dxfId="57" priority="7" operator="greaterThan">
      <formula>35</formula>
    </cfRule>
    <cfRule type="cellIs" dxfId="56" priority="10" stopIfTrue="1" operator="greaterThanOrEqual">
      <formula>35</formula>
    </cfRule>
  </conditionalFormatting>
  <conditionalFormatting sqref="H261:H272 H279:H284 F285 H286:H290 H207:H218 H225:H236 H243:H254">
    <cfRule type="cellIs" dxfId="55" priority="100" stopIfTrue="1" operator="greaterThanOrEqual">
      <formula>25</formula>
    </cfRule>
  </conditionalFormatting>
  <conditionalFormatting sqref="H261:H272 H279:H284 F285 H286:H290">
    <cfRule type="cellIs" dxfId="54" priority="89" operator="greaterThan">
      <formula>25</formula>
    </cfRule>
  </conditionalFormatting>
  <conditionalFormatting sqref="H297:H302 F303 H304:H308">
    <cfRule type="cellIs" dxfId="53" priority="26" operator="greaterThan">
      <formula>25</formula>
    </cfRule>
    <cfRule type="cellIs" dxfId="52" priority="28" stopIfTrue="1" operator="greaterThanOrEqual">
      <formula>25</formula>
    </cfRule>
  </conditionalFormatting>
  <conditionalFormatting sqref="H315:H320 F321 H322:H326">
    <cfRule type="cellIs" dxfId="51" priority="8" stopIfTrue="1" operator="greaterThanOrEqual">
      <formula>25</formula>
    </cfRule>
    <cfRule type="cellIs" dxfId="50" priority="6" operator="greaterThan">
      <formula>25</formula>
    </cfRule>
  </conditionalFormatting>
  <conditionalFormatting sqref="K261:K271 K279:K284 I285 K286:K289 K207:K217 K225:K235 K243:K253">
    <cfRule type="cellIs" dxfId="49" priority="101" stopIfTrue="1" operator="greaterThanOrEqual">
      <formula>125</formula>
    </cfRule>
  </conditionalFormatting>
  <conditionalFormatting sqref="K261:K272 K279:K284 I285 K286:K290">
    <cfRule type="cellIs" dxfId="48" priority="88" operator="greaterThan">
      <formula>125</formula>
    </cfRule>
  </conditionalFormatting>
  <conditionalFormatting sqref="K297:K302 I303 K304:K307">
    <cfRule type="cellIs" dxfId="47" priority="29" stopIfTrue="1" operator="greaterThanOrEqual">
      <formula>125</formula>
    </cfRule>
  </conditionalFormatting>
  <conditionalFormatting sqref="K297:K302 I303 K304:K308">
    <cfRule type="cellIs" dxfId="46" priority="25" operator="greaterThan">
      <formula>125</formula>
    </cfRule>
  </conditionalFormatting>
  <conditionalFormatting sqref="K315:K320 I321 K322:K325">
    <cfRule type="cellIs" dxfId="45" priority="9" stopIfTrue="1" operator="greaterThanOrEqual">
      <formula>125</formula>
    </cfRule>
  </conditionalFormatting>
  <conditionalFormatting sqref="K315:K320 I321 K322:K326">
    <cfRule type="cellIs" dxfId="44" priority="5" operator="greaterThan">
      <formula>125</formula>
    </cfRule>
  </conditionalFormatting>
  <conditionalFormatting sqref="AB135:AB146 AD135:AD146 AF135:AF146">
    <cfRule type="cellIs" dxfId="43" priority="42" operator="between">
      <formula>80%</formula>
      <formula>200%</formula>
    </cfRule>
  </conditionalFormatting>
  <conditionalFormatting sqref="AB148">
    <cfRule type="cellIs" dxfId="42" priority="41" operator="between">
      <formula>80%</formula>
      <formula>200%</formula>
    </cfRule>
  </conditionalFormatting>
  <conditionalFormatting sqref="AB153:AB164 AD153:AD164 AF153:AF164">
    <cfRule type="cellIs" dxfId="41" priority="46" operator="between">
      <formula>80%</formula>
      <formula>200%</formula>
    </cfRule>
  </conditionalFormatting>
  <conditionalFormatting sqref="AB166">
    <cfRule type="cellIs" dxfId="40" priority="45" operator="between">
      <formula>80%</formula>
      <formula>200%</formula>
    </cfRule>
  </conditionalFormatting>
  <conditionalFormatting sqref="AB171:AB182 AD171:AD182 AF171:AF182">
    <cfRule type="cellIs" dxfId="39" priority="50" operator="between">
      <formula>80%</formula>
      <formula>200%</formula>
    </cfRule>
  </conditionalFormatting>
  <conditionalFormatting sqref="AB184">
    <cfRule type="cellIs" dxfId="38" priority="49" operator="between">
      <formula>80%</formula>
      <formula>200%</formula>
    </cfRule>
  </conditionalFormatting>
  <conditionalFormatting sqref="AB189:AB200 AD189:AD200 AF189:AF200">
    <cfRule type="cellIs" dxfId="37" priority="54" operator="between">
      <formula>80%</formula>
      <formula>200%</formula>
    </cfRule>
  </conditionalFormatting>
  <conditionalFormatting sqref="AB202">
    <cfRule type="cellIs" dxfId="36" priority="53" operator="between">
      <formula>80%</formula>
      <formula>200%</formula>
    </cfRule>
  </conditionalFormatting>
  <conditionalFormatting sqref="AB207:AB218 AD207:AD218 AF207:AF218">
    <cfRule type="cellIs" dxfId="35" priority="34" operator="between">
      <formula>80%</formula>
      <formula>200%</formula>
    </cfRule>
  </conditionalFormatting>
  <conditionalFormatting sqref="AB220">
    <cfRule type="cellIs" dxfId="34" priority="33" operator="between">
      <formula>80%</formula>
      <formula>200%</formula>
    </cfRule>
  </conditionalFormatting>
  <conditionalFormatting sqref="AB225:AB236 AD225:AD236 AF225:AF236">
    <cfRule type="cellIs" dxfId="33" priority="58" operator="between">
      <formula>80%</formula>
      <formula>200%</formula>
    </cfRule>
  </conditionalFormatting>
  <conditionalFormatting sqref="AB238">
    <cfRule type="cellIs" dxfId="32" priority="57" operator="between">
      <formula>80%</formula>
      <formula>200%</formula>
    </cfRule>
  </conditionalFormatting>
  <conditionalFormatting sqref="AB243:AB254 AD243:AD254 AF243:AF254">
    <cfRule type="cellIs" dxfId="31" priority="38" operator="between">
      <formula>80%</formula>
      <formula>200%</formula>
    </cfRule>
  </conditionalFormatting>
  <conditionalFormatting sqref="AB256">
    <cfRule type="cellIs" dxfId="30" priority="37" operator="between">
      <formula>80%</formula>
      <formula>200%</formula>
    </cfRule>
  </conditionalFormatting>
  <conditionalFormatting sqref="AB261:AB272 AD261:AD272 AF261:AF272">
    <cfRule type="cellIs" dxfId="29" priority="69" operator="between">
      <formula>80%</formula>
      <formula>200%</formula>
    </cfRule>
  </conditionalFormatting>
  <conditionalFormatting sqref="AB274">
    <cfRule type="cellIs" dxfId="28" priority="65" operator="between">
      <formula>80%</formula>
      <formula>200%</formula>
    </cfRule>
  </conditionalFormatting>
  <conditionalFormatting sqref="AB279:AB290 AD279:AD290 AF279:AF290">
    <cfRule type="cellIs" dxfId="27" priority="62" operator="between">
      <formula>80%</formula>
      <formula>200%</formula>
    </cfRule>
  </conditionalFormatting>
  <conditionalFormatting sqref="AB292">
    <cfRule type="cellIs" dxfId="26" priority="61" operator="between">
      <formula>80%</formula>
      <formula>200%</formula>
    </cfRule>
  </conditionalFormatting>
  <conditionalFormatting sqref="AB297:AB308 AD297:AD308 AF297:AF308">
    <cfRule type="cellIs" dxfId="25" priority="24" operator="between">
      <formula>80%</formula>
      <formula>200%</formula>
    </cfRule>
  </conditionalFormatting>
  <conditionalFormatting sqref="AB310">
    <cfRule type="cellIs" dxfId="24" priority="23" operator="between">
      <formula>80%</formula>
      <formula>200%</formula>
    </cfRule>
  </conditionalFormatting>
  <conditionalFormatting sqref="AB315:AB326 AD315:AD326 AF315:AF326">
    <cfRule type="cellIs" dxfId="23" priority="4" operator="between">
      <formula>80%</formula>
      <formula>200%</formula>
    </cfRule>
  </conditionalFormatting>
  <conditionalFormatting sqref="AB328">
    <cfRule type="cellIs" dxfId="22" priority="3" operator="between">
      <formula>80%</formula>
      <formula>200%</formula>
    </cfRule>
  </conditionalFormatting>
  <conditionalFormatting sqref="AD148">
    <cfRule type="cellIs" dxfId="21" priority="40" operator="between">
      <formula>80%</formula>
      <formula>200%</formula>
    </cfRule>
  </conditionalFormatting>
  <conditionalFormatting sqref="AD166">
    <cfRule type="cellIs" dxfId="20" priority="44" operator="between">
      <formula>80%</formula>
      <formula>200%</formula>
    </cfRule>
  </conditionalFormatting>
  <conditionalFormatting sqref="AD184">
    <cfRule type="cellIs" dxfId="19" priority="48" operator="between">
      <formula>80%</formula>
      <formula>200%</formula>
    </cfRule>
  </conditionalFormatting>
  <conditionalFormatting sqref="AD202">
    <cfRule type="cellIs" dxfId="18" priority="52" operator="between">
      <formula>80%</formula>
      <formula>200%</formula>
    </cfRule>
  </conditionalFormatting>
  <conditionalFormatting sqref="AD220">
    <cfRule type="cellIs" dxfId="17" priority="32" operator="between">
      <formula>80%</formula>
      <formula>200%</formula>
    </cfRule>
  </conditionalFormatting>
  <conditionalFormatting sqref="AD238">
    <cfRule type="cellIs" dxfId="16" priority="56" operator="between">
      <formula>80%</formula>
      <formula>200%</formula>
    </cfRule>
  </conditionalFormatting>
  <conditionalFormatting sqref="AD256">
    <cfRule type="cellIs" dxfId="15" priority="36" operator="between">
      <formula>80%</formula>
      <formula>200%</formula>
    </cfRule>
  </conditionalFormatting>
  <conditionalFormatting sqref="AD274">
    <cfRule type="cellIs" dxfId="14" priority="64" operator="between">
      <formula>80%</formula>
      <formula>200%</formula>
    </cfRule>
  </conditionalFormatting>
  <conditionalFormatting sqref="AD292">
    <cfRule type="cellIs" dxfId="13" priority="60" operator="between">
      <formula>80%</formula>
      <formula>200%</formula>
    </cfRule>
  </conditionalFormatting>
  <conditionalFormatting sqref="AD310">
    <cfRule type="cellIs" dxfId="12" priority="22" operator="between">
      <formula>80%</formula>
      <formula>200%</formula>
    </cfRule>
  </conditionalFormatting>
  <conditionalFormatting sqref="AD328">
    <cfRule type="cellIs" dxfId="11" priority="2" operator="between">
      <formula>80%</formula>
      <formula>200%</formula>
    </cfRule>
  </conditionalFormatting>
  <conditionalFormatting sqref="AF148">
    <cfRule type="cellIs" dxfId="10" priority="39" operator="between">
      <formula>80%</formula>
      <formula>200%</formula>
    </cfRule>
  </conditionalFormatting>
  <conditionalFormatting sqref="AF166">
    <cfRule type="cellIs" dxfId="9" priority="43" operator="between">
      <formula>80%</formula>
      <formula>200%</formula>
    </cfRule>
  </conditionalFormatting>
  <conditionalFormatting sqref="AF184">
    <cfRule type="cellIs" dxfId="8" priority="47" operator="between">
      <formula>80%</formula>
      <formula>200%</formula>
    </cfRule>
  </conditionalFormatting>
  <conditionalFormatting sqref="AF202">
    <cfRule type="cellIs" dxfId="7" priority="51" operator="between">
      <formula>80%</formula>
      <formula>200%</formula>
    </cfRule>
  </conditionalFormatting>
  <conditionalFormatting sqref="AF220">
    <cfRule type="cellIs" dxfId="6" priority="31" operator="between">
      <formula>80%</formula>
      <formula>200%</formula>
    </cfRule>
  </conditionalFormatting>
  <conditionalFormatting sqref="AF238">
    <cfRule type="cellIs" dxfId="5" priority="55" operator="between">
      <formula>80%</formula>
      <formula>200%</formula>
    </cfRule>
  </conditionalFormatting>
  <conditionalFormatting sqref="AF256">
    <cfRule type="cellIs" dxfId="4" priority="35" operator="between">
      <formula>80%</formula>
      <formula>200%</formula>
    </cfRule>
  </conditionalFormatting>
  <conditionalFormatting sqref="AF274">
    <cfRule type="cellIs" dxfId="3" priority="63" operator="between">
      <formula>80%</formula>
      <formula>200%</formula>
    </cfRule>
  </conditionalFormatting>
  <conditionalFormatting sqref="AF292">
    <cfRule type="cellIs" dxfId="2" priority="59" operator="between">
      <formula>80%</formula>
      <formula>200%</formula>
    </cfRule>
  </conditionalFormatting>
  <conditionalFormatting sqref="AF310">
    <cfRule type="cellIs" dxfId="1" priority="21" operator="between">
      <formula>80%</formula>
      <formula>200%</formula>
    </cfRule>
  </conditionalFormatting>
  <conditionalFormatting sqref="AF328">
    <cfRule type="cellIs" dxfId="0" priority="1" operator="between">
      <formula>80%</formula>
      <formula>200%</formula>
    </cfRule>
  </conditionalFormatting>
  <printOptions horizontalCentered="1" verticalCentered="1" gridLinesSet="0"/>
  <pageMargins left="0.23622047244094491" right="0.51181102362204722" top="0.27559055118110237" bottom="0.45" header="0.25" footer="0.51181102362204722"/>
  <pageSetup paperSize="9" orientation="landscape" horizontalDpi="360" verticalDpi="36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42413e6-74ef-4228-a38e-d55b17059de2" xsi:nil="true"/>
    <lcf76f155ced4ddcb4097134ff3c332f xmlns="db9e1050-5758-4773-9e49-82ac32393eb0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B60A40A137A2F46B64BDB5D6BFB0A06" ma:contentTypeVersion="15" ma:contentTypeDescription="Crear nuevo documento." ma:contentTypeScope="" ma:versionID="1aa6b16c9991495f1e5d71635bba6c76">
  <xsd:schema xmlns:xsd="http://www.w3.org/2001/XMLSchema" xmlns:xs="http://www.w3.org/2001/XMLSchema" xmlns:p="http://schemas.microsoft.com/office/2006/metadata/properties" xmlns:ns2="db9e1050-5758-4773-9e49-82ac32393eb0" xmlns:ns3="d42413e6-74ef-4228-a38e-d55b17059de2" targetNamespace="http://schemas.microsoft.com/office/2006/metadata/properties" ma:root="true" ma:fieldsID="9a629f8a559e864810a16d7f5dc9a239" ns2:_="" ns3:_="">
    <xsd:import namespace="db9e1050-5758-4773-9e49-82ac32393eb0"/>
    <xsd:import namespace="d42413e6-74ef-4228-a38e-d55b17059de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9e1050-5758-4773-9e49-82ac32393eb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2ae2a407-fba4-44ee-b779-16f23315923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2413e6-74ef-4228-a38e-d55b17059de2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Columna global de taxonomía" ma:hidden="true" ma:list="{b33432cc-ef84-457a-8354-6348a92c76d2}" ma:internalName="TaxCatchAll" ma:showField="CatchAllData" ma:web="d42413e6-74ef-4228-a38e-d55b17059de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616BCE8-6C82-468A-9D1B-C873B990C793}">
  <ds:schemaRefs>
    <ds:schemaRef ds:uri="http://schemas.microsoft.com/office/2006/metadata/properties"/>
    <ds:schemaRef ds:uri="http://schemas.microsoft.com/office/infopath/2007/PartnerControls"/>
    <ds:schemaRef ds:uri="d42413e6-74ef-4228-a38e-d55b17059de2"/>
    <ds:schemaRef ds:uri="db9e1050-5758-4773-9e49-82ac32393eb0"/>
  </ds:schemaRefs>
</ds:datastoreItem>
</file>

<file path=customXml/itemProps2.xml><?xml version="1.0" encoding="utf-8"?>
<ds:datastoreItem xmlns:ds="http://schemas.openxmlformats.org/officeDocument/2006/customXml" ds:itemID="{8AEA9596-4CF9-45C0-8FAD-A4DE438AC8C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b9e1050-5758-4773-9e49-82ac32393eb0"/>
    <ds:schemaRef ds:uri="d42413e6-74ef-4228-a38e-d55b17059de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803BDE1-A1F4-47AB-9F6F-07FAA075E2D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la Galera</vt:lpstr>
    </vt:vector>
  </TitlesOfParts>
  <Manager/>
  <Company>Consell Comarcal del Montsià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CODE I</dc:creator>
  <cp:keywords/>
  <dc:description/>
  <cp:lastModifiedBy>Xavi López Casals</cp:lastModifiedBy>
  <cp:revision/>
  <dcterms:created xsi:type="dcterms:W3CDTF">2000-01-04T10:17:18Z</dcterms:created>
  <dcterms:modified xsi:type="dcterms:W3CDTF">2025-02-10T12:05:39Z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0x0101003B60A40A137A2F46B64BDB5D6BFB0A06</vt:lpwstr>
  </property>
  <property fmtid="{D5CDD505-2E9C-101B-9397-08002B2CF9AE}" pid="3" name="MediaServiceImageTags">
    <vt:lpwstr/>
  </property>
</Properties>
</file>