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opate20.sharepoint.com/sites/ServeiCicledel'Aigua/Documents compartits/ALTRES/WEB/2025/INSTAL·LACIONS/EXCELS/CCBE/"/>
    </mc:Choice>
  </mc:AlternateContent>
  <xr:revisionPtr revIDLastSave="2" documentId="13_ncr:1_{33413992-7055-456B-83A8-34CEA6C2A7D3}" xr6:coauthVersionLast="47" xr6:coauthVersionMax="47" xr10:uidLastSave="{00DD4060-7AC1-41CD-918F-3145F9F3C4AC}"/>
  <bookViews>
    <workbookView xWindow="38280" yWindow="-120" windowWidth="29040" windowHeight="15720" xr2:uid="{00000000-000D-0000-FFFF-FFFF00000000}"/>
  </bookViews>
  <sheets>
    <sheet name="Ampolla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H512" i="1" l="1"/>
  <c r="AG512" i="1"/>
  <c r="AF512" i="1"/>
  <c r="AE512" i="1"/>
  <c r="AD512" i="1"/>
  <c r="AC512" i="1"/>
  <c r="AB512" i="1"/>
  <c r="AA512" i="1"/>
  <c r="Z512" i="1"/>
  <c r="Y512" i="1"/>
  <c r="X512" i="1"/>
  <c r="U512" i="1"/>
  <c r="T512" i="1"/>
  <c r="S512" i="1"/>
  <c r="R512" i="1"/>
  <c r="Q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C512" i="1"/>
  <c r="AK512" i="1" s="1"/>
  <c r="AL512" i="1" s="1"/>
  <c r="B512" i="1"/>
  <c r="W511" i="1"/>
  <c r="V511" i="1"/>
  <c r="U511" i="1"/>
  <c r="T511" i="1"/>
  <c r="S511" i="1"/>
  <c r="R511" i="1"/>
  <c r="Q511" i="1"/>
  <c r="O511" i="1"/>
  <c r="M511" i="1"/>
  <c r="B511" i="1"/>
  <c r="AM510" i="1"/>
  <c r="AK510" i="1"/>
  <c r="AL510" i="1" s="1"/>
  <c r="AI510" i="1"/>
  <c r="AJ510" i="1" s="1"/>
  <c r="AH510" i="1"/>
  <c r="P510" i="1"/>
  <c r="AM509" i="1"/>
  <c r="AL509" i="1"/>
  <c r="AK509" i="1"/>
  <c r="AJ509" i="1"/>
  <c r="AI509" i="1"/>
  <c r="AH509" i="1"/>
  <c r="P509" i="1"/>
  <c r="AM508" i="1"/>
  <c r="AK508" i="1"/>
  <c r="AL508" i="1" s="1"/>
  <c r="AI508" i="1"/>
  <c r="AJ508" i="1" s="1"/>
  <c r="AH508" i="1"/>
  <c r="P508" i="1"/>
  <c r="AM507" i="1"/>
  <c r="AL507" i="1"/>
  <c r="AK507" i="1"/>
  <c r="AJ507" i="1"/>
  <c r="AI507" i="1"/>
  <c r="AH507" i="1"/>
  <c r="P507" i="1"/>
  <c r="AM506" i="1"/>
  <c r="AK506" i="1"/>
  <c r="AL506" i="1" s="1"/>
  <c r="AI506" i="1"/>
  <c r="AJ506" i="1" s="1"/>
  <c r="AH506" i="1"/>
  <c r="P506" i="1"/>
  <c r="AM505" i="1"/>
  <c r="AL505" i="1"/>
  <c r="AK505" i="1"/>
  <c r="AJ505" i="1"/>
  <c r="AI505" i="1"/>
  <c r="AH505" i="1"/>
  <c r="P505" i="1"/>
  <c r="AM504" i="1"/>
  <c r="AK504" i="1"/>
  <c r="AL504" i="1" s="1"/>
  <c r="AI504" i="1"/>
  <c r="AJ504" i="1" s="1"/>
  <c r="AH504" i="1"/>
  <c r="P504" i="1"/>
  <c r="AM503" i="1"/>
  <c r="AL503" i="1"/>
  <c r="AK503" i="1"/>
  <c r="AJ503" i="1"/>
  <c r="AI503" i="1"/>
  <c r="AH503" i="1"/>
  <c r="P503" i="1"/>
  <c r="AM502" i="1"/>
  <c r="AK502" i="1"/>
  <c r="AL502" i="1" s="1"/>
  <c r="AI502" i="1"/>
  <c r="AJ502" i="1" s="1"/>
  <c r="AH502" i="1"/>
  <c r="P502" i="1"/>
  <c r="P512" i="1" s="1"/>
  <c r="AM501" i="1"/>
  <c r="AL501" i="1"/>
  <c r="AK501" i="1"/>
  <c r="AJ501" i="1"/>
  <c r="AI501" i="1"/>
  <c r="AH501" i="1"/>
  <c r="P501" i="1"/>
  <c r="AM500" i="1"/>
  <c r="AM512" i="1" s="1"/>
  <c r="AK500" i="1"/>
  <c r="AL500" i="1" s="1"/>
  <c r="AI500" i="1"/>
  <c r="AJ500" i="1" s="1"/>
  <c r="AH500" i="1"/>
  <c r="P500" i="1"/>
  <c r="AM499" i="1"/>
  <c r="AL499" i="1"/>
  <c r="AK499" i="1"/>
  <c r="AJ499" i="1"/>
  <c r="AI499" i="1"/>
  <c r="AH499" i="1"/>
  <c r="P499" i="1"/>
  <c r="P511" i="1" s="1"/>
  <c r="AI512" i="1" l="1"/>
  <c r="AJ512" i="1" s="1"/>
  <c r="AJ17" i="1" l="1"/>
  <c r="AJ16" i="1"/>
  <c r="AJ15" i="1"/>
  <c r="AJ14" i="1"/>
  <c r="AJ13" i="1"/>
  <c r="AJ12" i="1"/>
  <c r="AJ11" i="1"/>
  <c r="AJ10" i="1"/>
  <c r="AJ9" i="1"/>
  <c r="AJ8" i="1"/>
  <c r="AJ19" i="1" s="1"/>
  <c r="AJ7" i="1"/>
  <c r="AJ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37" i="1" s="1"/>
  <c r="AJ54" i="1"/>
  <c r="AJ53" i="1"/>
  <c r="AJ52" i="1"/>
  <c r="AJ51" i="1"/>
  <c r="AJ50" i="1"/>
  <c r="AJ49" i="1"/>
  <c r="AJ48" i="1"/>
  <c r="AJ47" i="1"/>
  <c r="AJ46" i="1"/>
  <c r="AJ56" i="1" s="1"/>
  <c r="AJ45" i="1"/>
  <c r="AJ44" i="1"/>
  <c r="AJ43" i="1"/>
  <c r="AJ72" i="1"/>
  <c r="AJ71" i="1"/>
  <c r="AJ70" i="1"/>
  <c r="AJ69" i="1"/>
  <c r="AJ68" i="1"/>
  <c r="AJ67" i="1"/>
  <c r="AJ66" i="1"/>
  <c r="AJ65" i="1"/>
  <c r="AJ64" i="1"/>
  <c r="AJ63" i="1"/>
  <c r="AJ62" i="1"/>
  <c r="AJ61" i="1"/>
  <c r="AJ74" i="1" s="1"/>
  <c r="AJ96" i="1"/>
  <c r="AJ95" i="1"/>
  <c r="AJ94" i="1"/>
  <c r="AJ93" i="1"/>
  <c r="AJ92" i="1"/>
  <c r="AJ91" i="1"/>
  <c r="AJ90" i="1"/>
  <c r="AJ89" i="1"/>
  <c r="AJ88" i="1"/>
  <c r="AJ87" i="1"/>
  <c r="AJ98" i="1" s="1"/>
  <c r="AJ86" i="1"/>
  <c r="AJ85" i="1"/>
  <c r="AJ114" i="1"/>
  <c r="AJ113" i="1"/>
  <c r="AJ112" i="1"/>
  <c r="AJ111" i="1"/>
  <c r="AJ110" i="1"/>
  <c r="AJ109" i="1"/>
  <c r="AJ108" i="1"/>
  <c r="AJ107" i="1"/>
  <c r="AJ106" i="1"/>
  <c r="AJ105" i="1"/>
  <c r="AJ104" i="1"/>
  <c r="AJ103" i="1"/>
  <c r="AJ116" i="1" s="1"/>
  <c r="AJ132" i="1"/>
  <c r="AJ131" i="1"/>
  <c r="AJ130" i="1"/>
  <c r="AJ129" i="1"/>
  <c r="AJ128" i="1"/>
  <c r="AJ127" i="1"/>
  <c r="AJ126" i="1"/>
  <c r="AJ125" i="1"/>
  <c r="AJ124" i="1"/>
  <c r="AJ123" i="1"/>
  <c r="AJ122" i="1"/>
  <c r="AJ121" i="1"/>
  <c r="AJ134" i="1" s="1"/>
  <c r="AJ150" i="1"/>
  <c r="AJ149" i="1"/>
  <c r="AJ148" i="1"/>
  <c r="AJ147" i="1"/>
  <c r="AJ146" i="1"/>
  <c r="AJ145" i="1"/>
  <c r="AJ144" i="1"/>
  <c r="AJ143" i="1"/>
  <c r="AJ142" i="1"/>
  <c r="AJ141" i="1"/>
  <c r="AJ152" i="1" s="1"/>
  <c r="AJ140" i="1"/>
  <c r="AJ139" i="1"/>
  <c r="AJ168" i="1"/>
  <c r="AJ167" i="1"/>
  <c r="AJ166" i="1"/>
  <c r="AJ165" i="1"/>
  <c r="AJ164" i="1"/>
  <c r="AJ163" i="1"/>
  <c r="AJ162" i="1"/>
  <c r="AJ161" i="1"/>
  <c r="AJ160" i="1"/>
  <c r="AJ170" i="1" s="1"/>
  <c r="AJ159" i="1"/>
  <c r="AJ158" i="1"/>
  <c r="AJ157" i="1"/>
  <c r="AJ186" i="1"/>
  <c r="AJ185" i="1"/>
  <c r="AJ184" i="1"/>
  <c r="AJ183" i="1"/>
  <c r="AJ182" i="1"/>
  <c r="AJ181" i="1"/>
  <c r="AJ180" i="1"/>
  <c r="AJ179" i="1"/>
  <c r="AJ178" i="1"/>
  <c r="AJ177" i="1"/>
  <c r="AJ176" i="1"/>
  <c r="AJ175" i="1"/>
  <c r="AJ188" i="1" s="1"/>
  <c r="AJ204" i="1"/>
  <c r="AJ203" i="1"/>
  <c r="AJ202" i="1"/>
  <c r="AJ201" i="1"/>
  <c r="AJ200" i="1"/>
  <c r="AJ199" i="1"/>
  <c r="AJ198" i="1"/>
  <c r="AJ197" i="1"/>
  <c r="AJ196" i="1"/>
  <c r="AJ195" i="1"/>
  <c r="AJ194" i="1"/>
  <c r="AJ193" i="1"/>
  <c r="AJ206" i="1" s="1"/>
  <c r="AJ222" i="1"/>
  <c r="AJ221" i="1"/>
  <c r="AJ220" i="1"/>
  <c r="AJ219" i="1"/>
  <c r="AJ218" i="1"/>
  <c r="AJ217" i="1"/>
  <c r="AJ216" i="1"/>
  <c r="AJ215" i="1"/>
  <c r="AJ214" i="1"/>
  <c r="AJ213" i="1"/>
  <c r="AJ212" i="1"/>
  <c r="AJ211" i="1"/>
  <c r="AJ224" i="1" s="1"/>
  <c r="AJ240" i="1"/>
  <c r="AJ239" i="1"/>
  <c r="AJ238" i="1"/>
  <c r="AJ237" i="1"/>
  <c r="AJ236" i="1"/>
  <c r="AJ235" i="1"/>
  <c r="AJ234" i="1"/>
  <c r="AJ233" i="1"/>
  <c r="AJ232" i="1"/>
  <c r="AJ231" i="1"/>
  <c r="AJ230" i="1"/>
  <c r="AJ229" i="1"/>
  <c r="AJ242" i="1" s="1"/>
  <c r="AJ258" i="1"/>
  <c r="AJ257" i="1"/>
  <c r="AJ256" i="1"/>
  <c r="AJ255" i="1"/>
  <c r="AJ254" i="1"/>
  <c r="AJ253" i="1"/>
  <c r="AJ252" i="1"/>
  <c r="AJ251" i="1"/>
  <c r="AJ250" i="1"/>
  <c r="AJ249" i="1"/>
  <c r="AJ248" i="1"/>
  <c r="AJ247" i="1"/>
  <c r="AJ260" i="1" s="1"/>
  <c r="AJ276" i="1"/>
  <c r="AJ275" i="1"/>
  <c r="AJ274" i="1"/>
  <c r="AJ273" i="1"/>
  <c r="AJ272" i="1"/>
  <c r="AJ271" i="1"/>
  <c r="AJ270" i="1"/>
  <c r="AJ269" i="1"/>
  <c r="AJ268" i="1"/>
  <c r="AJ267" i="1"/>
  <c r="AJ266" i="1"/>
  <c r="AJ265" i="1"/>
  <c r="AJ278" i="1" s="1"/>
  <c r="AJ294" i="1"/>
  <c r="AJ293" i="1"/>
  <c r="AJ292" i="1"/>
  <c r="AJ291" i="1"/>
  <c r="AJ290" i="1"/>
  <c r="AJ289" i="1"/>
  <c r="AJ288" i="1"/>
  <c r="AJ287" i="1"/>
  <c r="AJ286" i="1"/>
  <c r="AJ285" i="1"/>
  <c r="AJ296" i="1" s="1"/>
  <c r="AJ284" i="1"/>
  <c r="AJ283" i="1"/>
  <c r="AJ312" i="1"/>
  <c r="AJ311" i="1"/>
  <c r="AJ310" i="1"/>
  <c r="AJ309" i="1"/>
  <c r="AJ308" i="1"/>
  <c r="AJ307" i="1"/>
  <c r="AJ306" i="1"/>
  <c r="AJ305" i="1"/>
  <c r="AJ304" i="1"/>
  <c r="AJ303" i="1"/>
  <c r="AJ302" i="1"/>
  <c r="AJ301" i="1"/>
  <c r="AJ314" i="1" s="1"/>
  <c r="AJ330" i="1"/>
  <c r="AJ329" i="1"/>
  <c r="AJ328" i="1"/>
  <c r="AJ327" i="1"/>
  <c r="AJ326" i="1"/>
  <c r="AJ325" i="1"/>
  <c r="AJ324" i="1"/>
  <c r="AJ323" i="1"/>
  <c r="AJ322" i="1"/>
  <c r="AJ332" i="1" s="1"/>
  <c r="AJ321" i="1"/>
  <c r="AJ320" i="1"/>
  <c r="AJ319" i="1"/>
  <c r="AJ348" i="1"/>
  <c r="AJ347" i="1"/>
  <c r="AJ346" i="1"/>
  <c r="AJ345" i="1"/>
  <c r="AJ344" i="1"/>
  <c r="AJ343" i="1"/>
  <c r="AJ342" i="1"/>
  <c r="AJ341" i="1"/>
  <c r="AJ340" i="1"/>
  <c r="AJ339" i="1"/>
  <c r="AJ350" i="1" s="1"/>
  <c r="AJ338" i="1"/>
  <c r="AJ337" i="1"/>
  <c r="AJ366" i="1"/>
  <c r="AJ365" i="1"/>
  <c r="AJ364" i="1"/>
  <c r="AJ363" i="1"/>
  <c r="AJ362" i="1"/>
  <c r="AJ361" i="1"/>
  <c r="AJ360" i="1"/>
  <c r="AJ359" i="1"/>
  <c r="AJ358" i="1"/>
  <c r="AJ357" i="1"/>
  <c r="AJ356" i="1"/>
  <c r="AJ355" i="1"/>
  <c r="AJ368" i="1" s="1"/>
  <c r="AJ384" i="1"/>
  <c r="AJ383" i="1"/>
  <c r="AJ382" i="1"/>
  <c r="AJ381" i="1"/>
  <c r="AJ380" i="1"/>
  <c r="AJ379" i="1"/>
  <c r="AJ378" i="1"/>
  <c r="AJ377" i="1"/>
  <c r="AJ376" i="1"/>
  <c r="AJ375" i="1"/>
  <c r="AJ374" i="1"/>
  <c r="AJ373" i="1"/>
  <c r="AJ386" i="1" s="1"/>
  <c r="AJ402" i="1"/>
  <c r="AJ401" i="1"/>
  <c r="AJ400" i="1"/>
  <c r="AJ399" i="1"/>
  <c r="AJ398" i="1"/>
  <c r="AJ397" i="1"/>
  <c r="AJ396" i="1"/>
  <c r="AJ395" i="1"/>
  <c r="AJ394" i="1"/>
  <c r="AJ393" i="1"/>
  <c r="AJ392" i="1"/>
  <c r="AJ391" i="1"/>
  <c r="AJ404" i="1" s="1"/>
  <c r="AJ422" i="1"/>
  <c r="AJ420" i="1"/>
  <c r="AJ419" i="1"/>
  <c r="AJ418" i="1"/>
  <c r="AJ417" i="1"/>
  <c r="AJ416" i="1"/>
  <c r="AJ415" i="1"/>
  <c r="AJ414" i="1"/>
  <c r="AJ413" i="1"/>
  <c r="AJ412" i="1"/>
  <c r="AJ411" i="1"/>
  <c r="AJ410" i="1"/>
  <c r="AJ409" i="1"/>
  <c r="AJ438" i="1"/>
  <c r="AJ437" i="1"/>
  <c r="AJ440" i="1" s="1"/>
  <c r="AJ436" i="1"/>
  <c r="AJ435" i="1"/>
  <c r="AJ434" i="1"/>
  <c r="AJ433" i="1"/>
  <c r="AJ432" i="1"/>
  <c r="AJ431" i="1"/>
  <c r="AJ430" i="1"/>
  <c r="AJ429" i="1"/>
  <c r="AJ428" i="1"/>
  <c r="AJ427" i="1"/>
  <c r="AJ456" i="1"/>
  <c r="AJ455" i="1"/>
  <c r="AJ454" i="1"/>
  <c r="AJ453" i="1"/>
  <c r="AJ452" i="1"/>
  <c r="AJ451" i="1"/>
  <c r="AJ450" i="1"/>
  <c r="AJ449" i="1"/>
  <c r="AJ448" i="1"/>
  <c r="AJ447" i="1"/>
  <c r="AJ446" i="1"/>
  <c r="AJ445" i="1"/>
  <c r="AJ458" i="1" s="1"/>
  <c r="AM476" i="1"/>
  <c r="AM494" i="1"/>
  <c r="AG494" i="1"/>
  <c r="AF494" i="1"/>
  <c r="AE494" i="1"/>
  <c r="AD494" i="1"/>
  <c r="AC494" i="1"/>
  <c r="AB494" i="1"/>
  <c r="AA494" i="1"/>
  <c r="Z494" i="1"/>
  <c r="Y494" i="1"/>
  <c r="X494" i="1"/>
  <c r="U494" i="1"/>
  <c r="T494" i="1"/>
  <c r="S494" i="1"/>
  <c r="R494" i="1"/>
  <c r="Q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C494" i="1"/>
  <c r="AK494" i="1" s="1"/>
  <c r="AL494" i="1" s="1"/>
  <c r="B494" i="1"/>
  <c r="W493" i="1"/>
  <c r="V493" i="1"/>
  <c r="U493" i="1"/>
  <c r="T493" i="1"/>
  <c r="S493" i="1"/>
  <c r="R493" i="1"/>
  <c r="Q493" i="1"/>
  <c r="O493" i="1"/>
  <c r="M493" i="1"/>
  <c r="B493" i="1"/>
  <c r="AM492" i="1"/>
  <c r="AK492" i="1"/>
  <c r="AL492" i="1" s="1"/>
  <c r="AJ492" i="1"/>
  <c r="AI492" i="1"/>
  <c r="AH492" i="1"/>
  <c r="P492" i="1"/>
  <c r="AM491" i="1"/>
  <c r="AL491" i="1"/>
  <c r="AK491" i="1"/>
  <c r="AI491" i="1"/>
  <c r="AJ491" i="1" s="1"/>
  <c r="AH491" i="1"/>
  <c r="P491" i="1"/>
  <c r="AM490" i="1"/>
  <c r="AK490" i="1"/>
  <c r="AL490" i="1" s="1"/>
  <c r="AI490" i="1"/>
  <c r="AJ490" i="1" s="1"/>
  <c r="AH490" i="1"/>
  <c r="P490" i="1"/>
  <c r="AM489" i="1"/>
  <c r="AK489" i="1"/>
  <c r="AL489" i="1" s="1"/>
  <c r="AJ489" i="1"/>
  <c r="AI489" i="1"/>
  <c r="AH489" i="1"/>
  <c r="P489" i="1"/>
  <c r="AM488" i="1"/>
  <c r="AK488" i="1"/>
  <c r="AL488" i="1" s="1"/>
  <c r="AI488" i="1"/>
  <c r="AJ488" i="1" s="1"/>
  <c r="AH488" i="1"/>
  <c r="P488" i="1"/>
  <c r="AM487" i="1"/>
  <c r="AL487" i="1"/>
  <c r="AK487" i="1"/>
  <c r="AI487" i="1"/>
  <c r="AJ487" i="1" s="1"/>
  <c r="AH487" i="1"/>
  <c r="P487" i="1"/>
  <c r="AM486" i="1"/>
  <c r="AL486" i="1"/>
  <c r="AK486" i="1"/>
  <c r="AJ486" i="1"/>
  <c r="AI486" i="1"/>
  <c r="AH486" i="1"/>
  <c r="P486" i="1"/>
  <c r="AM485" i="1"/>
  <c r="AK485" i="1"/>
  <c r="AL485" i="1" s="1"/>
  <c r="AI485" i="1"/>
  <c r="AJ485" i="1" s="1"/>
  <c r="AH485" i="1"/>
  <c r="P485" i="1"/>
  <c r="AM484" i="1"/>
  <c r="AL484" i="1"/>
  <c r="AK484" i="1"/>
  <c r="AJ484" i="1"/>
  <c r="AI484" i="1"/>
  <c r="AH484" i="1"/>
  <c r="P484" i="1"/>
  <c r="AM483" i="1"/>
  <c r="AL483" i="1"/>
  <c r="AK483" i="1"/>
  <c r="AI483" i="1"/>
  <c r="AJ483" i="1" s="1"/>
  <c r="AH483" i="1"/>
  <c r="P483" i="1"/>
  <c r="AM482" i="1"/>
  <c r="AK482" i="1"/>
  <c r="AL482" i="1" s="1"/>
  <c r="AI482" i="1"/>
  <c r="AJ482" i="1" s="1"/>
  <c r="AH482" i="1"/>
  <c r="P482" i="1"/>
  <c r="AM481" i="1"/>
  <c r="AK481" i="1"/>
  <c r="AL481" i="1" s="1"/>
  <c r="AJ481" i="1"/>
  <c r="AI481" i="1"/>
  <c r="AH481" i="1"/>
  <c r="P481" i="1"/>
  <c r="P493" i="1" s="1"/>
  <c r="AG476" i="1"/>
  <c r="AF476" i="1"/>
  <c r="AE476" i="1"/>
  <c r="AD476" i="1"/>
  <c r="AC476" i="1"/>
  <c r="AB476" i="1"/>
  <c r="AA476" i="1"/>
  <c r="Z476" i="1"/>
  <c r="Y476" i="1"/>
  <c r="X476" i="1"/>
  <c r="U476" i="1"/>
  <c r="T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C476" i="1"/>
  <c r="AK476" i="1" s="1"/>
  <c r="AL476" i="1" s="1"/>
  <c r="B476" i="1"/>
  <c r="W475" i="1"/>
  <c r="V475" i="1"/>
  <c r="U475" i="1"/>
  <c r="T475" i="1"/>
  <c r="O475" i="1"/>
  <c r="M475" i="1"/>
  <c r="B475" i="1"/>
  <c r="AM474" i="1"/>
  <c r="AK474" i="1"/>
  <c r="AL474" i="1" s="1"/>
  <c r="AI474" i="1"/>
  <c r="AJ474" i="1" s="1"/>
  <c r="AH474" i="1"/>
  <c r="P474" i="1"/>
  <c r="AM473" i="1"/>
  <c r="AL473" i="1"/>
  <c r="AK473" i="1"/>
  <c r="AJ473" i="1"/>
  <c r="AI473" i="1"/>
  <c r="AH473" i="1"/>
  <c r="P473" i="1"/>
  <c r="AM472" i="1"/>
  <c r="AK472" i="1"/>
  <c r="AL472" i="1" s="1"/>
  <c r="AI472" i="1"/>
  <c r="AJ472" i="1" s="1"/>
  <c r="AH472" i="1"/>
  <c r="P472" i="1"/>
  <c r="AM471" i="1"/>
  <c r="AL471" i="1"/>
  <c r="AK471" i="1"/>
  <c r="AJ471" i="1"/>
  <c r="AI471" i="1"/>
  <c r="AH471" i="1"/>
  <c r="P471" i="1"/>
  <c r="AM470" i="1"/>
  <c r="AK470" i="1"/>
  <c r="AL470" i="1" s="1"/>
  <c r="AI470" i="1"/>
  <c r="AJ470" i="1" s="1"/>
  <c r="AH470" i="1"/>
  <c r="P470" i="1"/>
  <c r="AM469" i="1"/>
  <c r="AK469" i="1"/>
  <c r="AL469" i="1" s="1"/>
  <c r="AJ469" i="1"/>
  <c r="AI469" i="1"/>
  <c r="AH469" i="1"/>
  <c r="P469" i="1"/>
  <c r="AM468" i="1"/>
  <c r="AK468" i="1"/>
  <c r="AL468" i="1" s="1"/>
  <c r="AI468" i="1"/>
  <c r="AJ468" i="1" s="1"/>
  <c r="AH468" i="1"/>
  <c r="P468" i="1"/>
  <c r="AM467" i="1"/>
  <c r="AL467" i="1"/>
  <c r="AK467" i="1"/>
  <c r="AI467" i="1"/>
  <c r="AJ467" i="1" s="1"/>
  <c r="AH467" i="1"/>
  <c r="P467" i="1"/>
  <c r="AM466" i="1"/>
  <c r="AK466" i="1"/>
  <c r="AL466" i="1" s="1"/>
  <c r="AI466" i="1"/>
  <c r="AJ466" i="1" s="1"/>
  <c r="AH466" i="1"/>
  <c r="P466" i="1"/>
  <c r="AM465" i="1"/>
  <c r="AK465" i="1"/>
  <c r="AL465" i="1" s="1"/>
  <c r="AJ465" i="1"/>
  <c r="AI465" i="1"/>
  <c r="AH465" i="1"/>
  <c r="P465" i="1"/>
  <c r="AM464" i="1"/>
  <c r="AK464" i="1"/>
  <c r="AL464" i="1" s="1"/>
  <c r="AI464" i="1"/>
  <c r="AJ464" i="1" s="1"/>
  <c r="AH464" i="1"/>
  <c r="P464" i="1"/>
  <c r="AM463" i="1"/>
  <c r="AL463" i="1"/>
  <c r="AK463" i="1"/>
  <c r="AI463" i="1"/>
  <c r="AJ463" i="1" s="1"/>
  <c r="AH463" i="1"/>
  <c r="P463" i="1"/>
  <c r="P476" i="1" s="1"/>
  <c r="P494" i="1" l="1"/>
  <c r="AH494" i="1"/>
  <c r="AI494" i="1"/>
  <c r="AJ494" i="1" s="1"/>
  <c r="P475" i="1"/>
  <c r="AH476" i="1"/>
  <c r="AI476" i="1"/>
  <c r="AJ476" i="1" s="1"/>
  <c r="AH312" i="1" l="1"/>
  <c r="AI312" i="1" s="1"/>
  <c r="AF312" i="1"/>
  <c r="AG312" i="1" s="1"/>
  <c r="AE312" i="1"/>
  <c r="AH311" i="1"/>
  <c r="AI311" i="1" s="1"/>
  <c r="AF311" i="1"/>
  <c r="AG311" i="1" s="1"/>
  <c r="AE311" i="1"/>
  <c r="AH310" i="1"/>
  <c r="AI310" i="1" s="1"/>
  <c r="AF310" i="1"/>
  <c r="AG310" i="1" s="1"/>
  <c r="AE310" i="1"/>
  <c r="AH309" i="1"/>
  <c r="AI309" i="1" s="1"/>
  <c r="AF309" i="1"/>
  <c r="AG309" i="1" s="1"/>
  <c r="AE309" i="1"/>
  <c r="AH308" i="1"/>
  <c r="AI308" i="1" s="1"/>
  <c r="AF308" i="1"/>
  <c r="AG308" i="1" s="1"/>
  <c r="AE308" i="1"/>
  <c r="AH307" i="1"/>
  <c r="AI307" i="1" s="1"/>
  <c r="AF307" i="1"/>
  <c r="AG307" i="1" s="1"/>
  <c r="AE307" i="1"/>
  <c r="AH306" i="1"/>
  <c r="AI306" i="1" s="1"/>
  <c r="AF306" i="1"/>
  <c r="AG306" i="1" s="1"/>
  <c r="AE306" i="1"/>
  <c r="AH305" i="1"/>
  <c r="AI305" i="1" s="1"/>
  <c r="AF305" i="1"/>
  <c r="AG305" i="1" s="1"/>
  <c r="AE305" i="1"/>
  <c r="AH304" i="1"/>
  <c r="AI304" i="1" s="1"/>
  <c r="AG304" i="1"/>
  <c r="AF304" i="1"/>
  <c r="AE304" i="1"/>
  <c r="AH303" i="1"/>
  <c r="AI303" i="1" s="1"/>
  <c r="AF303" i="1"/>
  <c r="AG303" i="1" s="1"/>
  <c r="AE303" i="1"/>
  <c r="AH302" i="1"/>
  <c r="AI302" i="1" s="1"/>
  <c r="AG302" i="1"/>
  <c r="AF302" i="1"/>
  <c r="AE302" i="1"/>
  <c r="AH301" i="1"/>
  <c r="AI301" i="1" s="1"/>
  <c r="AF301" i="1"/>
  <c r="AG301" i="1" s="1"/>
  <c r="AE301" i="1"/>
  <c r="AH330" i="1"/>
  <c r="AI330" i="1" s="1"/>
  <c r="AG330" i="1"/>
  <c r="AF330" i="1"/>
  <c r="AE330" i="1"/>
  <c r="AH329" i="1"/>
  <c r="AI329" i="1" s="1"/>
  <c r="AF329" i="1"/>
  <c r="AG329" i="1" s="1"/>
  <c r="AE329" i="1"/>
  <c r="AH328" i="1"/>
  <c r="AI328" i="1" s="1"/>
  <c r="AF328" i="1"/>
  <c r="AG328" i="1" s="1"/>
  <c r="AE328" i="1"/>
  <c r="AH327" i="1"/>
  <c r="AI327" i="1" s="1"/>
  <c r="AF327" i="1"/>
  <c r="AG327" i="1" s="1"/>
  <c r="AE327" i="1"/>
  <c r="AH326" i="1"/>
  <c r="AI326" i="1" s="1"/>
  <c r="AF326" i="1"/>
  <c r="AG326" i="1" s="1"/>
  <c r="AE326" i="1"/>
  <c r="AI325" i="1"/>
  <c r="AH325" i="1"/>
  <c r="AF325" i="1"/>
  <c r="AG325" i="1" s="1"/>
  <c r="AE325" i="1"/>
  <c r="AH324" i="1"/>
  <c r="AI324" i="1" s="1"/>
  <c r="AF324" i="1"/>
  <c r="AG324" i="1" s="1"/>
  <c r="AE324" i="1"/>
  <c r="AH323" i="1"/>
  <c r="AI323" i="1" s="1"/>
  <c r="AF323" i="1"/>
  <c r="AG323" i="1" s="1"/>
  <c r="AE323" i="1"/>
  <c r="AH322" i="1"/>
  <c r="AI322" i="1" s="1"/>
  <c r="AG322" i="1"/>
  <c r="AF322" i="1"/>
  <c r="AE322" i="1"/>
  <c r="AH321" i="1"/>
  <c r="AI321" i="1" s="1"/>
  <c r="AF321" i="1"/>
  <c r="AG321" i="1" s="1"/>
  <c r="AE321" i="1"/>
  <c r="AH320" i="1"/>
  <c r="AI320" i="1" s="1"/>
  <c r="AF320" i="1"/>
  <c r="AG320" i="1" s="1"/>
  <c r="AE320" i="1"/>
  <c r="AH319" i="1"/>
  <c r="AI319" i="1" s="1"/>
  <c r="AG319" i="1"/>
  <c r="AF319" i="1"/>
  <c r="AE319" i="1"/>
  <c r="AH348" i="1"/>
  <c r="AI348" i="1" s="1"/>
  <c r="AF348" i="1"/>
  <c r="AG348" i="1" s="1"/>
  <c r="AE348" i="1"/>
  <c r="AH347" i="1"/>
  <c r="AI347" i="1" s="1"/>
  <c r="AF347" i="1"/>
  <c r="AG347" i="1" s="1"/>
  <c r="AE347" i="1"/>
  <c r="AI346" i="1"/>
  <c r="AH346" i="1"/>
  <c r="AF346" i="1"/>
  <c r="AG346" i="1" s="1"/>
  <c r="AE346" i="1"/>
  <c r="AH345" i="1"/>
  <c r="AI345" i="1" s="1"/>
  <c r="AF345" i="1"/>
  <c r="AG345" i="1" s="1"/>
  <c r="AE345" i="1"/>
  <c r="AH344" i="1"/>
  <c r="AI344" i="1" s="1"/>
  <c r="AF344" i="1"/>
  <c r="AG344" i="1" s="1"/>
  <c r="AE344" i="1"/>
  <c r="AH343" i="1"/>
  <c r="AI343" i="1" s="1"/>
  <c r="AF343" i="1"/>
  <c r="AG343" i="1" s="1"/>
  <c r="AE343" i="1"/>
  <c r="AH342" i="1"/>
  <c r="AI342" i="1" s="1"/>
  <c r="AF342" i="1"/>
  <c r="AG342" i="1" s="1"/>
  <c r="AE342" i="1"/>
  <c r="AH341" i="1"/>
  <c r="AI341" i="1" s="1"/>
  <c r="AF341" i="1"/>
  <c r="AG341" i="1" s="1"/>
  <c r="AE341" i="1"/>
  <c r="AH340" i="1"/>
  <c r="AI340" i="1" s="1"/>
  <c r="AF340" i="1"/>
  <c r="AG340" i="1" s="1"/>
  <c r="AE340" i="1"/>
  <c r="AH339" i="1"/>
  <c r="AI339" i="1" s="1"/>
  <c r="AF339" i="1"/>
  <c r="AG339" i="1" s="1"/>
  <c r="AE339" i="1"/>
  <c r="AI338" i="1"/>
  <c r="AH338" i="1"/>
  <c r="AF338" i="1"/>
  <c r="AG338" i="1" s="1"/>
  <c r="AE338" i="1"/>
  <c r="AI337" i="1"/>
  <c r="AH337" i="1"/>
  <c r="AF337" i="1"/>
  <c r="AG337" i="1" s="1"/>
  <c r="AE337" i="1"/>
  <c r="AH366" i="1"/>
  <c r="AI366" i="1" s="1"/>
  <c r="AG366" i="1"/>
  <c r="AF366" i="1"/>
  <c r="AE366" i="1"/>
  <c r="AH365" i="1"/>
  <c r="AI365" i="1" s="1"/>
  <c r="AF365" i="1"/>
  <c r="AG365" i="1" s="1"/>
  <c r="AE365" i="1"/>
  <c r="AH364" i="1"/>
  <c r="AI364" i="1" s="1"/>
  <c r="AF364" i="1"/>
  <c r="AG364" i="1" s="1"/>
  <c r="AE364" i="1"/>
  <c r="AH363" i="1"/>
  <c r="AI363" i="1" s="1"/>
  <c r="AF363" i="1"/>
  <c r="AG363" i="1" s="1"/>
  <c r="AE363" i="1"/>
  <c r="AH362" i="1"/>
  <c r="AI362" i="1" s="1"/>
  <c r="AF362" i="1"/>
  <c r="AG362" i="1" s="1"/>
  <c r="AE362" i="1"/>
  <c r="AH361" i="1"/>
  <c r="AI361" i="1" s="1"/>
  <c r="AF361" i="1"/>
  <c r="AG361" i="1" s="1"/>
  <c r="AE361" i="1"/>
  <c r="AH360" i="1"/>
  <c r="AI360" i="1" s="1"/>
  <c r="AF360" i="1"/>
  <c r="AG360" i="1" s="1"/>
  <c r="AE360" i="1"/>
  <c r="AH359" i="1"/>
  <c r="AI359" i="1" s="1"/>
  <c r="AF359" i="1"/>
  <c r="AG359" i="1" s="1"/>
  <c r="AE359" i="1"/>
  <c r="AH358" i="1"/>
  <c r="AI358" i="1" s="1"/>
  <c r="AF358" i="1"/>
  <c r="AG358" i="1" s="1"/>
  <c r="AE358" i="1"/>
  <c r="AH357" i="1"/>
  <c r="AI357" i="1" s="1"/>
  <c r="AF357" i="1"/>
  <c r="AG357" i="1" s="1"/>
  <c r="AE357" i="1"/>
  <c r="AH356" i="1"/>
  <c r="AI356" i="1" s="1"/>
  <c r="AF356" i="1"/>
  <c r="AG356" i="1" s="1"/>
  <c r="AE356" i="1"/>
  <c r="AI355" i="1"/>
  <c r="AH355" i="1"/>
  <c r="AF355" i="1"/>
  <c r="AG355" i="1" s="1"/>
  <c r="AE355" i="1"/>
  <c r="AH384" i="1"/>
  <c r="AI384" i="1" s="1"/>
  <c r="AF384" i="1"/>
  <c r="AG384" i="1" s="1"/>
  <c r="AE384" i="1"/>
  <c r="AH383" i="1"/>
  <c r="AI383" i="1" s="1"/>
  <c r="AF383" i="1"/>
  <c r="AG383" i="1" s="1"/>
  <c r="AE383" i="1"/>
  <c r="AH382" i="1"/>
  <c r="AI382" i="1" s="1"/>
  <c r="AF382" i="1"/>
  <c r="AG382" i="1" s="1"/>
  <c r="AE382" i="1"/>
  <c r="AH381" i="1"/>
  <c r="AI381" i="1" s="1"/>
  <c r="AF381" i="1"/>
  <c r="AG381" i="1" s="1"/>
  <c r="AE381" i="1"/>
  <c r="AI380" i="1"/>
  <c r="AH380" i="1"/>
  <c r="AF380" i="1"/>
  <c r="AG380" i="1" s="1"/>
  <c r="AE380" i="1"/>
  <c r="AI379" i="1"/>
  <c r="AH379" i="1"/>
  <c r="AF379" i="1"/>
  <c r="AG379" i="1" s="1"/>
  <c r="AE379" i="1"/>
  <c r="AH378" i="1"/>
  <c r="AI378" i="1" s="1"/>
  <c r="AF378" i="1"/>
  <c r="AG378" i="1" s="1"/>
  <c r="AE378" i="1"/>
  <c r="AH377" i="1"/>
  <c r="AI377" i="1" s="1"/>
  <c r="AG377" i="1"/>
  <c r="AF377" i="1"/>
  <c r="AE377" i="1"/>
  <c r="AH376" i="1"/>
  <c r="AI376" i="1" s="1"/>
  <c r="AF376" i="1"/>
  <c r="AG376" i="1" s="1"/>
  <c r="AE376" i="1"/>
  <c r="AH375" i="1"/>
  <c r="AI375" i="1" s="1"/>
  <c r="AF375" i="1"/>
  <c r="AG375" i="1" s="1"/>
  <c r="AE375" i="1"/>
  <c r="AH374" i="1"/>
  <c r="AI374" i="1" s="1"/>
  <c r="AF374" i="1"/>
  <c r="AG374" i="1" s="1"/>
  <c r="AE374" i="1"/>
  <c r="AH373" i="1"/>
  <c r="AI373" i="1" s="1"/>
  <c r="AF373" i="1"/>
  <c r="AG373" i="1" s="1"/>
  <c r="AE373" i="1"/>
  <c r="AH402" i="1"/>
  <c r="AI402" i="1" s="1"/>
  <c r="AF402" i="1"/>
  <c r="AG402" i="1" s="1"/>
  <c r="AE402" i="1"/>
  <c r="AH401" i="1"/>
  <c r="AI401" i="1" s="1"/>
  <c r="AF401" i="1"/>
  <c r="AG401" i="1" s="1"/>
  <c r="AE401" i="1"/>
  <c r="AH400" i="1"/>
  <c r="AI400" i="1" s="1"/>
  <c r="AF400" i="1"/>
  <c r="AG400" i="1" s="1"/>
  <c r="AE400" i="1"/>
  <c r="AH399" i="1"/>
  <c r="AI399" i="1" s="1"/>
  <c r="AF399" i="1"/>
  <c r="AG399" i="1" s="1"/>
  <c r="AE399" i="1"/>
  <c r="AH398" i="1"/>
  <c r="AI398" i="1" s="1"/>
  <c r="AF398" i="1"/>
  <c r="AG398" i="1" s="1"/>
  <c r="AE398" i="1"/>
  <c r="AI397" i="1"/>
  <c r="AH397" i="1"/>
  <c r="AF397" i="1"/>
  <c r="AG397" i="1" s="1"/>
  <c r="AE397" i="1"/>
  <c r="AH396" i="1"/>
  <c r="AI396" i="1" s="1"/>
  <c r="AF396" i="1"/>
  <c r="AG396" i="1" s="1"/>
  <c r="AE396" i="1"/>
  <c r="AI395" i="1"/>
  <c r="AH395" i="1"/>
  <c r="AF395" i="1"/>
  <c r="AG395" i="1" s="1"/>
  <c r="AE395" i="1"/>
  <c r="AH394" i="1"/>
  <c r="AI394" i="1" s="1"/>
  <c r="AF394" i="1"/>
  <c r="AG394" i="1" s="1"/>
  <c r="AE394" i="1"/>
  <c r="AH393" i="1"/>
  <c r="AI393" i="1" s="1"/>
  <c r="AF393" i="1"/>
  <c r="AG393" i="1" s="1"/>
  <c r="AE393" i="1"/>
  <c r="AH392" i="1"/>
  <c r="AI392" i="1" s="1"/>
  <c r="AF392" i="1"/>
  <c r="AG392" i="1" s="1"/>
  <c r="AE392" i="1"/>
  <c r="AH391" i="1"/>
  <c r="AI391" i="1" s="1"/>
  <c r="AF391" i="1"/>
  <c r="AG391" i="1" s="1"/>
  <c r="AE391" i="1"/>
  <c r="AH420" i="1"/>
  <c r="AI420" i="1" s="1"/>
  <c r="AG420" i="1"/>
  <c r="AF420" i="1"/>
  <c r="AE420" i="1"/>
  <c r="AH419" i="1"/>
  <c r="AI419" i="1" s="1"/>
  <c r="AF419" i="1"/>
  <c r="AG419" i="1" s="1"/>
  <c r="AE419" i="1"/>
  <c r="AH418" i="1"/>
  <c r="AI418" i="1" s="1"/>
  <c r="AF418" i="1"/>
  <c r="AG418" i="1" s="1"/>
  <c r="AE418" i="1"/>
  <c r="AH417" i="1"/>
  <c r="AI417" i="1" s="1"/>
  <c r="AF417" i="1"/>
  <c r="AG417" i="1" s="1"/>
  <c r="AE417" i="1"/>
  <c r="AH416" i="1"/>
  <c r="AI416" i="1" s="1"/>
  <c r="AF416" i="1"/>
  <c r="AG416" i="1" s="1"/>
  <c r="AE416" i="1"/>
  <c r="AH415" i="1"/>
  <c r="AI415" i="1" s="1"/>
  <c r="AF415" i="1"/>
  <c r="AG415" i="1" s="1"/>
  <c r="AE415" i="1"/>
  <c r="AH414" i="1"/>
  <c r="AI414" i="1" s="1"/>
  <c r="AF414" i="1"/>
  <c r="AG414" i="1" s="1"/>
  <c r="AE414" i="1"/>
  <c r="AH413" i="1"/>
  <c r="AI413" i="1" s="1"/>
  <c r="AF413" i="1"/>
  <c r="AG413" i="1" s="1"/>
  <c r="AE413" i="1"/>
  <c r="AH412" i="1"/>
  <c r="AI412" i="1" s="1"/>
  <c r="AF412" i="1"/>
  <c r="AG412" i="1" s="1"/>
  <c r="AE412" i="1"/>
  <c r="AH411" i="1"/>
  <c r="AI411" i="1" s="1"/>
  <c r="AF411" i="1"/>
  <c r="AG411" i="1" s="1"/>
  <c r="AE411" i="1"/>
  <c r="AI410" i="1"/>
  <c r="AH410" i="1"/>
  <c r="AF410" i="1"/>
  <c r="AG410" i="1" s="1"/>
  <c r="AE410" i="1"/>
  <c r="AH409" i="1"/>
  <c r="AI409" i="1" s="1"/>
  <c r="AF409" i="1"/>
  <c r="AG409" i="1" s="1"/>
  <c r="AE409" i="1"/>
  <c r="AH438" i="1"/>
  <c r="AI438" i="1" s="1"/>
  <c r="AF438" i="1"/>
  <c r="AG438" i="1" s="1"/>
  <c r="AE438" i="1"/>
  <c r="AH437" i="1"/>
  <c r="AI437" i="1" s="1"/>
  <c r="AF437" i="1"/>
  <c r="AG437" i="1" s="1"/>
  <c r="AE437" i="1"/>
  <c r="AH436" i="1"/>
  <c r="AI436" i="1" s="1"/>
  <c r="AF436" i="1"/>
  <c r="AG436" i="1" s="1"/>
  <c r="AE436" i="1"/>
  <c r="AH435" i="1"/>
  <c r="AI435" i="1" s="1"/>
  <c r="AF435" i="1"/>
  <c r="AG435" i="1" s="1"/>
  <c r="AE435" i="1"/>
  <c r="AH434" i="1"/>
  <c r="AI434" i="1" s="1"/>
  <c r="AF434" i="1"/>
  <c r="AG434" i="1" s="1"/>
  <c r="AE434" i="1"/>
  <c r="AH433" i="1"/>
  <c r="AI433" i="1" s="1"/>
  <c r="AF433" i="1"/>
  <c r="AG433" i="1" s="1"/>
  <c r="AE433" i="1"/>
  <c r="AH432" i="1"/>
  <c r="AI432" i="1" s="1"/>
  <c r="AF432" i="1"/>
  <c r="AG432" i="1" s="1"/>
  <c r="AE432" i="1"/>
  <c r="AH431" i="1"/>
  <c r="AI431" i="1" s="1"/>
  <c r="AF431" i="1"/>
  <c r="AG431" i="1" s="1"/>
  <c r="AE431" i="1"/>
  <c r="AH430" i="1"/>
  <c r="AI430" i="1" s="1"/>
  <c r="AG430" i="1"/>
  <c r="AF430" i="1"/>
  <c r="AE430" i="1"/>
  <c r="AH429" i="1"/>
  <c r="AI429" i="1" s="1"/>
  <c r="AF429" i="1"/>
  <c r="AG429" i="1" s="1"/>
  <c r="AE429" i="1"/>
  <c r="AH428" i="1"/>
  <c r="AI428" i="1" s="1"/>
  <c r="AF428" i="1"/>
  <c r="AG428" i="1" s="1"/>
  <c r="AE428" i="1"/>
  <c r="AH427" i="1"/>
  <c r="AI427" i="1" s="1"/>
  <c r="AF427" i="1"/>
  <c r="AG427" i="1" s="1"/>
  <c r="AE427" i="1"/>
  <c r="AH446" i="1"/>
  <c r="AI446" i="1" s="1"/>
  <c r="AH447" i="1"/>
  <c r="AH448" i="1"/>
  <c r="AH449" i="1"/>
  <c r="AH450" i="1"/>
  <c r="AI450" i="1" s="1"/>
  <c r="AH451" i="1"/>
  <c r="AI451" i="1" s="1"/>
  <c r="AH452" i="1"/>
  <c r="AH453" i="1"/>
  <c r="AH454" i="1"/>
  <c r="AI454" i="1" s="1"/>
  <c r="AH455" i="1"/>
  <c r="AH456" i="1"/>
  <c r="AH445" i="1"/>
  <c r="AI445" i="1" s="1"/>
  <c r="AG449" i="1"/>
  <c r="AG445" i="1"/>
  <c r="AF446" i="1"/>
  <c r="AG446" i="1" s="1"/>
  <c r="AF447" i="1"/>
  <c r="AG447" i="1" s="1"/>
  <c r="AF448" i="1"/>
  <c r="AG448" i="1" s="1"/>
  <c r="AF449" i="1"/>
  <c r="AF450" i="1"/>
  <c r="AG450" i="1" s="1"/>
  <c r="AF451" i="1"/>
  <c r="AG451" i="1" s="1"/>
  <c r="AF452" i="1"/>
  <c r="AG452" i="1" s="1"/>
  <c r="AF453" i="1"/>
  <c r="AG453" i="1" s="1"/>
  <c r="AF454" i="1"/>
  <c r="AG454" i="1" s="1"/>
  <c r="AF455" i="1"/>
  <c r="AG455" i="1" s="1"/>
  <c r="AF456" i="1"/>
  <c r="AG456" i="1" s="1"/>
  <c r="AF445" i="1"/>
  <c r="AE446" i="1"/>
  <c r="AE447" i="1"/>
  <c r="AE448" i="1"/>
  <c r="AE449" i="1"/>
  <c r="AE450" i="1"/>
  <c r="AE451" i="1"/>
  <c r="AE452" i="1"/>
  <c r="AE453" i="1"/>
  <c r="AE454" i="1"/>
  <c r="AE455" i="1"/>
  <c r="AE456" i="1"/>
  <c r="AE445" i="1"/>
  <c r="AI456" i="1"/>
  <c r="AI455" i="1"/>
  <c r="AI453" i="1"/>
  <c r="AI452" i="1"/>
  <c r="AI449" i="1"/>
  <c r="AI448" i="1"/>
  <c r="AI447" i="1"/>
  <c r="P456" i="1"/>
  <c r="P454" i="1"/>
  <c r="P455" i="1"/>
  <c r="P453" i="1"/>
  <c r="P452" i="1"/>
  <c r="P451" i="1"/>
  <c r="P450" i="1" l="1"/>
  <c r="P449" i="1"/>
  <c r="P448" i="1"/>
  <c r="P447" i="1"/>
  <c r="P446" i="1"/>
  <c r="P445" i="1"/>
  <c r="AD458" i="1"/>
  <c r="AC458" i="1"/>
  <c r="AB458" i="1"/>
  <c r="AA458" i="1"/>
  <c r="Z458" i="1"/>
  <c r="Y458" i="1"/>
  <c r="X458" i="1"/>
  <c r="W458" i="1"/>
  <c r="V458" i="1"/>
  <c r="U458" i="1"/>
  <c r="R458" i="1"/>
  <c r="Q458" i="1"/>
  <c r="O458" i="1"/>
  <c r="N458" i="1"/>
  <c r="M458" i="1"/>
  <c r="I458" i="1"/>
  <c r="L458" i="1"/>
  <c r="F458" i="1"/>
  <c r="H458" i="1"/>
  <c r="G458" i="1"/>
  <c r="K458" i="1"/>
  <c r="J458" i="1"/>
  <c r="E458" i="1"/>
  <c r="D458" i="1"/>
  <c r="C458" i="1"/>
  <c r="B458" i="1"/>
  <c r="T457" i="1"/>
  <c r="S457" i="1"/>
  <c r="R457" i="1"/>
  <c r="Q457" i="1"/>
  <c r="O457" i="1"/>
  <c r="M457" i="1"/>
  <c r="B457" i="1"/>
  <c r="P437" i="1"/>
  <c r="P438" i="1"/>
  <c r="P436" i="1"/>
  <c r="P435" i="1"/>
  <c r="P434" i="1"/>
  <c r="P433" i="1"/>
  <c r="P432" i="1"/>
  <c r="P431" i="1"/>
  <c r="P430" i="1"/>
  <c r="P429" i="1"/>
  <c r="P428" i="1"/>
  <c r="P427" i="1"/>
  <c r="AD440" i="1"/>
  <c r="AC440" i="1"/>
  <c r="AB440" i="1"/>
  <c r="AA440" i="1"/>
  <c r="Z440" i="1"/>
  <c r="Y440" i="1"/>
  <c r="X440" i="1"/>
  <c r="W440" i="1"/>
  <c r="V440" i="1"/>
  <c r="U440" i="1"/>
  <c r="R440" i="1"/>
  <c r="Q440" i="1"/>
  <c r="O440" i="1"/>
  <c r="N440" i="1"/>
  <c r="M440" i="1"/>
  <c r="I440" i="1"/>
  <c r="L440" i="1"/>
  <c r="F440" i="1"/>
  <c r="H440" i="1"/>
  <c r="G440" i="1"/>
  <c r="K440" i="1"/>
  <c r="J440" i="1"/>
  <c r="E440" i="1"/>
  <c r="D440" i="1"/>
  <c r="C440" i="1"/>
  <c r="B440" i="1"/>
  <c r="T439" i="1"/>
  <c r="S439" i="1"/>
  <c r="R439" i="1"/>
  <c r="Q439" i="1"/>
  <c r="O439" i="1"/>
  <c r="M439" i="1"/>
  <c r="B439" i="1"/>
  <c r="P420" i="1"/>
  <c r="P419" i="1"/>
  <c r="P418" i="1"/>
  <c r="P417" i="1"/>
  <c r="P416" i="1"/>
  <c r="P415" i="1"/>
  <c r="P414" i="1"/>
  <c r="P413" i="1"/>
  <c r="P412" i="1"/>
  <c r="P411" i="1"/>
  <c r="P410" i="1"/>
  <c r="P409" i="1"/>
  <c r="P421" i="1" s="1"/>
  <c r="AD422" i="1"/>
  <c r="AC422" i="1"/>
  <c r="AB422" i="1"/>
  <c r="Z422" i="1"/>
  <c r="Y422" i="1"/>
  <c r="X422" i="1"/>
  <c r="W422" i="1"/>
  <c r="V422" i="1"/>
  <c r="U422" i="1"/>
  <c r="R422" i="1"/>
  <c r="Q422" i="1"/>
  <c r="O422" i="1"/>
  <c r="N422" i="1"/>
  <c r="M422" i="1"/>
  <c r="H422" i="1"/>
  <c r="G422" i="1"/>
  <c r="K422" i="1"/>
  <c r="J422" i="1"/>
  <c r="E422" i="1"/>
  <c r="D422" i="1"/>
  <c r="C422" i="1"/>
  <c r="B422" i="1"/>
  <c r="T421" i="1"/>
  <c r="S421" i="1"/>
  <c r="R421" i="1"/>
  <c r="Q421" i="1"/>
  <c r="O421" i="1"/>
  <c r="M421" i="1"/>
  <c r="B421" i="1"/>
  <c r="AA422" i="1"/>
  <c r="I422" i="1"/>
  <c r="L422" i="1"/>
  <c r="F422" i="1"/>
  <c r="P402" i="1"/>
  <c r="O367" i="1"/>
  <c r="P384" i="1"/>
  <c r="AC404" i="1"/>
  <c r="AB404" i="1"/>
  <c r="Z404" i="1"/>
  <c r="Y404" i="1"/>
  <c r="X404" i="1"/>
  <c r="W404" i="1"/>
  <c r="V404" i="1"/>
  <c r="U404" i="1"/>
  <c r="R404" i="1"/>
  <c r="Q404" i="1"/>
  <c r="O404" i="1"/>
  <c r="N404" i="1"/>
  <c r="M404" i="1"/>
  <c r="H404" i="1"/>
  <c r="G404" i="1"/>
  <c r="K404" i="1"/>
  <c r="J404" i="1"/>
  <c r="E404" i="1"/>
  <c r="D404" i="1"/>
  <c r="C404" i="1"/>
  <c r="B404" i="1"/>
  <c r="T403" i="1"/>
  <c r="S403" i="1"/>
  <c r="R403" i="1"/>
  <c r="Q403" i="1"/>
  <c r="O403" i="1"/>
  <c r="M403" i="1"/>
  <c r="B403" i="1"/>
  <c r="AD402" i="1"/>
  <c r="AA402" i="1"/>
  <c r="I402" i="1"/>
  <c r="L402" i="1"/>
  <c r="F402" i="1"/>
  <c r="AD401" i="1"/>
  <c r="AA401" i="1"/>
  <c r="P401" i="1"/>
  <c r="I401" i="1"/>
  <c r="L401" i="1"/>
  <c r="F401" i="1"/>
  <c r="AD400" i="1"/>
  <c r="AA400" i="1"/>
  <c r="P400" i="1"/>
  <c r="I400" i="1"/>
  <c r="L400" i="1"/>
  <c r="F400" i="1"/>
  <c r="AD399" i="1"/>
  <c r="AA399" i="1"/>
  <c r="P399" i="1"/>
  <c r="I399" i="1"/>
  <c r="L399" i="1"/>
  <c r="F399" i="1"/>
  <c r="AD398" i="1"/>
  <c r="AA398" i="1"/>
  <c r="P398" i="1"/>
  <c r="I398" i="1"/>
  <c r="L398" i="1"/>
  <c r="F398" i="1"/>
  <c r="AD397" i="1"/>
  <c r="AA397" i="1"/>
  <c r="P397" i="1"/>
  <c r="I397" i="1"/>
  <c r="L397" i="1"/>
  <c r="F397" i="1"/>
  <c r="AD396" i="1"/>
  <c r="AA396" i="1"/>
  <c r="P396" i="1"/>
  <c r="I396" i="1"/>
  <c r="L396" i="1"/>
  <c r="F396" i="1"/>
  <c r="AD395" i="1"/>
  <c r="AA395" i="1"/>
  <c r="P395" i="1"/>
  <c r="I395" i="1"/>
  <c r="L395" i="1"/>
  <c r="F395" i="1"/>
  <c r="AD394" i="1"/>
  <c r="AA394" i="1"/>
  <c r="P394" i="1"/>
  <c r="I394" i="1"/>
  <c r="L394" i="1"/>
  <c r="F394" i="1"/>
  <c r="AD393" i="1"/>
  <c r="AA393" i="1"/>
  <c r="P393" i="1"/>
  <c r="I393" i="1"/>
  <c r="L393" i="1"/>
  <c r="F393" i="1"/>
  <c r="AD392" i="1"/>
  <c r="AA392" i="1"/>
  <c r="P392" i="1"/>
  <c r="I392" i="1"/>
  <c r="L392" i="1"/>
  <c r="F392" i="1"/>
  <c r="AD391" i="1"/>
  <c r="AA391" i="1"/>
  <c r="P391" i="1"/>
  <c r="I391" i="1"/>
  <c r="L391" i="1"/>
  <c r="F391" i="1"/>
  <c r="F404" i="1" s="1"/>
  <c r="AA383" i="1"/>
  <c r="AA384" i="1"/>
  <c r="P383" i="1"/>
  <c r="AD382" i="1"/>
  <c r="AD383" i="1"/>
  <c r="AD384" i="1"/>
  <c r="P382" i="1"/>
  <c r="P381" i="1"/>
  <c r="P380" i="1"/>
  <c r="F379" i="1"/>
  <c r="L379" i="1"/>
  <c r="I379" i="1"/>
  <c r="F380" i="1"/>
  <c r="L380" i="1"/>
  <c r="I380" i="1"/>
  <c r="F381" i="1"/>
  <c r="L381" i="1"/>
  <c r="I381" i="1"/>
  <c r="F382" i="1"/>
  <c r="L382" i="1"/>
  <c r="I382" i="1"/>
  <c r="F383" i="1"/>
  <c r="L383" i="1"/>
  <c r="I383" i="1"/>
  <c r="F384" i="1"/>
  <c r="L384" i="1"/>
  <c r="I384" i="1"/>
  <c r="AD380" i="1"/>
  <c r="AD381" i="1"/>
  <c r="AA379" i="1"/>
  <c r="AA380" i="1"/>
  <c r="AA381" i="1"/>
  <c r="AA382" i="1"/>
  <c r="AD379" i="1"/>
  <c r="P379" i="1"/>
  <c r="AD373" i="1"/>
  <c r="AD374" i="1"/>
  <c r="AD375" i="1"/>
  <c r="AD376" i="1"/>
  <c r="AD377" i="1"/>
  <c r="AA373" i="1"/>
  <c r="AA374" i="1"/>
  <c r="AA375" i="1"/>
  <c r="AA376" i="1"/>
  <c r="AA377" i="1"/>
  <c r="F373" i="1"/>
  <c r="L373" i="1"/>
  <c r="I373" i="1"/>
  <c r="F374" i="1"/>
  <c r="L374" i="1"/>
  <c r="I374" i="1"/>
  <c r="F375" i="1"/>
  <c r="L375" i="1"/>
  <c r="I375" i="1"/>
  <c r="F376" i="1"/>
  <c r="L376" i="1"/>
  <c r="I376" i="1"/>
  <c r="F377" i="1"/>
  <c r="L377" i="1"/>
  <c r="I377" i="1"/>
  <c r="AA378" i="1"/>
  <c r="AD378" i="1"/>
  <c r="P378" i="1"/>
  <c r="F378" i="1"/>
  <c r="L378" i="1"/>
  <c r="I378" i="1"/>
  <c r="P377" i="1"/>
  <c r="P375" i="1"/>
  <c r="P376" i="1"/>
  <c r="P374" i="1"/>
  <c r="Q367" i="1"/>
  <c r="P373" i="1"/>
  <c r="AC386" i="1"/>
  <c r="AB386" i="1"/>
  <c r="R386" i="1"/>
  <c r="Q386" i="1"/>
  <c r="Z386" i="1"/>
  <c r="Y386" i="1"/>
  <c r="X386" i="1"/>
  <c r="W386" i="1"/>
  <c r="V386" i="1"/>
  <c r="U386" i="1"/>
  <c r="O386" i="1"/>
  <c r="N386" i="1"/>
  <c r="M386" i="1"/>
  <c r="H386" i="1"/>
  <c r="K386" i="1"/>
  <c r="E386" i="1"/>
  <c r="G386" i="1"/>
  <c r="J386" i="1"/>
  <c r="D386" i="1"/>
  <c r="C386" i="1"/>
  <c r="B386" i="1"/>
  <c r="R385" i="1"/>
  <c r="Q385" i="1"/>
  <c r="T385" i="1"/>
  <c r="S385" i="1"/>
  <c r="O385" i="1"/>
  <c r="M385" i="1"/>
  <c r="B385" i="1"/>
  <c r="R367" i="1"/>
  <c r="Q349" i="1"/>
  <c r="P365" i="1"/>
  <c r="P364" i="1"/>
  <c r="AD368" i="1"/>
  <c r="AC368" i="1"/>
  <c r="AB368" i="1"/>
  <c r="R368" i="1"/>
  <c r="Q368" i="1"/>
  <c r="AA368" i="1"/>
  <c r="Z368" i="1"/>
  <c r="Y368" i="1"/>
  <c r="X368" i="1"/>
  <c r="W368" i="1"/>
  <c r="V368" i="1"/>
  <c r="U368" i="1"/>
  <c r="O368" i="1"/>
  <c r="N368" i="1"/>
  <c r="M368" i="1"/>
  <c r="I368" i="1"/>
  <c r="L368" i="1"/>
  <c r="F368" i="1"/>
  <c r="H368" i="1"/>
  <c r="K368" i="1"/>
  <c r="E368" i="1"/>
  <c r="G368" i="1"/>
  <c r="J368" i="1"/>
  <c r="D368" i="1"/>
  <c r="C368" i="1"/>
  <c r="B368" i="1"/>
  <c r="T367" i="1"/>
  <c r="S367" i="1"/>
  <c r="M367" i="1"/>
  <c r="B367" i="1"/>
  <c r="P366" i="1"/>
  <c r="P363" i="1"/>
  <c r="P362" i="1"/>
  <c r="P361" i="1"/>
  <c r="P360" i="1"/>
  <c r="P359" i="1"/>
  <c r="P358" i="1"/>
  <c r="P357" i="1"/>
  <c r="P356" i="1"/>
  <c r="P355" i="1"/>
  <c r="AD350" i="1"/>
  <c r="AC350" i="1"/>
  <c r="AB350" i="1"/>
  <c r="R350" i="1"/>
  <c r="Q350" i="1"/>
  <c r="AA350" i="1"/>
  <c r="Z350" i="1"/>
  <c r="Y350" i="1"/>
  <c r="X350" i="1"/>
  <c r="W350" i="1"/>
  <c r="V350" i="1"/>
  <c r="U350" i="1"/>
  <c r="O350" i="1"/>
  <c r="N350" i="1"/>
  <c r="M350" i="1"/>
  <c r="I350" i="1"/>
  <c r="L350" i="1"/>
  <c r="F350" i="1"/>
  <c r="H350" i="1"/>
  <c r="K350" i="1"/>
  <c r="E350" i="1"/>
  <c r="G350" i="1"/>
  <c r="J350" i="1"/>
  <c r="D350" i="1"/>
  <c r="C350" i="1"/>
  <c r="B350" i="1"/>
  <c r="R349" i="1"/>
  <c r="T349" i="1"/>
  <c r="S349" i="1"/>
  <c r="O349" i="1"/>
  <c r="M349" i="1"/>
  <c r="B349" i="1"/>
  <c r="P348" i="1"/>
  <c r="P347" i="1"/>
  <c r="P346" i="1"/>
  <c r="P345" i="1"/>
  <c r="P344" i="1"/>
  <c r="P343" i="1"/>
  <c r="P342" i="1"/>
  <c r="P341" i="1"/>
  <c r="P340" i="1"/>
  <c r="P339" i="1"/>
  <c r="P338" i="1"/>
  <c r="P337" i="1"/>
  <c r="P325" i="1"/>
  <c r="P323" i="1"/>
  <c r="AD332" i="1"/>
  <c r="AC332" i="1"/>
  <c r="AB332" i="1"/>
  <c r="R332" i="1"/>
  <c r="Q332" i="1"/>
  <c r="AA332" i="1"/>
  <c r="Z332" i="1"/>
  <c r="Y332" i="1"/>
  <c r="X332" i="1"/>
  <c r="W332" i="1"/>
  <c r="V332" i="1"/>
  <c r="U332" i="1"/>
  <c r="O332" i="1"/>
  <c r="N332" i="1"/>
  <c r="M332" i="1"/>
  <c r="I332" i="1"/>
  <c r="L332" i="1"/>
  <c r="F332" i="1"/>
  <c r="H332" i="1"/>
  <c r="K332" i="1"/>
  <c r="E332" i="1"/>
  <c r="G332" i="1"/>
  <c r="J332" i="1"/>
  <c r="D332" i="1"/>
  <c r="C332" i="1"/>
  <c r="B332" i="1"/>
  <c r="R331" i="1"/>
  <c r="Q331" i="1"/>
  <c r="T331" i="1"/>
  <c r="S331" i="1"/>
  <c r="O331" i="1"/>
  <c r="M331" i="1"/>
  <c r="C331" i="1"/>
  <c r="B331" i="1"/>
  <c r="P330" i="1"/>
  <c r="P329" i="1"/>
  <c r="P328" i="1"/>
  <c r="P327" i="1"/>
  <c r="P326" i="1"/>
  <c r="P324" i="1"/>
  <c r="P322" i="1"/>
  <c r="P321" i="1"/>
  <c r="P320" i="1"/>
  <c r="P319" i="1"/>
  <c r="AD314" i="1"/>
  <c r="AC314" i="1"/>
  <c r="AB314" i="1"/>
  <c r="R314" i="1"/>
  <c r="Q314" i="1"/>
  <c r="AA314" i="1"/>
  <c r="Z314" i="1"/>
  <c r="Y314" i="1"/>
  <c r="X314" i="1"/>
  <c r="W314" i="1"/>
  <c r="V314" i="1"/>
  <c r="U314" i="1"/>
  <c r="P301" i="1"/>
  <c r="P302" i="1"/>
  <c r="P303" i="1"/>
  <c r="P304" i="1"/>
  <c r="P305" i="1"/>
  <c r="P306" i="1"/>
  <c r="P307" i="1"/>
  <c r="P308" i="1"/>
  <c r="P309" i="1"/>
  <c r="P310" i="1"/>
  <c r="P311" i="1"/>
  <c r="O314" i="1"/>
  <c r="N314" i="1"/>
  <c r="M314" i="1"/>
  <c r="I314" i="1"/>
  <c r="L314" i="1"/>
  <c r="F314" i="1"/>
  <c r="H314" i="1"/>
  <c r="K314" i="1"/>
  <c r="E314" i="1"/>
  <c r="G314" i="1"/>
  <c r="J314" i="1"/>
  <c r="D314" i="1"/>
  <c r="C314" i="1"/>
  <c r="B314" i="1"/>
  <c r="R313" i="1"/>
  <c r="Q313" i="1"/>
  <c r="T313" i="1"/>
  <c r="S313" i="1"/>
  <c r="O313" i="1"/>
  <c r="M313" i="1"/>
  <c r="C313" i="1"/>
  <c r="B313" i="1"/>
  <c r="P312" i="1"/>
  <c r="C292" i="1"/>
  <c r="C296" i="1" s="1"/>
  <c r="C295" i="1"/>
  <c r="R296" i="1"/>
  <c r="Q296" i="1"/>
  <c r="AA296" i="1"/>
  <c r="Z296" i="1"/>
  <c r="Y296" i="1"/>
  <c r="X296" i="1"/>
  <c r="W296" i="1"/>
  <c r="V296" i="1"/>
  <c r="U296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O296" i="1"/>
  <c r="N296" i="1"/>
  <c r="M296" i="1"/>
  <c r="I296" i="1"/>
  <c r="L296" i="1"/>
  <c r="F296" i="1"/>
  <c r="H296" i="1"/>
  <c r="K296" i="1"/>
  <c r="E296" i="1"/>
  <c r="G296" i="1"/>
  <c r="J296" i="1"/>
  <c r="D296" i="1"/>
  <c r="B296" i="1"/>
  <c r="R295" i="1"/>
  <c r="Q295" i="1"/>
  <c r="AA295" i="1"/>
  <c r="Z295" i="1"/>
  <c r="Y295" i="1"/>
  <c r="X295" i="1"/>
  <c r="W295" i="1"/>
  <c r="V295" i="1"/>
  <c r="U295" i="1"/>
  <c r="T295" i="1"/>
  <c r="S295" i="1"/>
  <c r="O295" i="1"/>
  <c r="N295" i="1"/>
  <c r="M295" i="1"/>
  <c r="I295" i="1"/>
  <c r="L295" i="1"/>
  <c r="F295" i="1"/>
  <c r="H295" i="1"/>
  <c r="K295" i="1"/>
  <c r="E295" i="1"/>
  <c r="G295" i="1"/>
  <c r="J295" i="1"/>
  <c r="D295" i="1"/>
  <c r="B295" i="1"/>
  <c r="R278" i="1"/>
  <c r="Q278" i="1"/>
  <c r="AA278" i="1"/>
  <c r="Z278" i="1"/>
  <c r="Y278" i="1"/>
  <c r="X278" i="1"/>
  <c r="W278" i="1"/>
  <c r="V278" i="1"/>
  <c r="U278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O278" i="1"/>
  <c r="N278" i="1"/>
  <c r="M278" i="1"/>
  <c r="I278" i="1"/>
  <c r="L278" i="1"/>
  <c r="F278" i="1"/>
  <c r="H278" i="1"/>
  <c r="K278" i="1"/>
  <c r="E278" i="1"/>
  <c r="G278" i="1"/>
  <c r="J278" i="1"/>
  <c r="D278" i="1"/>
  <c r="C278" i="1"/>
  <c r="B278" i="1"/>
  <c r="R277" i="1"/>
  <c r="Q277" i="1"/>
  <c r="AA277" i="1"/>
  <c r="Z277" i="1"/>
  <c r="Y277" i="1"/>
  <c r="X277" i="1"/>
  <c r="W277" i="1"/>
  <c r="V277" i="1"/>
  <c r="U277" i="1"/>
  <c r="T277" i="1"/>
  <c r="S277" i="1"/>
  <c r="O277" i="1"/>
  <c r="N277" i="1"/>
  <c r="M277" i="1"/>
  <c r="I277" i="1"/>
  <c r="L277" i="1"/>
  <c r="F277" i="1"/>
  <c r="H277" i="1"/>
  <c r="K277" i="1"/>
  <c r="E277" i="1"/>
  <c r="G277" i="1"/>
  <c r="J277" i="1"/>
  <c r="D277" i="1"/>
  <c r="C277" i="1"/>
  <c r="B277" i="1"/>
  <c r="R260" i="1"/>
  <c r="Q260" i="1"/>
  <c r="AA260" i="1"/>
  <c r="Z260" i="1"/>
  <c r="Y260" i="1"/>
  <c r="X260" i="1"/>
  <c r="W260" i="1"/>
  <c r="V260" i="1"/>
  <c r="U260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O260" i="1"/>
  <c r="N260" i="1"/>
  <c r="M260" i="1"/>
  <c r="I260" i="1"/>
  <c r="L260" i="1"/>
  <c r="F260" i="1"/>
  <c r="H260" i="1"/>
  <c r="K260" i="1"/>
  <c r="E260" i="1"/>
  <c r="G260" i="1"/>
  <c r="J260" i="1"/>
  <c r="D260" i="1"/>
  <c r="C260" i="1"/>
  <c r="B260" i="1"/>
  <c r="R259" i="1"/>
  <c r="Q259" i="1"/>
  <c r="AA259" i="1"/>
  <c r="Z259" i="1"/>
  <c r="Y259" i="1"/>
  <c r="X259" i="1"/>
  <c r="W259" i="1"/>
  <c r="V259" i="1"/>
  <c r="U259" i="1"/>
  <c r="T259" i="1"/>
  <c r="S259" i="1"/>
  <c r="O259" i="1"/>
  <c r="N259" i="1"/>
  <c r="M259" i="1"/>
  <c r="I259" i="1"/>
  <c r="L259" i="1"/>
  <c r="F259" i="1"/>
  <c r="H259" i="1"/>
  <c r="K259" i="1"/>
  <c r="E259" i="1"/>
  <c r="G259" i="1"/>
  <c r="J259" i="1"/>
  <c r="D259" i="1"/>
  <c r="C259" i="1"/>
  <c r="B259" i="1"/>
  <c r="AA242" i="1"/>
  <c r="Z242" i="1"/>
  <c r="Y242" i="1"/>
  <c r="AA241" i="1"/>
  <c r="Z241" i="1"/>
  <c r="Y241" i="1"/>
  <c r="R242" i="1"/>
  <c r="R241" i="1"/>
  <c r="Q242" i="1"/>
  <c r="Q241" i="1"/>
  <c r="X241" i="1"/>
  <c r="W241" i="1"/>
  <c r="V241" i="1"/>
  <c r="U241" i="1"/>
  <c r="X242" i="1"/>
  <c r="W242" i="1"/>
  <c r="V242" i="1"/>
  <c r="U242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O242" i="1"/>
  <c r="N242" i="1"/>
  <c r="M242" i="1"/>
  <c r="I242" i="1"/>
  <c r="L242" i="1"/>
  <c r="F242" i="1"/>
  <c r="H242" i="1"/>
  <c r="K242" i="1"/>
  <c r="E242" i="1"/>
  <c r="G242" i="1"/>
  <c r="J242" i="1"/>
  <c r="D242" i="1"/>
  <c r="C242" i="1"/>
  <c r="B242" i="1"/>
  <c r="T241" i="1"/>
  <c r="S241" i="1"/>
  <c r="O241" i="1"/>
  <c r="N241" i="1"/>
  <c r="M241" i="1"/>
  <c r="I241" i="1"/>
  <c r="L241" i="1"/>
  <c r="F241" i="1"/>
  <c r="H241" i="1"/>
  <c r="K241" i="1"/>
  <c r="E241" i="1"/>
  <c r="G241" i="1"/>
  <c r="J241" i="1"/>
  <c r="D241" i="1"/>
  <c r="C241" i="1"/>
  <c r="B241" i="1"/>
  <c r="X224" i="1"/>
  <c r="W224" i="1"/>
  <c r="V224" i="1"/>
  <c r="U224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O224" i="1"/>
  <c r="N224" i="1"/>
  <c r="M224" i="1"/>
  <c r="I224" i="1"/>
  <c r="L224" i="1"/>
  <c r="F224" i="1"/>
  <c r="H224" i="1"/>
  <c r="K224" i="1"/>
  <c r="E224" i="1"/>
  <c r="G224" i="1"/>
  <c r="J224" i="1"/>
  <c r="D224" i="1"/>
  <c r="C224" i="1"/>
  <c r="B224" i="1"/>
  <c r="X223" i="1"/>
  <c r="W223" i="1"/>
  <c r="V223" i="1"/>
  <c r="U223" i="1"/>
  <c r="T223" i="1"/>
  <c r="S223" i="1"/>
  <c r="O223" i="1"/>
  <c r="N223" i="1"/>
  <c r="M223" i="1"/>
  <c r="I223" i="1"/>
  <c r="L223" i="1"/>
  <c r="F223" i="1"/>
  <c r="H223" i="1"/>
  <c r="K223" i="1"/>
  <c r="E223" i="1"/>
  <c r="G223" i="1"/>
  <c r="J223" i="1"/>
  <c r="D223" i="1"/>
  <c r="C223" i="1"/>
  <c r="B223" i="1"/>
  <c r="X206" i="1"/>
  <c r="W206" i="1"/>
  <c r="V206" i="1"/>
  <c r="U206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O206" i="1"/>
  <c r="N206" i="1"/>
  <c r="M206" i="1"/>
  <c r="I206" i="1"/>
  <c r="L206" i="1"/>
  <c r="F206" i="1"/>
  <c r="H206" i="1"/>
  <c r="K206" i="1"/>
  <c r="E206" i="1"/>
  <c r="G206" i="1"/>
  <c r="J206" i="1"/>
  <c r="D206" i="1"/>
  <c r="C206" i="1"/>
  <c r="B206" i="1"/>
  <c r="X205" i="1"/>
  <c r="W205" i="1"/>
  <c r="V205" i="1"/>
  <c r="U205" i="1"/>
  <c r="T205" i="1"/>
  <c r="S205" i="1"/>
  <c r="O205" i="1"/>
  <c r="N205" i="1"/>
  <c r="M205" i="1"/>
  <c r="I205" i="1"/>
  <c r="L205" i="1"/>
  <c r="F205" i="1"/>
  <c r="H205" i="1"/>
  <c r="K205" i="1"/>
  <c r="E205" i="1"/>
  <c r="G205" i="1"/>
  <c r="J205" i="1"/>
  <c r="D205" i="1"/>
  <c r="C205" i="1"/>
  <c r="B205" i="1"/>
  <c r="X188" i="1"/>
  <c r="W188" i="1"/>
  <c r="V188" i="1"/>
  <c r="U188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O188" i="1"/>
  <c r="N188" i="1"/>
  <c r="M188" i="1"/>
  <c r="I188" i="1"/>
  <c r="L188" i="1"/>
  <c r="F188" i="1"/>
  <c r="H188" i="1"/>
  <c r="K188" i="1"/>
  <c r="E188" i="1"/>
  <c r="G188" i="1"/>
  <c r="J188" i="1"/>
  <c r="D188" i="1"/>
  <c r="C188" i="1"/>
  <c r="B188" i="1"/>
  <c r="X187" i="1"/>
  <c r="W187" i="1"/>
  <c r="V187" i="1"/>
  <c r="U187" i="1"/>
  <c r="T187" i="1"/>
  <c r="S187" i="1"/>
  <c r="O187" i="1"/>
  <c r="N187" i="1"/>
  <c r="M187" i="1"/>
  <c r="I187" i="1"/>
  <c r="L187" i="1"/>
  <c r="F187" i="1"/>
  <c r="H187" i="1"/>
  <c r="K187" i="1"/>
  <c r="E187" i="1"/>
  <c r="G187" i="1"/>
  <c r="J187" i="1"/>
  <c r="D187" i="1"/>
  <c r="C187" i="1"/>
  <c r="B187" i="1"/>
  <c r="P158" i="1"/>
  <c r="P159" i="1"/>
  <c r="P160" i="1"/>
  <c r="P161" i="1"/>
  <c r="P162" i="1"/>
  <c r="P163" i="1"/>
  <c r="P164" i="1"/>
  <c r="P165" i="1"/>
  <c r="P166" i="1"/>
  <c r="P167" i="1"/>
  <c r="P168" i="1"/>
  <c r="P157" i="1"/>
  <c r="X170" i="1"/>
  <c r="W170" i="1"/>
  <c r="V170" i="1"/>
  <c r="U170" i="1"/>
  <c r="O170" i="1"/>
  <c r="N170" i="1"/>
  <c r="M170" i="1"/>
  <c r="I170" i="1"/>
  <c r="L170" i="1"/>
  <c r="F170" i="1"/>
  <c r="H170" i="1"/>
  <c r="K170" i="1"/>
  <c r="E170" i="1"/>
  <c r="G170" i="1"/>
  <c r="J170" i="1"/>
  <c r="D170" i="1"/>
  <c r="C170" i="1"/>
  <c r="B170" i="1"/>
  <c r="X169" i="1"/>
  <c r="W169" i="1"/>
  <c r="V169" i="1"/>
  <c r="U169" i="1"/>
  <c r="T169" i="1"/>
  <c r="S169" i="1"/>
  <c r="O169" i="1"/>
  <c r="N169" i="1"/>
  <c r="M169" i="1"/>
  <c r="I169" i="1"/>
  <c r="L169" i="1"/>
  <c r="F169" i="1"/>
  <c r="H169" i="1"/>
  <c r="K169" i="1"/>
  <c r="E169" i="1"/>
  <c r="G169" i="1"/>
  <c r="J169" i="1"/>
  <c r="D169" i="1"/>
  <c r="C169" i="1"/>
  <c r="B169" i="1"/>
  <c r="X152" i="1"/>
  <c r="W152" i="1"/>
  <c r="V152" i="1"/>
  <c r="U152" i="1"/>
  <c r="X151" i="1"/>
  <c r="W151" i="1"/>
  <c r="V151" i="1"/>
  <c r="U151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O152" i="1"/>
  <c r="N152" i="1"/>
  <c r="M152" i="1"/>
  <c r="I152" i="1"/>
  <c r="L152" i="1"/>
  <c r="F152" i="1"/>
  <c r="H152" i="1"/>
  <c r="K152" i="1"/>
  <c r="E152" i="1"/>
  <c r="G152" i="1"/>
  <c r="J152" i="1"/>
  <c r="D152" i="1"/>
  <c r="C152" i="1"/>
  <c r="B152" i="1"/>
  <c r="T151" i="1"/>
  <c r="S151" i="1"/>
  <c r="O151" i="1"/>
  <c r="N151" i="1"/>
  <c r="M151" i="1"/>
  <c r="I151" i="1"/>
  <c r="L151" i="1"/>
  <c r="F151" i="1"/>
  <c r="H151" i="1"/>
  <c r="K151" i="1"/>
  <c r="E151" i="1"/>
  <c r="G151" i="1"/>
  <c r="J151" i="1"/>
  <c r="D151" i="1"/>
  <c r="C151" i="1"/>
  <c r="B151" i="1"/>
  <c r="H133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O134" i="1"/>
  <c r="N134" i="1"/>
  <c r="M134" i="1"/>
  <c r="I134" i="1"/>
  <c r="L134" i="1"/>
  <c r="F134" i="1"/>
  <c r="H134" i="1"/>
  <c r="K134" i="1"/>
  <c r="E134" i="1"/>
  <c r="G134" i="1"/>
  <c r="J134" i="1"/>
  <c r="D134" i="1"/>
  <c r="C134" i="1"/>
  <c r="B134" i="1"/>
  <c r="T133" i="1"/>
  <c r="S133" i="1"/>
  <c r="O133" i="1"/>
  <c r="N133" i="1"/>
  <c r="M133" i="1"/>
  <c r="I133" i="1"/>
  <c r="L133" i="1"/>
  <c r="F133" i="1"/>
  <c r="K133" i="1"/>
  <c r="E133" i="1"/>
  <c r="G133" i="1"/>
  <c r="J133" i="1"/>
  <c r="D133" i="1"/>
  <c r="C133" i="1"/>
  <c r="B133" i="1"/>
  <c r="T115" i="1"/>
  <c r="S115" i="1"/>
  <c r="T97" i="1"/>
  <c r="S97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O116" i="1"/>
  <c r="N116" i="1"/>
  <c r="M116" i="1"/>
  <c r="O115" i="1"/>
  <c r="N115" i="1"/>
  <c r="M115" i="1"/>
  <c r="P86" i="1"/>
  <c r="P87" i="1"/>
  <c r="P88" i="1"/>
  <c r="P89" i="1"/>
  <c r="P90" i="1"/>
  <c r="P91" i="1"/>
  <c r="P92" i="1"/>
  <c r="P93" i="1"/>
  <c r="P94" i="1"/>
  <c r="P95" i="1"/>
  <c r="P96" i="1"/>
  <c r="P85" i="1"/>
  <c r="O98" i="1"/>
  <c r="O97" i="1"/>
  <c r="N98" i="1"/>
  <c r="M98" i="1"/>
  <c r="N97" i="1"/>
  <c r="M97" i="1"/>
  <c r="I116" i="1"/>
  <c r="L116" i="1"/>
  <c r="F116" i="1"/>
  <c r="H116" i="1"/>
  <c r="K116" i="1"/>
  <c r="E116" i="1"/>
  <c r="G116" i="1"/>
  <c r="J116" i="1"/>
  <c r="D116" i="1"/>
  <c r="C116" i="1"/>
  <c r="B116" i="1"/>
  <c r="I115" i="1"/>
  <c r="L115" i="1"/>
  <c r="F115" i="1"/>
  <c r="H115" i="1"/>
  <c r="K115" i="1"/>
  <c r="E115" i="1"/>
  <c r="G115" i="1"/>
  <c r="J115" i="1"/>
  <c r="D115" i="1"/>
  <c r="C115" i="1"/>
  <c r="B115" i="1"/>
  <c r="I98" i="1"/>
  <c r="L98" i="1"/>
  <c r="F98" i="1"/>
  <c r="H98" i="1"/>
  <c r="K98" i="1"/>
  <c r="E98" i="1"/>
  <c r="G98" i="1"/>
  <c r="J98" i="1"/>
  <c r="D98" i="1"/>
  <c r="C98" i="1"/>
  <c r="B98" i="1"/>
  <c r="I97" i="1"/>
  <c r="L97" i="1"/>
  <c r="F97" i="1"/>
  <c r="H97" i="1"/>
  <c r="K97" i="1"/>
  <c r="E97" i="1"/>
  <c r="G97" i="1"/>
  <c r="J97" i="1"/>
  <c r="D97" i="1"/>
  <c r="C97" i="1"/>
  <c r="B97" i="1"/>
  <c r="K74" i="1"/>
  <c r="H74" i="1"/>
  <c r="F74" i="1"/>
  <c r="L74" i="1"/>
  <c r="I74" i="1"/>
  <c r="M74" i="1"/>
  <c r="N74" i="1"/>
  <c r="O74" i="1"/>
  <c r="P74" i="1"/>
  <c r="C74" i="1"/>
  <c r="D74" i="1"/>
  <c r="J74" i="1"/>
  <c r="G74" i="1"/>
  <c r="E74" i="1"/>
  <c r="B74" i="1"/>
  <c r="C73" i="1"/>
  <c r="E73" i="1"/>
  <c r="K73" i="1"/>
  <c r="H73" i="1"/>
  <c r="M73" i="1"/>
  <c r="N73" i="1"/>
  <c r="O73" i="1"/>
  <c r="P73" i="1"/>
  <c r="D73" i="1"/>
  <c r="J73" i="1"/>
  <c r="G73" i="1"/>
  <c r="F73" i="1"/>
  <c r="L73" i="1"/>
  <c r="I73" i="1"/>
  <c r="B73" i="1"/>
  <c r="C51" i="1"/>
  <c r="C55" i="1" s="1"/>
  <c r="C56" i="1" s="1"/>
  <c r="D55" i="1"/>
  <c r="D56" i="1" s="1"/>
  <c r="J55" i="1"/>
  <c r="J56" i="1" s="1"/>
  <c r="G55" i="1"/>
  <c r="G56" i="1" s="1"/>
  <c r="E55" i="1"/>
  <c r="E56" i="1" s="1"/>
  <c r="K55" i="1"/>
  <c r="K56" i="1" s="1"/>
  <c r="H55" i="1"/>
  <c r="H56" i="1" s="1"/>
  <c r="F51" i="1"/>
  <c r="F55" i="1" s="1"/>
  <c r="F56" i="1" s="1"/>
  <c r="L55" i="1"/>
  <c r="L56" i="1" s="1"/>
  <c r="I55" i="1"/>
  <c r="I56" i="1" s="1"/>
  <c r="M55" i="1"/>
  <c r="M56" i="1" s="1"/>
  <c r="N55" i="1"/>
  <c r="N56" i="1" s="1"/>
  <c r="O55" i="1"/>
  <c r="O56" i="1" s="1"/>
  <c r="P55" i="1"/>
  <c r="P56" i="1" s="1"/>
  <c r="B55" i="1"/>
  <c r="B56" i="1" s="1"/>
  <c r="S18" i="1"/>
  <c r="S19" i="1" s="1"/>
  <c r="P18" i="1"/>
  <c r="P19" i="1" s="1"/>
  <c r="P36" i="1"/>
  <c r="P37" i="1" s="1"/>
  <c r="O18" i="1"/>
  <c r="O19" i="1" s="1"/>
  <c r="O36" i="1"/>
  <c r="O37" i="1" s="1"/>
  <c r="N18" i="1"/>
  <c r="N19" i="1" s="1"/>
  <c r="N36" i="1"/>
  <c r="N37" i="1" s="1"/>
  <c r="M18" i="1"/>
  <c r="M19" i="1" s="1"/>
  <c r="M36" i="1"/>
  <c r="M37" i="1" s="1"/>
  <c r="I18" i="1"/>
  <c r="I19" i="1" s="1"/>
  <c r="I36" i="1"/>
  <c r="I37" i="1" s="1"/>
  <c r="L18" i="1"/>
  <c r="L19" i="1" s="1"/>
  <c r="L36" i="1"/>
  <c r="L37" i="1"/>
  <c r="F18" i="1"/>
  <c r="F19" i="1" s="1"/>
  <c r="F36" i="1"/>
  <c r="F37" i="1" s="1"/>
  <c r="H18" i="1"/>
  <c r="H19" i="1" s="1"/>
  <c r="H36" i="1"/>
  <c r="H37" i="1" s="1"/>
  <c r="K18" i="1"/>
  <c r="K19" i="1" s="1"/>
  <c r="K36" i="1"/>
  <c r="K37" i="1" s="1"/>
  <c r="E18" i="1"/>
  <c r="E19" i="1"/>
  <c r="E36" i="1"/>
  <c r="E37" i="1" s="1"/>
  <c r="G18" i="1"/>
  <c r="G19" i="1" s="1"/>
  <c r="G36" i="1"/>
  <c r="G37" i="1" s="1"/>
  <c r="J18" i="1"/>
  <c r="J19" i="1" s="1"/>
  <c r="J36" i="1"/>
  <c r="J37" i="1" s="1"/>
  <c r="D18" i="1"/>
  <c r="D19" i="1" s="1"/>
  <c r="D36" i="1"/>
  <c r="D37" i="1" s="1"/>
  <c r="C18" i="1"/>
  <c r="C19" i="1" s="1"/>
  <c r="C36" i="1"/>
  <c r="C37" i="1" s="1"/>
  <c r="B18" i="1"/>
  <c r="B19" i="1" s="1"/>
  <c r="B36" i="1"/>
  <c r="B37" i="1" s="1"/>
  <c r="AE332" i="1" l="1"/>
  <c r="AF332" i="1"/>
  <c r="AG332" i="1" s="1"/>
  <c r="AH332" i="1"/>
  <c r="AI332" i="1" s="1"/>
  <c r="AF458" i="1"/>
  <c r="AG458" i="1" s="1"/>
  <c r="AE458" i="1"/>
  <c r="AH458" i="1"/>
  <c r="AI458" i="1" s="1"/>
  <c r="AF314" i="1"/>
  <c r="AG314" i="1" s="1"/>
  <c r="AE314" i="1"/>
  <c r="AH314" i="1"/>
  <c r="AI314" i="1" s="1"/>
  <c r="AH422" i="1"/>
  <c r="AI422" i="1" s="1"/>
  <c r="AF422" i="1"/>
  <c r="AG422" i="1" s="1"/>
  <c r="AE422" i="1"/>
  <c r="P350" i="1"/>
  <c r="AE386" i="1"/>
  <c r="AF386" i="1"/>
  <c r="AG386" i="1" s="1"/>
  <c r="AH386" i="1"/>
  <c r="AI386" i="1" s="1"/>
  <c r="AA404" i="1"/>
  <c r="AE440" i="1"/>
  <c r="AF440" i="1"/>
  <c r="AG440" i="1" s="1"/>
  <c r="AH440" i="1"/>
  <c r="AI440" i="1" s="1"/>
  <c r="AH350" i="1"/>
  <c r="AI350" i="1" s="1"/>
  <c r="AE350" i="1"/>
  <c r="AF350" i="1"/>
  <c r="AG350" i="1" s="1"/>
  <c r="AH368" i="1"/>
  <c r="AI368" i="1" s="1"/>
  <c r="AF368" i="1"/>
  <c r="AG368" i="1" s="1"/>
  <c r="AE368" i="1"/>
  <c r="AH404" i="1"/>
  <c r="AI404" i="1" s="1"/>
  <c r="AF404" i="1"/>
  <c r="AG404" i="1" s="1"/>
  <c r="AE404" i="1"/>
  <c r="P115" i="1"/>
  <c r="P367" i="1"/>
  <c r="P440" i="1"/>
  <c r="P296" i="1"/>
  <c r="AD386" i="1"/>
  <c r="L404" i="1"/>
  <c r="P223" i="1"/>
  <c r="P241" i="1"/>
  <c r="P260" i="1"/>
  <c r="P277" i="1"/>
  <c r="P295" i="1"/>
  <c r="P170" i="1"/>
  <c r="P314" i="1"/>
  <c r="P332" i="1"/>
  <c r="P349" i="1"/>
  <c r="P368" i="1"/>
  <c r="L386" i="1"/>
  <c r="AA386" i="1"/>
  <c r="P386" i="1"/>
  <c r="AD404" i="1"/>
  <c r="P97" i="1"/>
  <c r="P116" i="1"/>
  <c r="P133" i="1"/>
  <c r="P151" i="1"/>
  <c r="P169" i="1"/>
  <c r="P187" i="1"/>
  <c r="P205" i="1"/>
  <c r="P404" i="1"/>
  <c r="I404" i="1"/>
  <c r="P224" i="1"/>
  <c r="I386" i="1"/>
  <c r="P403" i="1"/>
  <c r="P422" i="1"/>
  <c r="P152" i="1"/>
  <c r="P242" i="1"/>
  <c r="P439" i="1"/>
  <c r="P98" i="1"/>
  <c r="P259" i="1"/>
  <c r="P278" i="1"/>
  <c r="P385" i="1"/>
  <c r="F386" i="1"/>
  <c r="P458" i="1"/>
  <c r="P457" i="1"/>
  <c r="P134" i="1"/>
  <c r="P188" i="1"/>
  <c r="P206" i="1"/>
</calcChain>
</file>

<file path=xl/sharedStrings.xml><?xml version="1.0" encoding="utf-8"?>
<sst xmlns="http://schemas.openxmlformats.org/spreadsheetml/2006/main" count="2105" uniqueCount="191">
  <si>
    <t>E.D.A.R  L'AMPOLLA</t>
  </si>
  <si>
    <t>cabal disseny</t>
  </si>
  <si>
    <t>MES</t>
  </si>
  <si>
    <t>DBO</t>
  </si>
  <si>
    <t>CARREGA</t>
  </si>
  <si>
    <t>Data</t>
  </si>
  <si>
    <t>Cabal</t>
  </si>
  <si>
    <t>Cabal 1997</t>
  </si>
  <si>
    <t xml:space="preserve">MES Influent </t>
  </si>
  <si>
    <t>MES Efluent</t>
  </si>
  <si>
    <t>DBO Influent</t>
  </si>
  <si>
    <t>DBO Efluent</t>
  </si>
  <si>
    <t>DQO Influent</t>
  </si>
  <si>
    <t>DQO Efluent</t>
  </si>
  <si>
    <t>DQO</t>
  </si>
  <si>
    <t>Energia 97</t>
  </si>
  <si>
    <t>Fangs</t>
  </si>
  <si>
    <t>Sequetat</t>
  </si>
  <si>
    <t>Nt</t>
  </si>
  <si>
    <t>Pt</t>
  </si>
  <si>
    <t>97</t>
  </si>
  <si>
    <t>(m3/mes)</t>
  </si>
  <si>
    <t>(m3/dia)</t>
  </si>
  <si>
    <t>(1997)</t>
  </si>
  <si>
    <t>%</t>
  </si>
  <si>
    <t>(Kwh/m3)</t>
  </si>
  <si>
    <t>Tn/mes</t>
  </si>
  <si>
    <t>(%)</t>
  </si>
  <si>
    <t xml:space="preserve">Gen </t>
  </si>
  <si>
    <t xml:space="preserve">Feb </t>
  </si>
  <si>
    <t xml:space="preserve">Mar </t>
  </si>
  <si>
    <t xml:space="preserve">Abr </t>
  </si>
  <si>
    <t xml:space="preserve">Mai </t>
  </si>
  <si>
    <t xml:space="preserve">Jun </t>
  </si>
  <si>
    <t xml:space="preserve">Jul </t>
  </si>
  <si>
    <t xml:space="preserve">Ago </t>
  </si>
  <si>
    <t xml:space="preserve">Set </t>
  </si>
  <si>
    <t xml:space="preserve">Oct </t>
  </si>
  <si>
    <t xml:space="preserve">Nov </t>
  </si>
  <si>
    <t xml:space="preserve">Des </t>
  </si>
  <si>
    <t>TOTAL97</t>
  </si>
  <si>
    <t>MITJA97</t>
  </si>
  <si>
    <t>Cabal 1998</t>
  </si>
  <si>
    <t>Energia 98</t>
  </si>
  <si>
    <t>98</t>
  </si>
  <si>
    <t>(mg/l)</t>
  </si>
  <si>
    <t>TOTAL98</t>
  </si>
  <si>
    <t>MITJA98</t>
  </si>
  <si>
    <t>Energia</t>
  </si>
  <si>
    <t>99</t>
  </si>
  <si>
    <t>TOTAL99</t>
  </si>
  <si>
    <t>MITJA99</t>
  </si>
  <si>
    <t>00</t>
  </si>
  <si>
    <t>5 mg/l</t>
  </si>
  <si>
    <t>TOTAL00</t>
  </si>
  <si>
    <t>MITJA00</t>
  </si>
  <si>
    <t>Consum</t>
  </si>
  <si>
    <t>CISTERNES</t>
  </si>
  <si>
    <t>01</t>
  </si>
  <si>
    <t>(Kwh)</t>
  </si>
  <si>
    <t>T-1545 Ginés</t>
  </si>
  <si>
    <r>
      <t>Volum Total (m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</si>
  <si>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t>TOTAL01</t>
  </si>
  <si>
    <t>MITJA01</t>
  </si>
  <si>
    <t>02</t>
  </si>
  <si>
    <t>TOTAL02</t>
  </si>
  <si>
    <t>MITJA02</t>
  </si>
  <si>
    <t>03</t>
  </si>
  <si>
    <t>TOTAL03</t>
  </si>
  <si>
    <t>MITJA03</t>
  </si>
  <si>
    <t xml:space="preserve">pH Influent </t>
  </si>
  <si>
    <t>pH Efluent</t>
  </si>
  <si>
    <t xml:space="preserve">Cond. Influent </t>
  </si>
  <si>
    <t>Cond Efluent</t>
  </si>
  <si>
    <t>04</t>
  </si>
  <si>
    <t>Transportista</t>
  </si>
  <si>
    <t>TOTAL04</t>
  </si>
  <si>
    <t>MITJA04</t>
  </si>
  <si>
    <t>2005</t>
  </si>
  <si>
    <t>93</t>
  </si>
  <si>
    <t>90</t>
  </si>
  <si>
    <t>91</t>
  </si>
  <si>
    <t>92</t>
  </si>
  <si>
    <t>95</t>
  </si>
  <si>
    <t>TOTAL05</t>
  </si>
  <si>
    <t>MITJA05</t>
  </si>
  <si>
    <t>2006</t>
  </si>
  <si>
    <t>96</t>
  </si>
  <si>
    <t>94</t>
  </si>
  <si>
    <t>TOTAL 06</t>
  </si>
  <si>
    <t>MITJA 06</t>
  </si>
  <si>
    <t>2007</t>
  </si>
  <si>
    <t>86</t>
  </si>
  <si>
    <t>42</t>
  </si>
  <si>
    <t>37</t>
  </si>
  <si>
    <t>48</t>
  </si>
  <si>
    <t>30</t>
  </si>
  <si>
    <t>38</t>
  </si>
  <si>
    <t>TOTAL 07</t>
  </si>
  <si>
    <t>MITJA 07</t>
  </si>
  <si>
    <t>2008</t>
  </si>
  <si>
    <t>89</t>
  </si>
  <si>
    <t>88</t>
  </si>
  <si>
    <t>TOTAL 08</t>
  </si>
  <si>
    <t>MITJA 08</t>
  </si>
  <si>
    <t>Con.EB1-CU</t>
  </si>
  <si>
    <t>Con.EB2-CM</t>
  </si>
  <si>
    <t>N Efluent</t>
  </si>
  <si>
    <t>2009</t>
  </si>
  <si>
    <t>Cubes</t>
  </si>
  <si>
    <t>Gen</t>
  </si>
  <si>
    <t>87</t>
  </si>
  <si>
    <t>TOTAL 09</t>
  </si>
  <si>
    <t>MITJA 09</t>
  </si>
  <si>
    <t>2010</t>
  </si>
  <si>
    <t>77</t>
  </si>
  <si>
    <t>TOTAL 10</t>
  </si>
  <si>
    <t>MITJA 10</t>
  </si>
  <si>
    <t>2011</t>
  </si>
  <si>
    <t>TOTAL 11</t>
  </si>
  <si>
    <t>MITJA 11</t>
  </si>
  <si>
    <t>N Influent</t>
  </si>
  <si>
    <t>2012</t>
  </si>
  <si>
    <t>5</t>
  </si>
  <si>
    <t>TOTAL 12</t>
  </si>
  <si>
    <t>MITJA 12</t>
  </si>
  <si>
    <t>P Influent</t>
  </si>
  <si>
    <t>P Efluent</t>
  </si>
  <si>
    <t>Saturació</t>
  </si>
  <si>
    <t xml:space="preserve">Saturacio </t>
  </si>
  <si>
    <t>Saturacio</t>
  </si>
  <si>
    <t>2013</t>
  </si>
  <si>
    <t>MES Kg/dia</t>
  </si>
  <si>
    <t>MES %</t>
  </si>
  <si>
    <t>DBO5 Kg/dia</t>
  </si>
  <si>
    <t>DBO5 %</t>
  </si>
  <si>
    <t>85</t>
  </si>
  <si>
    <t>TOTAL 13</t>
  </si>
  <si>
    <t>MITJA 13</t>
  </si>
  <si>
    <t>2014</t>
  </si>
  <si>
    <t>TOTAL 14</t>
  </si>
  <si>
    <t>MITJA 14</t>
  </si>
  <si>
    <t>2015</t>
  </si>
  <si>
    <t>TOTAL 15</t>
  </si>
  <si>
    <t>MITJA 15</t>
  </si>
  <si>
    <t>2016</t>
  </si>
  <si>
    <t>TOTAL 16</t>
  </si>
  <si>
    <t>MITJA 16</t>
  </si>
  <si>
    <t>2017</t>
  </si>
  <si>
    <t>TOTAL 17</t>
  </si>
  <si>
    <t>MITJA 17</t>
  </si>
  <si>
    <t>2018</t>
  </si>
  <si>
    <t>-</t>
  </si>
  <si>
    <t>TOTAL 18</t>
  </si>
  <si>
    <t>MITJA 18</t>
  </si>
  <si>
    <t>2019</t>
  </si>
  <si>
    <t>TOTAL 19</t>
  </si>
  <si>
    <t>MITJA 19</t>
  </si>
  <si>
    <t>2020</t>
  </si>
  <si>
    <t>Cabal tractat i consum electric del mes juliol no inclou dia 31/07/2020, dia en que es fa el traspas dels sistemes de sanejament del BE</t>
  </si>
  <si>
    <t>TOTAL 20</t>
  </si>
  <si>
    <t>MITJA 20</t>
  </si>
  <si>
    <t>Nt Influ</t>
  </si>
  <si>
    <t>Nt Eflu</t>
  </si>
  <si>
    <t>Pt Influ</t>
  </si>
  <si>
    <t>Pt Eflu</t>
  </si>
  <si>
    <t>2021</t>
  </si>
  <si>
    <t>TOTAL 21</t>
  </si>
  <si>
    <t>MITJA 21</t>
  </si>
  <si>
    <t>2022</t>
  </si>
  <si>
    <t>TOTAL 22</t>
  </si>
  <si>
    <t>MITJA 22</t>
  </si>
  <si>
    <t>EB1-C Mari</t>
  </si>
  <si>
    <t>EB2-C Urba</t>
  </si>
  <si>
    <t>hab equiv.</t>
  </si>
  <si>
    <r>
      <t>Volum (m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</si>
  <si>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t>habitants</t>
  </si>
  <si>
    <t>E. generada</t>
  </si>
  <si>
    <t>AUTOCONSUM</t>
  </si>
  <si>
    <t>Injecció Xarxa</t>
  </si>
  <si>
    <t>2023</t>
  </si>
  <si>
    <t>(kWh)</t>
  </si>
  <si>
    <t>17,,5</t>
  </si>
  <si>
    <t>TOTAL 23</t>
  </si>
  <si>
    <t>MITJA 23</t>
  </si>
  <si>
    <t>H-E Disseny: 16.000</t>
  </si>
  <si>
    <t>Pob. Sanejada: 3.153</t>
  </si>
  <si>
    <t>2024</t>
  </si>
  <si>
    <t>28/11/2024 es canvia la modalitat FV d'autoconsum a compensació excedents</t>
  </si>
  <si>
    <t>TOTAL 24</t>
  </si>
  <si>
    <t>MITJA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</si>
</sst>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00"/>
  </numFmts>
  <fonts count="1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b/>
      <vertAlign val="superscript"/>
      <sz val="9"/>
      <name val="Arial"/>
      <family val="2"/>
    </font>
    <font>
      <sz val="10"/>
      <name val="MS Sans Serif"/>
      <family val="2"/>
    </font>
  </fonts>
  <fills count="1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9" fontId="2" fillId="0" borderId="0" applyFont="0" applyFill="0" applyBorder="0" applyAlignment="0" applyProtection="0"/>
  </cellStyleXfs>
  <cellXfs count="185">
    <xf numFmtId="0" fontId="0" fillId="0" borderId="0" xfId="0"/>
    <xf numFmtId="0" fontId="3" fillId="0" borderId="0" xfId="0" applyFont="1"/>
    <xf numFmtId="3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165" fontId="3" fillId="0" borderId="1" xfId="0" applyNumberFormat="1" applyFont="1" applyBorder="1"/>
    <xf numFmtId="0" fontId="1" fillId="0" borderId="0" xfId="0" applyFont="1"/>
    <xf numFmtId="1" fontId="0" fillId="0" borderId="0" xfId="0" applyNumberFormat="1"/>
    <xf numFmtId="3" fontId="0" fillId="0" borderId="0" xfId="0" applyNumberFormat="1"/>
    <xf numFmtId="2" fontId="0" fillId="0" borderId="0" xfId="0" applyNumberFormat="1"/>
    <xf numFmtId="0" fontId="3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49" fontId="4" fillId="2" borderId="4" xfId="0" applyNumberFormat="1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2" fontId="4" fillId="2" borderId="4" xfId="0" applyNumberFormat="1" applyFont="1" applyFill="1" applyBorder="1" applyAlignment="1">
      <alignment horizontal="center"/>
    </xf>
    <xf numFmtId="49" fontId="4" fillId="2" borderId="3" xfId="0" applyNumberFormat="1" applyFont="1" applyFill="1" applyBorder="1" applyAlignment="1">
      <alignment horizontal="center"/>
    </xf>
    <xf numFmtId="3" fontId="4" fillId="2" borderId="3" xfId="0" applyNumberFormat="1" applyFont="1" applyFill="1" applyBorder="1" applyAlignment="1">
      <alignment horizontal="center"/>
    </xf>
    <xf numFmtId="1" fontId="4" fillId="2" borderId="3" xfId="0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3" fontId="3" fillId="4" borderId="1" xfId="0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" fontId="3" fillId="0" borderId="3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165" fontId="3" fillId="0" borderId="0" xfId="0" applyNumberFormat="1" applyFont="1"/>
    <xf numFmtId="0" fontId="0" fillId="0" borderId="3" xfId="0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3" fontId="4" fillId="2" borderId="8" xfId="0" applyNumberFormat="1" applyFont="1" applyFill="1" applyBorder="1" applyAlignment="1">
      <alignment horizontal="center"/>
    </xf>
    <xf numFmtId="1" fontId="4" fillId="2" borderId="8" xfId="0" applyNumberFormat="1" applyFont="1" applyFill="1" applyBorder="1" applyAlignment="1">
      <alignment horizontal="center"/>
    </xf>
    <xf numFmtId="2" fontId="4" fillId="2" borderId="8" xfId="0" applyNumberFormat="1" applyFont="1" applyFill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1" fontId="3" fillId="3" borderId="1" xfId="1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49" fontId="3" fillId="3" borderId="1" xfId="1" applyNumberFormat="1" applyFont="1" applyFill="1" applyBorder="1" applyAlignment="1">
      <alignment horizontal="center"/>
    </xf>
    <xf numFmtId="4" fontId="3" fillId="0" borderId="0" xfId="0" applyNumberFormat="1" applyFont="1" applyAlignment="1">
      <alignment horizontal="center"/>
    </xf>
    <xf numFmtId="3" fontId="3" fillId="0" borderId="9" xfId="0" applyNumberFormat="1" applyFont="1" applyBorder="1" applyAlignment="1">
      <alignment horizontal="center"/>
    </xf>
    <xf numFmtId="1" fontId="3" fillId="3" borderId="9" xfId="1" applyNumberFormat="1" applyFont="1" applyFill="1" applyBorder="1" applyAlignment="1">
      <alignment horizontal="center"/>
    </xf>
    <xf numFmtId="49" fontId="3" fillId="3" borderId="9" xfId="1" applyNumberFormat="1" applyFont="1" applyFill="1" applyBorder="1" applyAlignment="1">
      <alignment horizontal="center"/>
    </xf>
    <xf numFmtId="165" fontId="3" fillId="0" borderId="9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1" fontId="3" fillId="3" borderId="7" xfId="1" applyNumberFormat="1" applyFont="1" applyFill="1" applyBorder="1" applyAlignment="1">
      <alignment horizontal="center"/>
    </xf>
    <xf numFmtId="165" fontId="3" fillId="0" borderId="7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3" fontId="4" fillId="2" borderId="11" xfId="0" applyNumberFormat="1" applyFont="1" applyFill="1" applyBorder="1" applyAlignment="1">
      <alignment horizontal="center"/>
    </xf>
    <xf numFmtId="2" fontId="4" fillId="2" borderId="11" xfId="0" applyNumberFormat="1" applyFont="1" applyFill="1" applyBorder="1" applyAlignment="1">
      <alignment horizontal="center"/>
    </xf>
    <xf numFmtId="49" fontId="4" fillId="2" borderId="13" xfId="0" applyNumberFormat="1" applyFont="1" applyFill="1" applyBorder="1" applyAlignment="1">
      <alignment horizontal="center"/>
    </xf>
    <xf numFmtId="3" fontId="4" fillId="2" borderId="14" xfId="0" applyNumberFormat="1" applyFont="1" applyFill="1" applyBorder="1" applyAlignment="1">
      <alignment horizontal="center"/>
    </xf>
    <xf numFmtId="1" fontId="4" fillId="2" borderId="14" xfId="0" applyNumberFormat="1" applyFont="1" applyFill="1" applyBorder="1" applyAlignment="1">
      <alignment horizontal="center"/>
    </xf>
    <xf numFmtId="2" fontId="4" fillId="2" borderId="14" xfId="0" applyNumberFormat="1" applyFont="1" applyFill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49" fontId="4" fillId="5" borderId="2" xfId="0" applyNumberFormat="1" applyFont="1" applyFill="1" applyBorder="1" applyAlignment="1">
      <alignment horizontal="center"/>
    </xf>
    <xf numFmtId="3" fontId="4" fillId="5" borderId="7" xfId="0" applyNumberFormat="1" applyFont="1" applyFill="1" applyBorder="1" applyAlignment="1">
      <alignment horizontal="center"/>
    </xf>
    <xf numFmtId="3" fontId="4" fillId="5" borderId="2" xfId="0" applyNumberFormat="1" applyFont="1" applyFill="1" applyBorder="1" applyAlignment="1">
      <alignment horizontal="center"/>
    </xf>
    <xf numFmtId="3" fontId="4" fillId="3" borderId="7" xfId="0" applyNumberFormat="1" applyFont="1" applyFill="1" applyBorder="1" applyAlignment="1">
      <alignment horizontal="center"/>
    </xf>
    <xf numFmtId="3" fontId="4" fillId="3" borderId="2" xfId="0" applyNumberFormat="1" applyFont="1" applyFill="1" applyBorder="1" applyAlignment="1">
      <alignment horizontal="center"/>
    </xf>
    <xf numFmtId="4" fontId="4" fillId="3" borderId="2" xfId="0" applyNumberFormat="1" applyFont="1" applyFill="1" applyBorder="1" applyAlignment="1">
      <alignment horizontal="center"/>
    </xf>
    <xf numFmtId="49" fontId="3" fillId="6" borderId="7" xfId="0" applyNumberFormat="1" applyFont="1" applyFill="1" applyBorder="1" applyAlignment="1">
      <alignment horizontal="center"/>
    </xf>
    <xf numFmtId="49" fontId="3" fillId="6" borderId="1" xfId="0" applyNumberFormat="1" applyFont="1" applyFill="1" applyBorder="1" applyAlignment="1">
      <alignment horizontal="center"/>
    </xf>
    <xf numFmtId="49" fontId="3" fillId="6" borderId="9" xfId="0" applyNumberFormat="1" applyFont="1" applyFill="1" applyBorder="1" applyAlignment="1">
      <alignment horizontal="center"/>
    </xf>
    <xf numFmtId="166" fontId="3" fillId="0" borderId="1" xfId="0" applyNumberFormat="1" applyFont="1" applyBorder="1" applyAlignment="1">
      <alignment horizontal="center"/>
    </xf>
    <xf numFmtId="165" fontId="3" fillId="3" borderId="7" xfId="1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9" fontId="3" fillId="3" borderId="1" xfId="2" applyFont="1" applyFill="1" applyBorder="1" applyAlignment="1">
      <alignment horizontal="center"/>
    </xf>
    <xf numFmtId="9" fontId="3" fillId="0" borderId="3" xfId="2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49" fontId="4" fillId="5" borderId="7" xfId="0" applyNumberFormat="1" applyFont="1" applyFill="1" applyBorder="1" applyAlignment="1">
      <alignment horizontal="center"/>
    </xf>
    <xf numFmtId="4" fontId="4" fillId="3" borderId="7" xfId="0" applyNumberFormat="1" applyFont="1" applyFill="1" applyBorder="1" applyAlignment="1">
      <alignment horizontal="center"/>
    </xf>
    <xf numFmtId="9" fontId="3" fillId="3" borderId="9" xfId="2" applyFont="1" applyFill="1" applyBorder="1" applyAlignment="1">
      <alignment horizontal="center"/>
    </xf>
    <xf numFmtId="165" fontId="3" fillId="3" borderId="9" xfId="1" applyNumberFormat="1" applyFont="1" applyFill="1" applyBorder="1" applyAlignment="1">
      <alignment horizontal="center"/>
    </xf>
    <xf numFmtId="3" fontId="3" fillId="7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center"/>
    </xf>
    <xf numFmtId="3" fontId="4" fillId="0" borderId="6" xfId="0" applyNumberFormat="1" applyFont="1" applyBorder="1" applyAlignment="1">
      <alignment horizontal="center"/>
    </xf>
    <xf numFmtId="1" fontId="3" fillId="0" borderId="7" xfId="1" applyNumberFormat="1" applyFont="1" applyBorder="1" applyAlignment="1">
      <alignment horizontal="center"/>
    </xf>
    <xf numFmtId="165" fontId="3" fillId="0" borderId="7" xfId="1" applyNumberFormat="1" applyFont="1" applyBorder="1" applyAlignment="1">
      <alignment horizontal="center"/>
    </xf>
    <xf numFmtId="9" fontId="3" fillId="0" borderId="1" xfId="2" applyFont="1" applyFill="1" applyBorder="1" applyAlignment="1">
      <alignment horizontal="center"/>
    </xf>
    <xf numFmtId="1" fontId="3" fillId="0" borderId="1" xfId="1" applyNumberFormat="1" applyFont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3" fontId="4" fillId="8" borderId="1" xfId="0" applyNumberFormat="1" applyFont="1" applyFill="1" applyBorder="1" applyAlignment="1">
      <alignment horizontal="right"/>
    </xf>
    <xf numFmtId="3" fontId="4" fillId="8" borderId="1" xfId="0" applyNumberFormat="1" applyFont="1" applyFill="1" applyBorder="1" applyAlignment="1">
      <alignment horizontal="left"/>
    </xf>
    <xf numFmtId="0" fontId="0" fillId="0" borderId="1" xfId="0" applyBorder="1"/>
    <xf numFmtId="0" fontId="2" fillId="9" borderId="1" xfId="0" applyFont="1" applyFill="1" applyBorder="1"/>
    <xf numFmtId="0" fontId="1" fillId="9" borderId="1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right"/>
    </xf>
    <xf numFmtId="3" fontId="1" fillId="9" borderId="1" xfId="0" applyNumberFormat="1" applyFont="1" applyFill="1" applyBorder="1" applyAlignment="1">
      <alignment horizontal="left"/>
    </xf>
    <xf numFmtId="3" fontId="4" fillId="10" borderId="20" xfId="0" applyNumberFormat="1" applyFont="1" applyFill="1" applyBorder="1" applyAlignment="1">
      <alignment horizontal="center"/>
    </xf>
    <xf numFmtId="3" fontId="4" fillId="10" borderId="10" xfId="0" applyNumberFormat="1" applyFont="1" applyFill="1" applyBorder="1" applyAlignment="1">
      <alignment horizontal="center"/>
    </xf>
    <xf numFmtId="3" fontId="4" fillId="10" borderId="12" xfId="0" applyNumberFormat="1" applyFont="1" applyFill="1" applyBorder="1" applyAlignment="1">
      <alignment horizontal="center"/>
    </xf>
    <xf numFmtId="3" fontId="4" fillId="10" borderId="19" xfId="0" applyNumberFormat="1" applyFont="1" applyFill="1" applyBorder="1" applyAlignment="1">
      <alignment horizontal="center"/>
    </xf>
    <xf numFmtId="2" fontId="4" fillId="2" borderId="21" xfId="0" applyNumberFormat="1" applyFont="1" applyFill="1" applyBorder="1" applyAlignment="1">
      <alignment horizontal="center"/>
    </xf>
    <xf numFmtId="2" fontId="4" fillId="2" borderId="13" xfId="0" applyNumberFormat="1" applyFont="1" applyFill="1" applyBorder="1" applyAlignment="1">
      <alignment horizontal="center"/>
    </xf>
    <xf numFmtId="2" fontId="4" fillId="2" borderId="15" xfId="0" applyNumberFormat="1" applyFont="1" applyFill="1" applyBorder="1" applyAlignment="1">
      <alignment horizontal="center"/>
    </xf>
    <xf numFmtId="2" fontId="4" fillId="2" borderId="22" xfId="0" applyNumberFormat="1" applyFont="1" applyFill="1" applyBorder="1" applyAlignment="1">
      <alignment horizontal="center"/>
    </xf>
    <xf numFmtId="9" fontId="3" fillId="0" borderId="23" xfId="2" applyFont="1" applyFill="1" applyBorder="1" applyAlignment="1">
      <alignment horizontal="center"/>
    </xf>
    <xf numFmtId="2" fontId="3" fillId="0" borderId="24" xfId="2" applyNumberFormat="1" applyFont="1" applyFill="1" applyBorder="1" applyAlignment="1">
      <alignment horizontal="center"/>
    </xf>
    <xf numFmtId="9" fontId="3" fillId="0" borderId="25" xfId="2" applyFont="1" applyFill="1" applyBorder="1" applyAlignment="1">
      <alignment horizontal="center"/>
    </xf>
    <xf numFmtId="2" fontId="3" fillId="0" borderId="26" xfId="2" applyNumberFormat="1" applyFont="1" applyFill="1" applyBorder="1" applyAlignment="1">
      <alignment horizontal="center"/>
    </xf>
    <xf numFmtId="3" fontId="4" fillId="5" borderId="27" xfId="0" applyNumberFormat="1" applyFont="1" applyFill="1" applyBorder="1" applyAlignment="1">
      <alignment horizontal="center"/>
    </xf>
    <xf numFmtId="3" fontId="4" fillId="5" borderId="28" xfId="0" applyNumberFormat="1" applyFont="1" applyFill="1" applyBorder="1" applyAlignment="1">
      <alignment horizontal="center"/>
    </xf>
    <xf numFmtId="3" fontId="4" fillId="5" borderId="29" xfId="0" applyNumberFormat="1" applyFont="1" applyFill="1" applyBorder="1" applyAlignment="1">
      <alignment horizontal="center"/>
    </xf>
    <xf numFmtId="3" fontId="4" fillId="5" borderId="30" xfId="0" applyNumberFormat="1" applyFont="1" applyFill="1" applyBorder="1" applyAlignment="1">
      <alignment horizontal="center"/>
    </xf>
    <xf numFmtId="9" fontId="3" fillId="0" borderId="31" xfId="2" applyFont="1" applyFill="1" applyBorder="1" applyAlignment="1">
      <alignment horizontal="center"/>
    </xf>
    <xf numFmtId="166" fontId="0" fillId="0" borderId="0" xfId="0" applyNumberFormat="1"/>
    <xf numFmtId="166" fontId="1" fillId="0" borderId="0" xfId="0" applyNumberFormat="1" applyFont="1"/>
    <xf numFmtId="166" fontId="4" fillId="2" borderId="4" xfId="0" applyNumberFormat="1" applyFont="1" applyFill="1" applyBorder="1" applyAlignment="1">
      <alignment horizontal="center"/>
    </xf>
    <xf numFmtId="166" fontId="4" fillId="2" borderId="3" xfId="0" applyNumberFormat="1" applyFont="1" applyFill="1" applyBorder="1" applyAlignment="1">
      <alignment horizontal="center"/>
    </xf>
    <xf numFmtId="166" fontId="3" fillId="0" borderId="2" xfId="0" applyNumberFormat="1" applyFont="1" applyBorder="1" applyAlignment="1">
      <alignment horizontal="center"/>
    </xf>
    <xf numFmtId="166" fontId="3" fillId="0" borderId="3" xfId="0" applyNumberFormat="1" applyFont="1" applyBorder="1" applyAlignment="1">
      <alignment horizontal="center"/>
    </xf>
    <xf numFmtId="166" fontId="4" fillId="2" borderId="11" xfId="0" applyNumberFormat="1" applyFont="1" applyFill="1" applyBorder="1" applyAlignment="1">
      <alignment horizontal="center"/>
    </xf>
    <xf numFmtId="166" fontId="4" fillId="2" borderId="12" xfId="0" applyNumberFormat="1" applyFont="1" applyFill="1" applyBorder="1" applyAlignment="1">
      <alignment horizontal="center"/>
    </xf>
    <xf numFmtId="166" fontId="4" fillId="2" borderId="14" xfId="0" applyNumberFormat="1" applyFont="1" applyFill="1" applyBorder="1" applyAlignment="1">
      <alignment horizontal="center"/>
    </xf>
    <xf numFmtId="166" fontId="4" fillId="2" borderId="15" xfId="0" applyNumberFormat="1" applyFont="1" applyFill="1" applyBorder="1" applyAlignment="1">
      <alignment horizontal="center"/>
    </xf>
    <xf numFmtId="166" fontId="3" fillId="0" borderId="7" xfId="0" applyNumberFormat="1" applyFont="1" applyBorder="1" applyAlignment="1">
      <alignment horizontal="center"/>
    </xf>
    <xf numFmtId="166" fontId="3" fillId="0" borderId="9" xfId="0" applyNumberFormat="1" applyFont="1" applyBorder="1" applyAlignment="1">
      <alignment horizontal="center"/>
    </xf>
    <xf numFmtId="166" fontId="4" fillId="3" borderId="2" xfId="0" applyNumberFormat="1" applyFont="1" applyFill="1" applyBorder="1" applyAlignment="1">
      <alignment horizontal="center"/>
    </xf>
    <xf numFmtId="166" fontId="3" fillId="0" borderId="0" xfId="0" applyNumberFormat="1" applyFont="1" applyAlignment="1">
      <alignment horizontal="center"/>
    </xf>
    <xf numFmtId="166" fontId="4" fillId="3" borderId="7" xfId="0" applyNumberFormat="1" applyFont="1" applyFill="1" applyBorder="1" applyAlignment="1">
      <alignment horizontal="center"/>
    </xf>
    <xf numFmtId="165" fontId="0" fillId="0" borderId="0" xfId="0" applyNumberFormat="1"/>
    <xf numFmtId="165" fontId="1" fillId="0" borderId="0" xfId="0" applyNumberFormat="1" applyFont="1"/>
    <xf numFmtId="165" fontId="4" fillId="2" borderId="4" xfId="0" applyNumberFormat="1" applyFont="1" applyFill="1" applyBorder="1" applyAlignment="1">
      <alignment horizontal="center"/>
    </xf>
    <xf numFmtId="165" fontId="4" fillId="2" borderId="3" xfId="0" applyNumberFormat="1" applyFont="1" applyFill="1" applyBorder="1" applyAlignment="1">
      <alignment horizontal="center"/>
    </xf>
    <xf numFmtId="165" fontId="4" fillId="5" borderId="7" xfId="0" applyNumberFormat="1" applyFont="1" applyFill="1" applyBorder="1" applyAlignment="1">
      <alignment horizontal="center"/>
    </xf>
    <xf numFmtId="165" fontId="3" fillId="0" borderId="3" xfId="0" applyNumberFormat="1" applyFont="1" applyBorder="1" applyAlignment="1">
      <alignment horizontal="center"/>
    </xf>
    <xf numFmtId="165" fontId="4" fillId="3" borderId="7" xfId="0" applyNumberFormat="1" applyFont="1" applyFill="1" applyBorder="1" applyAlignment="1">
      <alignment horizontal="center"/>
    </xf>
    <xf numFmtId="165" fontId="4" fillId="3" borderId="2" xfId="0" applyNumberFormat="1" applyFont="1" applyFill="1" applyBorder="1" applyAlignment="1">
      <alignment horizontal="center"/>
    </xf>
    <xf numFmtId="3" fontId="4" fillId="11" borderId="4" xfId="0" applyNumberFormat="1" applyFont="1" applyFill="1" applyBorder="1" applyAlignment="1">
      <alignment horizontal="center"/>
    </xf>
    <xf numFmtId="2" fontId="4" fillId="11" borderId="4" xfId="0" applyNumberFormat="1" applyFont="1" applyFill="1" applyBorder="1" applyAlignment="1">
      <alignment horizontal="center"/>
    </xf>
    <xf numFmtId="2" fontId="4" fillId="11" borderId="14" xfId="0" applyNumberFormat="1" applyFont="1" applyFill="1" applyBorder="1" applyAlignment="1">
      <alignment horizontal="center"/>
    </xf>
    <xf numFmtId="2" fontId="4" fillId="11" borderId="3" xfId="0" applyNumberFormat="1" applyFont="1" applyFill="1" applyBorder="1" applyAlignment="1">
      <alignment horizontal="center"/>
    </xf>
    <xf numFmtId="3" fontId="4" fillId="2" borderId="21" xfId="0" applyNumberFormat="1" applyFont="1" applyFill="1" applyBorder="1" applyAlignment="1">
      <alignment horizontal="center"/>
    </xf>
    <xf numFmtId="1" fontId="3" fillId="0" borderId="1" xfId="2" applyNumberFormat="1" applyFont="1" applyFill="1" applyBorder="1" applyAlignment="1">
      <alignment horizontal="center"/>
    </xf>
    <xf numFmtId="3" fontId="0" fillId="0" borderId="23" xfId="0" applyNumberFormat="1" applyBorder="1"/>
    <xf numFmtId="3" fontId="4" fillId="5" borderId="32" xfId="0" applyNumberFormat="1" applyFont="1" applyFill="1" applyBorder="1" applyAlignment="1">
      <alignment horizontal="center"/>
    </xf>
    <xf numFmtId="2" fontId="3" fillId="11" borderId="3" xfId="2" applyNumberFormat="1" applyFont="1" applyFill="1" applyBorder="1" applyAlignment="1">
      <alignment horizontal="center"/>
    </xf>
    <xf numFmtId="164" fontId="3" fillId="11" borderId="3" xfId="0" applyNumberFormat="1" applyFont="1" applyFill="1" applyBorder="1" applyAlignment="1">
      <alignment horizontal="center"/>
    </xf>
    <xf numFmtId="3" fontId="3" fillId="0" borderId="21" xfId="0" applyNumberFormat="1" applyFont="1" applyBorder="1" applyAlignment="1">
      <alignment horizontal="center"/>
    </xf>
    <xf numFmtId="2" fontId="4" fillId="2" borderId="12" xfId="0" applyNumberFormat="1" applyFont="1" applyFill="1" applyBorder="1" applyAlignment="1">
      <alignment horizontal="center"/>
    </xf>
    <xf numFmtId="0" fontId="8" fillId="0" borderId="0" xfId="0" applyFont="1"/>
    <xf numFmtId="3" fontId="4" fillId="2" borderId="16" xfId="0" applyNumberFormat="1" applyFont="1" applyFill="1" applyBorder="1" applyAlignment="1">
      <alignment horizontal="center"/>
    </xf>
    <xf numFmtId="3" fontId="4" fillId="2" borderId="17" xfId="0" applyNumberFormat="1" applyFont="1" applyFill="1" applyBorder="1" applyAlignment="1">
      <alignment horizontal="center"/>
    </xf>
    <xf numFmtId="3" fontId="4" fillId="2" borderId="18" xfId="0" applyNumberFormat="1" applyFont="1" applyFill="1" applyBorder="1" applyAlignment="1">
      <alignment horizontal="center"/>
    </xf>
    <xf numFmtId="3" fontId="4" fillId="2" borderId="19" xfId="0" applyNumberFormat="1" applyFont="1" applyFill="1" applyBorder="1" applyAlignment="1">
      <alignment horizontal="center"/>
    </xf>
    <xf numFmtId="2" fontId="4" fillId="2" borderId="10" xfId="0" applyNumberFormat="1" applyFont="1" applyFill="1" applyBorder="1" applyAlignment="1">
      <alignment horizontal="center"/>
    </xf>
    <xf numFmtId="165" fontId="4" fillId="2" borderId="11" xfId="0" applyNumberFormat="1" applyFont="1" applyFill="1" applyBorder="1" applyAlignment="1">
      <alignment horizontal="center"/>
    </xf>
    <xf numFmtId="3" fontId="4" fillId="11" borderId="11" xfId="0" applyNumberFormat="1" applyFont="1" applyFill="1" applyBorder="1" applyAlignment="1">
      <alignment horizontal="center"/>
    </xf>
    <xf numFmtId="3" fontId="4" fillId="11" borderId="12" xfId="0" applyNumberFormat="1" applyFont="1" applyFill="1" applyBorder="1" applyAlignment="1">
      <alignment horizontal="center"/>
    </xf>
    <xf numFmtId="165" fontId="4" fillId="2" borderId="14" xfId="0" applyNumberFormat="1" applyFont="1" applyFill="1" applyBorder="1" applyAlignment="1">
      <alignment horizontal="center"/>
    </xf>
    <xf numFmtId="2" fontId="4" fillId="11" borderId="15" xfId="0" applyNumberFormat="1" applyFont="1" applyFill="1" applyBorder="1" applyAlignment="1">
      <alignment horizontal="center"/>
    </xf>
    <xf numFmtId="1" fontId="3" fillId="0" borderId="7" xfId="2" applyNumberFormat="1" applyFont="1" applyFill="1" applyBorder="1" applyAlignment="1">
      <alignment horizontal="center"/>
    </xf>
    <xf numFmtId="3" fontId="3" fillId="0" borderId="1" xfId="0" quotePrefix="1" applyNumberFormat="1" applyFont="1" applyBorder="1" applyAlignment="1">
      <alignment horizontal="center"/>
    </xf>
    <xf numFmtId="2" fontId="3" fillId="0" borderId="1" xfId="0" quotePrefix="1" applyNumberFormat="1" applyFont="1" applyBorder="1" applyAlignment="1">
      <alignment horizontal="center"/>
    </xf>
    <xf numFmtId="0" fontId="1" fillId="7" borderId="0" xfId="0" applyFont="1" applyFill="1"/>
    <xf numFmtId="0" fontId="0" fillId="7" borderId="0" xfId="0" applyFill="1"/>
    <xf numFmtId="4" fontId="3" fillId="11" borderId="3" xfId="0" applyNumberFormat="1" applyFont="1" applyFill="1" applyBorder="1" applyAlignment="1">
      <alignment horizontal="center"/>
    </xf>
    <xf numFmtId="9" fontId="3" fillId="0" borderId="33" xfId="2" applyFont="1" applyFill="1" applyBorder="1" applyAlignment="1">
      <alignment horizontal="center"/>
    </xf>
    <xf numFmtId="2" fontId="3" fillId="0" borderId="34" xfId="2" applyNumberFormat="1" applyFont="1" applyFill="1" applyBorder="1" applyAlignment="1">
      <alignment horizontal="center"/>
    </xf>
    <xf numFmtId="2" fontId="3" fillId="0" borderId="35" xfId="2" applyNumberFormat="1" applyFont="1" applyFill="1" applyBorder="1" applyAlignment="1">
      <alignment horizontal="center"/>
    </xf>
  </cellXfs>
  <cellStyles count="3">
    <cellStyle name="Normal" xfId="0" builtinId="0"/>
    <cellStyle name="Normal_TAULA5.XLS" xfId="1" xr:uid="{00000000-0005-0000-0000-000001000000}"/>
    <cellStyle name="Porcentaje" xfId="2" builtinId="5"/>
  </cellStyles>
  <dxfs count="28"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6"/>
  <dimension ref="A1:AQ513"/>
  <sheetViews>
    <sheetView showGridLines="0" tabSelected="1" topLeftCell="A477" zoomScaleNormal="100" workbookViewId="0">
      <pane xSplit="1" topLeftCell="B1" activePane="topRight" state="frozen"/>
      <selection pane="topRight" activeCell="C510" sqref="C510"/>
    </sheetView>
  </sheetViews>
  <sheetFormatPr baseColWidth="10" defaultColWidth="12.7265625" defaultRowHeight="12.5" x14ac:dyDescent="0.25"/>
  <cols>
    <col min="1" max="1" width="11.7265625" customWidth="1"/>
    <col min="2" max="2" width="10.7265625" customWidth="1"/>
    <col min="3" max="3" width="11" customWidth="1"/>
    <col min="4" max="4" width="13.54296875" customWidth="1"/>
    <col min="5" max="5" width="12.453125" customWidth="1"/>
    <col min="6" max="6" width="7.1796875" style="18" customWidth="1"/>
    <col min="7" max="7" width="12.7265625" customWidth="1"/>
    <col min="8" max="8" width="12.54296875" customWidth="1"/>
    <col min="9" max="9" width="7" style="18" customWidth="1"/>
    <col min="10" max="10" width="13.54296875" customWidth="1"/>
    <col min="11" max="11" width="12.1796875" customWidth="1"/>
    <col min="12" max="12" width="6.7265625" style="18" customWidth="1"/>
    <col min="13" max="13" width="10" style="19" customWidth="1"/>
    <col min="14" max="14" width="9.1796875" style="19" customWidth="1"/>
    <col min="15" max="15" width="9.7265625" style="19" customWidth="1"/>
    <col min="16" max="16" width="9.7265625" customWidth="1"/>
    <col min="17" max="18" width="12.7265625" customWidth="1"/>
    <col min="19" max="19" width="14.1796875" customWidth="1"/>
    <col min="20" max="20" width="15.26953125" customWidth="1"/>
    <col min="21" max="21" width="12" customWidth="1"/>
    <col min="22" max="22" width="10.81640625" customWidth="1"/>
    <col min="23" max="24" width="12.7265625" style="130"/>
    <col min="25" max="26" width="12.7265625" style="145"/>
    <col min="28" max="29" width="12.7265625" style="145"/>
  </cols>
  <sheetData>
    <row r="1" spans="1:36" ht="25" x14ac:dyDescent="0.5">
      <c r="A1" s="1"/>
      <c r="B1" s="1"/>
      <c r="C1" s="23" t="s">
        <v>0</v>
      </c>
      <c r="D1" s="1"/>
      <c r="E1" s="4"/>
      <c r="F1" s="2"/>
      <c r="G1" s="165" t="s">
        <v>185</v>
      </c>
      <c r="H1" s="2"/>
      <c r="I1" s="2"/>
      <c r="J1" s="2"/>
      <c r="K1" s="24" t="s">
        <v>186</v>
      </c>
      <c r="L1" s="2"/>
      <c r="M1" s="3"/>
      <c r="N1" s="3"/>
      <c r="O1" s="3"/>
      <c r="P1" s="2"/>
      <c r="S1" s="2"/>
    </row>
    <row r="2" spans="1:36" x14ac:dyDescent="0.25">
      <c r="A2" s="1"/>
      <c r="B2" s="104" t="s">
        <v>1</v>
      </c>
      <c r="C2" s="104">
        <v>3200</v>
      </c>
      <c r="D2" s="105" t="s">
        <v>2</v>
      </c>
      <c r="E2" s="106">
        <v>375</v>
      </c>
      <c r="F2" s="107" t="s">
        <v>3</v>
      </c>
      <c r="G2" s="106">
        <v>300</v>
      </c>
      <c r="H2" s="2"/>
      <c r="I2" s="2"/>
      <c r="J2" s="2"/>
      <c r="K2" s="2"/>
      <c r="L2" s="2"/>
      <c r="M2" s="3"/>
      <c r="N2" s="3"/>
      <c r="O2" s="3"/>
      <c r="P2" s="2"/>
      <c r="S2" s="2"/>
    </row>
    <row r="3" spans="1:36" ht="13.5" thickBot="1" x14ac:dyDescent="0.35">
      <c r="A3" s="5"/>
      <c r="B3" s="108"/>
      <c r="C3" s="109" t="s">
        <v>4</v>
      </c>
      <c r="D3" s="110" t="s">
        <v>2</v>
      </c>
      <c r="E3" s="111">
        <v>1200</v>
      </c>
      <c r="F3" s="112" t="s">
        <v>3</v>
      </c>
      <c r="G3" s="111">
        <v>960</v>
      </c>
      <c r="H3" s="2"/>
      <c r="I3" s="2"/>
      <c r="J3" s="2"/>
      <c r="K3" s="2"/>
      <c r="L3" s="2"/>
      <c r="M3" s="3"/>
      <c r="N3" s="3"/>
      <c r="O3" s="3"/>
      <c r="P3" s="2"/>
      <c r="S3" s="2"/>
    </row>
    <row r="4" spans="1:36" ht="13" thickTop="1" x14ac:dyDescent="0.25">
      <c r="A4" s="25" t="s">
        <v>5</v>
      </c>
      <c r="B4" s="26" t="s">
        <v>6</v>
      </c>
      <c r="C4" s="26" t="s">
        <v>7</v>
      </c>
      <c r="D4" s="26" t="s">
        <v>8</v>
      </c>
      <c r="E4" s="26" t="s">
        <v>9</v>
      </c>
      <c r="F4" s="27" t="s">
        <v>2</v>
      </c>
      <c r="G4" s="26" t="s">
        <v>10</v>
      </c>
      <c r="H4" s="26" t="s">
        <v>11</v>
      </c>
      <c r="I4" s="27" t="s">
        <v>3</v>
      </c>
      <c r="J4" s="26" t="s">
        <v>12</v>
      </c>
      <c r="K4" s="26" t="s">
        <v>13</v>
      </c>
      <c r="L4" s="27" t="s">
        <v>14</v>
      </c>
      <c r="M4" s="27" t="s">
        <v>15</v>
      </c>
      <c r="N4" s="26" t="s">
        <v>16</v>
      </c>
      <c r="O4" s="27" t="s">
        <v>17</v>
      </c>
      <c r="P4" s="26" t="s">
        <v>18</v>
      </c>
      <c r="S4" s="26" t="s">
        <v>19</v>
      </c>
      <c r="AJ4" s="113" t="s">
        <v>174</v>
      </c>
    </row>
    <row r="5" spans="1:36" ht="13" thickBot="1" x14ac:dyDescent="0.3">
      <c r="A5" s="28" t="s">
        <v>20</v>
      </c>
      <c r="B5" s="29" t="s">
        <v>21</v>
      </c>
      <c r="C5" s="30" t="s">
        <v>22</v>
      </c>
      <c r="D5" s="28" t="s">
        <v>23</v>
      </c>
      <c r="E5" s="28" t="s">
        <v>23</v>
      </c>
      <c r="F5" s="31" t="s">
        <v>24</v>
      </c>
      <c r="G5" s="28" t="s">
        <v>23</v>
      </c>
      <c r="H5" s="28" t="s">
        <v>23</v>
      </c>
      <c r="I5" s="31" t="s">
        <v>24</v>
      </c>
      <c r="J5" s="28" t="s">
        <v>23</v>
      </c>
      <c r="K5" s="28" t="s">
        <v>23</v>
      </c>
      <c r="L5" s="31" t="s">
        <v>24</v>
      </c>
      <c r="M5" s="30" t="s">
        <v>25</v>
      </c>
      <c r="N5" s="29" t="s">
        <v>26</v>
      </c>
      <c r="O5" s="31" t="s">
        <v>27</v>
      </c>
      <c r="P5" s="29"/>
      <c r="S5" s="29"/>
      <c r="AJ5" s="157" t="s">
        <v>176</v>
      </c>
    </row>
    <row r="6" spans="1:36" ht="13" thickTop="1" x14ac:dyDescent="0.25">
      <c r="A6" s="6" t="s">
        <v>28</v>
      </c>
      <c r="B6" s="7">
        <v>11695</v>
      </c>
      <c r="C6" s="7">
        <v>377</v>
      </c>
      <c r="D6" s="7">
        <v>212</v>
      </c>
      <c r="E6" s="7">
        <v>10</v>
      </c>
      <c r="F6" s="7">
        <v>95</v>
      </c>
      <c r="G6" s="7">
        <v>199</v>
      </c>
      <c r="H6" s="7">
        <v>12</v>
      </c>
      <c r="I6" s="7">
        <v>94</v>
      </c>
      <c r="J6" s="7">
        <v>428</v>
      </c>
      <c r="K6" s="7">
        <v>33</v>
      </c>
      <c r="L6" s="7">
        <v>92</v>
      </c>
      <c r="M6" s="8">
        <v>0.72</v>
      </c>
      <c r="N6" s="8"/>
      <c r="O6" s="8">
        <v>24</v>
      </c>
      <c r="P6" s="7">
        <v>70</v>
      </c>
      <c r="S6" s="7">
        <v>0</v>
      </c>
      <c r="AJ6" s="159">
        <f t="shared" ref="AJ6:AJ17" si="0">(0.8*C6*G6)/60</f>
        <v>1000.3066666666667</v>
      </c>
    </row>
    <row r="7" spans="1:36" x14ac:dyDescent="0.25">
      <c r="A7" s="6" t="s">
        <v>29</v>
      </c>
      <c r="B7" s="7">
        <v>5555</v>
      </c>
      <c r="C7" s="7">
        <v>198</v>
      </c>
      <c r="D7" s="7">
        <v>375</v>
      </c>
      <c r="E7" s="7">
        <v>10</v>
      </c>
      <c r="F7" s="7">
        <v>97</v>
      </c>
      <c r="G7" s="7">
        <v>275</v>
      </c>
      <c r="H7" s="7">
        <v>8</v>
      </c>
      <c r="I7" s="7">
        <v>97</v>
      </c>
      <c r="J7" s="7">
        <v>576</v>
      </c>
      <c r="K7" s="7">
        <v>16</v>
      </c>
      <c r="L7" s="7">
        <v>97</v>
      </c>
      <c r="M7" s="8">
        <v>1.4</v>
      </c>
      <c r="N7" s="8"/>
      <c r="O7" s="8">
        <v>27</v>
      </c>
      <c r="P7" s="7">
        <v>86</v>
      </c>
      <c r="S7" s="7">
        <v>17</v>
      </c>
      <c r="AJ7" s="159">
        <f t="shared" si="0"/>
        <v>726</v>
      </c>
    </row>
    <row r="8" spans="1:36" x14ac:dyDescent="0.25">
      <c r="A8" s="6" t="s">
        <v>30</v>
      </c>
      <c r="B8" s="7">
        <v>7794</v>
      </c>
      <c r="C8" s="7">
        <v>251</v>
      </c>
      <c r="D8" s="7">
        <v>200</v>
      </c>
      <c r="E8" s="7">
        <v>10</v>
      </c>
      <c r="F8" s="7">
        <v>95</v>
      </c>
      <c r="G8" s="7">
        <v>278</v>
      </c>
      <c r="H8" s="7">
        <v>7</v>
      </c>
      <c r="I8" s="7">
        <v>98</v>
      </c>
      <c r="J8" s="7">
        <v>657</v>
      </c>
      <c r="K8" s="7">
        <v>14</v>
      </c>
      <c r="L8" s="7">
        <v>98</v>
      </c>
      <c r="M8" s="8">
        <v>1.21</v>
      </c>
      <c r="N8" s="8"/>
      <c r="O8" s="8">
        <v>24.3</v>
      </c>
      <c r="P8" s="7">
        <v>95</v>
      </c>
      <c r="S8" s="7">
        <v>29</v>
      </c>
      <c r="AJ8" s="159">
        <f t="shared" si="0"/>
        <v>930.37333333333333</v>
      </c>
    </row>
    <row r="9" spans="1:36" x14ac:dyDescent="0.25">
      <c r="A9" s="6" t="s">
        <v>31</v>
      </c>
      <c r="B9" s="7">
        <v>7342</v>
      </c>
      <c r="C9" s="7">
        <v>245</v>
      </c>
      <c r="D9" s="7">
        <v>219</v>
      </c>
      <c r="E9" s="7">
        <v>10</v>
      </c>
      <c r="F9" s="7">
        <v>95</v>
      </c>
      <c r="G9" s="7">
        <v>307</v>
      </c>
      <c r="H9" s="7">
        <v>3</v>
      </c>
      <c r="I9" s="7">
        <v>98</v>
      </c>
      <c r="J9" s="7">
        <v>686</v>
      </c>
      <c r="K9" s="7">
        <v>7</v>
      </c>
      <c r="L9" s="7">
        <v>99</v>
      </c>
      <c r="M9" s="8">
        <v>1.24</v>
      </c>
      <c r="N9" s="8"/>
      <c r="O9" s="8">
        <v>24.5</v>
      </c>
      <c r="P9" s="7">
        <v>93</v>
      </c>
      <c r="S9" s="7">
        <v>54</v>
      </c>
      <c r="AJ9" s="159">
        <f t="shared" si="0"/>
        <v>1002.8666666666667</v>
      </c>
    </row>
    <row r="10" spans="1:36" x14ac:dyDescent="0.25">
      <c r="A10" s="6" t="s">
        <v>32</v>
      </c>
      <c r="B10" s="7">
        <v>8857</v>
      </c>
      <c r="C10" s="7">
        <v>286</v>
      </c>
      <c r="D10" s="7">
        <v>233</v>
      </c>
      <c r="E10" s="7">
        <v>10</v>
      </c>
      <c r="F10" s="7">
        <v>96</v>
      </c>
      <c r="G10" s="7">
        <v>329</v>
      </c>
      <c r="H10" s="7">
        <v>5</v>
      </c>
      <c r="I10" s="7">
        <v>98</v>
      </c>
      <c r="J10" s="7">
        <v>689</v>
      </c>
      <c r="K10" s="7">
        <v>10</v>
      </c>
      <c r="L10" s="7">
        <v>98</v>
      </c>
      <c r="M10" s="8">
        <v>1.0900000000000001</v>
      </c>
      <c r="N10" s="8"/>
      <c r="O10" s="8">
        <v>24.4</v>
      </c>
      <c r="P10" s="7">
        <v>92</v>
      </c>
      <c r="S10" s="7">
        <v>17</v>
      </c>
      <c r="AJ10" s="159">
        <f t="shared" si="0"/>
        <v>1254.5866666666666</v>
      </c>
    </row>
    <row r="11" spans="1:36" x14ac:dyDescent="0.25">
      <c r="A11" s="6" t="s">
        <v>33</v>
      </c>
      <c r="B11" s="7">
        <v>11627</v>
      </c>
      <c r="C11" s="7">
        <v>388</v>
      </c>
      <c r="D11" s="7">
        <v>255</v>
      </c>
      <c r="E11" s="7">
        <v>10</v>
      </c>
      <c r="F11" s="7">
        <v>96</v>
      </c>
      <c r="G11" s="7">
        <v>177</v>
      </c>
      <c r="H11" s="7">
        <v>4</v>
      </c>
      <c r="I11" s="7">
        <v>98</v>
      </c>
      <c r="J11" s="7">
        <v>357</v>
      </c>
      <c r="K11" s="7">
        <v>7</v>
      </c>
      <c r="L11" s="7">
        <v>98</v>
      </c>
      <c r="M11" s="8">
        <v>0.89</v>
      </c>
      <c r="N11" s="8"/>
      <c r="O11" s="8">
        <v>24.4</v>
      </c>
      <c r="P11" s="7">
        <v>93</v>
      </c>
      <c r="S11" s="7">
        <v>78</v>
      </c>
      <c r="AJ11" s="159">
        <f t="shared" si="0"/>
        <v>915.68000000000006</v>
      </c>
    </row>
    <row r="12" spans="1:36" x14ac:dyDescent="0.25">
      <c r="A12" s="6" t="s">
        <v>34</v>
      </c>
      <c r="B12" s="7">
        <v>15812</v>
      </c>
      <c r="C12" s="7">
        <v>510</v>
      </c>
      <c r="D12" s="7">
        <v>250</v>
      </c>
      <c r="E12" s="7">
        <v>10</v>
      </c>
      <c r="F12" s="7">
        <v>95</v>
      </c>
      <c r="G12" s="7">
        <v>391</v>
      </c>
      <c r="H12" s="7">
        <v>3</v>
      </c>
      <c r="I12" s="7">
        <v>99</v>
      </c>
      <c r="J12" s="7">
        <v>830</v>
      </c>
      <c r="K12" s="7">
        <v>5</v>
      </c>
      <c r="L12" s="7">
        <v>99</v>
      </c>
      <c r="M12" s="8">
        <v>0.84</v>
      </c>
      <c r="N12" s="8"/>
      <c r="O12" s="8">
        <v>24.5</v>
      </c>
      <c r="P12" s="7">
        <v>94</v>
      </c>
      <c r="S12" s="7">
        <v>59</v>
      </c>
      <c r="AJ12" s="159">
        <f t="shared" si="0"/>
        <v>2658.8</v>
      </c>
    </row>
    <row r="13" spans="1:36" x14ac:dyDescent="0.25">
      <c r="A13" s="6" t="s">
        <v>35</v>
      </c>
      <c r="B13" s="7">
        <v>21536</v>
      </c>
      <c r="C13" s="7">
        <v>695</v>
      </c>
      <c r="D13" s="7">
        <v>210</v>
      </c>
      <c r="E13" s="7">
        <v>10</v>
      </c>
      <c r="F13" s="7">
        <v>95</v>
      </c>
      <c r="G13" s="7">
        <v>324</v>
      </c>
      <c r="H13" s="7">
        <v>3</v>
      </c>
      <c r="I13" s="7">
        <v>99</v>
      </c>
      <c r="J13" s="7">
        <v>752</v>
      </c>
      <c r="K13" s="7">
        <v>8</v>
      </c>
      <c r="L13" s="7">
        <v>99</v>
      </c>
      <c r="M13" s="8">
        <v>0.78</v>
      </c>
      <c r="N13" s="8"/>
      <c r="O13" s="8">
        <v>24.6</v>
      </c>
      <c r="P13" s="7">
        <v>94</v>
      </c>
      <c r="S13" s="7">
        <v>81</v>
      </c>
      <c r="AJ13" s="159">
        <f t="shared" si="0"/>
        <v>3002.4</v>
      </c>
    </row>
    <row r="14" spans="1:36" x14ac:dyDescent="0.25">
      <c r="A14" s="6" t="s">
        <v>36</v>
      </c>
      <c r="B14" s="7">
        <v>14411</v>
      </c>
      <c r="C14" s="7">
        <v>480</v>
      </c>
      <c r="D14" s="7">
        <v>330</v>
      </c>
      <c r="E14" s="7">
        <v>10</v>
      </c>
      <c r="F14" s="7">
        <v>96</v>
      </c>
      <c r="G14" s="7">
        <v>335</v>
      </c>
      <c r="H14" s="7">
        <v>4</v>
      </c>
      <c r="I14" s="7">
        <v>99</v>
      </c>
      <c r="J14" s="7">
        <v>680</v>
      </c>
      <c r="K14" s="7">
        <v>8</v>
      </c>
      <c r="L14" s="7">
        <v>99</v>
      </c>
      <c r="M14" s="8">
        <v>0.96</v>
      </c>
      <c r="N14" s="8"/>
      <c r="O14" s="8">
        <v>25</v>
      </c>
      <c r="P14" s="7">
        <v>94</v>
      </c>
      <c r="S14" s="7">
        <v>74</v>
      </c>
      <c r="AJ14" s="159">
        <f t="shared" si="0"/>
        <v>2144</v>
      </c>
    </row>
    <row r="15" spans="1:36" x14ac:dyDescent="0.25">
      <c r="A15" s="6" t="s">
        <v>37</v>
      </c>
      <c r="B15" s="7">
        <v>11260</v>
      </c>
      <c r="C15" s="7">
        <v>363</v>
      </c>
      <c r="D15" s="7">
        <v>254</v>
      </c>
      <c r="E15" s="7">
        <v>10</v>
      </c>
      <c r="F15" s="7">
        <v>95</v>
      </c>
      <c r="G15" s="7">
        <v>390</v>
      </c>
      <c r="H15" s="7">
        <v>5</v>
      </c>
      <c r="I15" s="7">
        <v>99</v>
      </c>
      <c r="J15" s="7">
        <v>575</v>
      </c>
      <c r="K15" s="7">
        <v>9</v>
      </c>
      <c r="L15" s="7">
        <v>98</v>
      </c>
      <c r="M15" s="8">
        <v>1.1200000000000001</v>
      </c>
      <c r="N15" s="8"/>
      <c r="O15" s="8">
        <v>23</v>
      </c>
      <c r="P15" s="7">
        <v>92</v>
      </c>
      <c r="S15" s="7">
        <v>57</v>
      </c>
      <c r="AJ15" s="159">
        <f t="shared" si="0"/>
        <v>1887.6000000000001</v>
      </c>
    </row>
    <row r="16" spans="1:36" x14ac:dyDescent="0.25">
      <c r="A16" s="6" t="s">
        <v>38</v>
      </c>
      <c r="B16" s="7">
        <v>11601</v>
      </c>
      <c r="C16" s="7">
        <v>387</v>
      </c>
      <c r="D16" s="7">
        <v>180</v>
      </c>
      <c r="E16" s="7">
        <v>10</v>
      </c>
      <c r="F16" s="7">
        <v>94</v>
      </c>
      <c r="G16" s="7">
        <v>280</v>
      </c>
      <c r="H16" s="7">
        <v>5</v>
      </c>
      <c r="I16" s="7">
        <v>98</v>
      </c>
      <c r="J16" s="7">
        <v>450</v>
      </c>
      <c r="K16" s="7">
        <v>12</v>
      </c>
      <c r="L16" s="7">
        <v>97</v>
      </c>
      <c r="M16" s="8">
        <v>0.95</v>
      </c>
      <c r="N16" s="8"/>
      <c r="O16" s="8">
        <v>17</v>
      </c>
      <c r="P16" s="7">
        <v>84</v>
      </c>
      <c r="S16" s="7">
        <v>21</v>
      </c>
      <c r="AJ16" s="159">
        <f t="shared" si="0"/>
        <v>1444.8</v>
      </c>
    </row>
    <row r="17" spans="1:36" ht="13" thickBot="1" x14ac:dyDescent="0.3">
      <c r="A17" s="6" t="s">
        <v>39</v>
      </c>
      <c r="B17" s="7">
        <v>11807</v>
      </c>
      <c r="C17" s="7">
        <v>381</v>
      </c>
      <c r="D17" s="7">
        <v>380</v>
      </c>
      <c r="E17" s="7">
        <v>10</v>
      </c>
      <c r="F17" s="7">
        <v>96</v>
      </c>
      <c r="G17" s="7">
        <v>244</v>
      </c>
      <c r="H17" s="7">
        <v>4</v>
      </c>
      <c r="I17" s="7">
        <v>92</v>
      </c>
      <c r="J17" s="7">
        <v>425</v>
      </c>
      <c r="K17" s="7">
        <v>11</v>
      </c>
      <c r="L17" s="7">
        <v>97</v>
      </c>
      <c r="M17" s="8">
        <v>1.1200000000000001</v>
      </c>
      <c r="N17" s="8"/>
      <c r="O17" s="8">
        <v>21.2</v>
      </c>
      <c r="P17" s="7">
        <v>80</v>
      </c>
      <c r="S17" s="7">
        <v>47</v>
      </c>
      <c r="AJ17" s="159">
        <f t="shared" si="0"/>
        <v>1239.52</v>
      </c>
    </row>
    <row r="18" spans="1:36" ht="13" thickTop="1" x14ac:dyDescent="0.25">
      <c r="A18" s="9" t="s">
        <v>40</v>
      </c>
      <c r="B18" s="10">
        <f>SUM(B6:B17)</f>
        <v>139297</v>
      </c>
      <c r="C18" s="10">
        <f t="shared" ref="C18:S18" si="1">SUM(C6:C17)</f>
        <v>4561</v>
      </c>
      <c r="D18" s="10">
        <f t="shared" si="1"/>
        <v>3098</v>
      </c>
      <c r="E18" s="10">
        <f>SUM(E6:E17)</f>
        <v>120</v>
      </c>
      <c r="F18" s="10">
        <f>SUM(F6:F17)</f>
        <v>1145</v>
      </c>
      <c r="G18" s="10">
        <f>SUM(G6:G17)</f>
        <v>3529</v>
      </c>
      <c r="H18" s="10">
        <f>SUM(H6:H17)</f>
        <v>63</v>
      </c>
      <c r="I18" s="10">
        <f>SUM(I6:I17)</f>
        <v>1169</v>
      </c>
      <c r="J18" s="10">
        <f t="shared" si="1"/>
        <v>7105</v>
      </c>
      <c r="K18" s="10">
        <f>SUM(K6:K17)</f>
        <v>140</v>
      </c>
      <c r="L18" s="10">
        <f>SUM(L6:L17)</f>
        <v>1171</v>
      </c>
      <c r="M18" s="11">
        <f t="shared" si="1"/>
        <v>12.32</v>
      </c>
      <c r="N18" s="10">
        <f t="shared" si="1"/>
        <v>0</v>
      </c>
      <c r="O18" s="11">
        <f t="shared" si="1"/>
        <v>283.89999999999998</v>
      </c>
      <c r="P18" s="10">
        <f>SUM(P6:P17)</f>
        <v>1067</v>
      </c>
      <c r="S18" s="10">
        <f t="shared" si="1"/>
        <v>534</v>
      </c>
      <c r="AJ18" s="160"/>
    </row>
    <row r="19" spans="1:36" ht="13" thickBot="1" x14ac:dyDescent="0.3">
      <c r="A19" s="12" t="s">
        <v>41</v>
      </c>
      <c r="B19" s="13">
        <f>B18/12</f>
        <v>11608.083333333334</v>
      </c>
      <c r="C19" s="13">
        <f t="shared" ref="C19:S19" si="2">C18/12</f>
        <v>380.08333333333331</v>
      </c>
      <c r="D19" s="13">
        <f t="shared" si="2"/>
        <v>258.16666666666669</v>
      </c>
      <c r="E19" s="13">
        <f>E18/12</f>
        <v>10</v>
      </c>
      <c r="F19" s="13">
        <f>F18/12</f>
        <v>95.416666666666671</v>
      </c>
      <c r="G19" s="13">
        <f>G18/12</f>
        <v>294.08333333333331</v>
      </c>
      <c r="H19" s="13">
        <f>H18/12</f>
        <v>5.25</v>
      </c>
      <c r="I19" s="13">
        <f>I18/12</f>
        <v>97.416666666666671</v>
      </c>
      <c r="J19" s="13">
        <f t="shared" si="2"/>
        <v>592.08333333333337</v>
      </c>
      <c r="K19" s="13">
        <f>K18/12</f>
        <v>11.666666666666666</v>
      </c>
      <c r="L19" s="13">
        <f>L18/12</f>
        <v>97.583333333333329</v>
      </c>
      <c r="M19" s="14">
        <f t="shared" si="2"/>
        <v>1.0266666666666666</v>
      </c>
      <c r="N19" s="13">
        <f t="shared" si="2"/>
        <v>0</v>
      </c>
      <c r="O19" s="14">
        <f t="shared" si="2"/>
        <v>23.658333333333331</v>
      </c>
      <c r="P19" s="13">
        <f t="shared" si="2"/>
        <v>88.916666666666671</v>
      </c>
      <c r="S19" s="13">
        <f t="shared" si="2"/>
        <v>44.5</v>
      </c>
      <c r="T19" s="15"/>
      <c r="AJ19" s="163">
        <f>AVERAGE(AJ6:AJ17)</f>
        <v>1517.2444444444445</v>
      </c>
    </row>
    <row r="20" spans="1:36" s="16" customFormat="1" ht="13.5" thickTop="1" x14ac:dyDescent="0.3">
      <c r="W20" s="131"/>
      <c r="X20" s="131"/>
      <c r="Y20" s="146"/>
      <c r="Z20" s="146"/>
      <c r="AB20" s="146"/>
      <c r="AC20" s="146"/>
    </row>
    <row r="21" spans="1:36" s="16" customFormat="1" ht="13.5" thickBot="1" x14ac:dyDescent="0.35">
      <c r="W21" s="131"/>
      <c r="X21" s="131"/>
      <c r="Y21" s="146"/>
      <c r="Z21" s="146"/>
      <c r="AB21" s="146"/>
      <c r="AC21" s="146"/>
    </row>
    <row r="22" spans="1:36" ht="13" thickTop="1" x14ac:dyDescent="0.25">
      <c r="A22" s="25" t="s">
        <v>5</v>
      </c>
      <c r="B22" s="26" t="s">
        <v>6</v>
      </c>
      <c r="C22" s="26" t="s">
        <v>42</v>
      </c>
      <c r="D22" s="26" t="s">
        <v>8</v>
      </c>
      <c r="E22" s="26" t="s">
        <v>9</v>
      </c>
      <c r="F22" s="96" t="s">
        <v>2</v>
      </c>
      <c r="G22" s="26" t="s">
        <v>10</v>
      </c>
      <c r="H22" s="26" t="s">
        <v>11</v>
      </c>
      <c r="I22" s="96" t="s">
        <v>3</v>
      </c>
      <c r="J22" s="26" t="s">
        <v>12</v>
      </c>
      <c r="K22" s="26" t="s">
        <v>13</v>
      </c>
      <c r="L22" s="96" t="s">
        <v>14</v>
      </c>
      <c r="M22" s="96" t="s">
        <v>43</v>
      </c>
      <c r="N22" s="97" t="s">
        <v>16</v>
      </c>
      <c r="O22" s="96" t="s">
        <v>17</v>
      </c>
      <c r="P22" s="97" t="s">
        <v>18</v>
      </c>
      <c r="S22" s="98"/>
      <c r="T22" s="17"/>
      <c r="U22" s="17"/>
      <c r="V22" s="17"/>
      <c r="AJ22" s="113" t="s">
        <v>174</v>
      </c>
    </row>
    <row r="23" spans="1:36" ht="13" thickBot="1" x14ac:dyDescent="0.3">
      <c r="A23" s="28" t="s">
        <v>44</v>
      </c>
      <c r="B23" s="29" t="s">
        <v>21</v>
      </c>
      <c r="C23" s="30" t="s">
        <v>22</v>
      </c>
      <c r="D23" s="29" t="s">
        <v>45</v>
      </c>
      <c r="E23" s="29" t="s">
        <v>45</v>
      </c>
      <c r="F23" s="31" t="s">
        <v>24</v>
      </c>
      <c r="G23" s="29" t="s">
        <v>45</v>
      </c>
      <c r="H23" s="29" t="s">
        <v>45</v>
      </c>
      <c r="I23" s="31" t="s">
        <v>24</v>
      </c>
      <c r="J23" s="29" t="s">
        <v>45</v>
      </c>
      <c r="K23" s="29" t="s">
        <v>45</v>
      </c>
      <c r="L23" s="31" t="s">
        <v>24</v>
      </c>
      <c r="M23" s="30" t="s">
        <v>25</v>
      </c>
      <c r="N23" s="29" t="s">
        <v>26</v>
      </c>
      <c r="O23" s="31" t="s">
        <v>27</v>
      </c>
      <c r="P23" s="29"/>
      <c r="S23" s="98"/>
      <c r="T23" s="17"/>
      <c r="U23" s="17"/>
      <c r="V23" s="17"/>
      <c r="AJ23" s="157" t="s">
        <v>176</v>
      </c>
    </row>
    <row r="24" spans="1:36" ht="13" thickTop="1" x14ac:dyDescent="0.25">
      <c r="A24" s="6" t="s">
        <v>28</v>
      </c>
      <c r="B24" s="7">
        <v>10637</v>
      </c>
      <c r="C24" s="7">
        <v>343</v>
      </c>
      <c r="D24" s="7">
        <v>176</v>
      </c>
      <c r="E24" s="7">
        <v>10</v>
      </c>
      <c r="F24" s="7">
        <v>94</v>
      </c>
      <c r="G24" s="7">
        <v>302</v>
      </c>
      <c r="H24" s="7">
        <v>5</v>
      </c>
      <c r="I24" s="7">
        <v>98</v>
      </c>
      <c r="J24" s="7">
        <v>588</v>
      </c>
      <c r="K24" s="7">
        <v>15</v>
      </c>
      <c r="L24" s="7">
        <v>97</v>
      </c>
      <c r="M24" s="8">
        <v>1.06</v>
      </c>
      <c r="N24" s="8"/>
      <c r="O24" s="8">
        <v>21.4</v>
      </c>
      <c r="P24" s="7">
        <v>86</v>
      </c>
      <c r="S24" s="40"/>
      <c r="T24" s="17"/>
      <c r="U24" s="17"/>
      <c r="V24" s="17"/>
      <c r="AJ24" s="159">
        <f t="shared" ref="AJ24:AJ35" si="3">(0.8*C24*G24)/60</f>
        <v>1381.146666666667</v>
      </c>
    </row>
    <row r="25" spans="1:36" x14ac:dyDescent="0.25">
      <c r="A25" s="6" t="s">
        <v>29</v>
      </c>
      <c r="B25" s="7">
        <v>7747</v>
      </c>
      <c r="C25" s="7">
        <v>277</v>
      </c>
      <c r="D25" s="7">
        <v>288</v>
      </c>
      <c r="E25" s="7">
        <v>10</v>
      </c>
      <c r="F25" s="7">
        <v>95</v>
      </c>
      <c r="G25" s="7">
        <v>409</v>
      </c>
      <c r="H25" s="7">
        <v>16</v>
      </c>
      <c r="I25" s="7">
        <v>96</v>
      </c>
      <c r="J25" s="7">
        <v>868</v>
      </c>
      <c r="K25" s="7">
        <v>52</v>
      </c>
      <c r="L25" s="7">
        <v>93</v>
      </c>
      <c r="M25" s="8">
        <v>0.96</v>
      </c>
      <c r="N25" s="8"/>
      <c r="O25" s="8">
        <v>22.3</v>
      </c>
      <c r="P25" s="7">
        <v>84</v>
      </c>
      <c r="S25" s="40"/>
      <c r="T25" s="17"/>
      <c r="U25" s="17"/>
      <c r="V25" s="17"/>
      <c r="AJ25" s="159">
        <f t="shared" si="3"/>
        <v>1510.5733333333335</v>
      </c>
    </row>
    <row r="26" spans="1:36" x14ac:dyDescent="0.25">
      <c r="A26" s="6" t="s">
        <v>30</v>
      </c>
      <c r="B26" s="7">
        <v>7617</v>
      </c>
      <c r="C26" s="7">
        <v>246</v>
      </c>
      <c r="D26" s="7">
        <v>235</v>
      </c>
      <c r="E26" s="7">
        <v>10</v>
      </c>
      <c r="F26" s="7">
        <v>95</v>
      </c>
      <c r="G26" s="7">
        <v>582</v>
      </c>
      <c r="H26" s="7">
        <v>5</v>
      </c>
      <c r="I26" s="7">
        <v>99</v>
      </c>
      <c r="J26" s="7">
        <v>1394</v>
      </c>
      <c r="K26" s="7">
        <v>13</v>
      </c>
      <c r="L26" s="7">
        <v>99</v>
      </c>
      <c r="M26" s="8">
        <v>1.1599999999999999</v>
      </c>
      <c r="N26" s="8"/>
      <c r="O26" s="8">
        <v>21</v>
      </c>
      <c r="P26" s="7">
        <v>87</v>
      </c>
      <c r="S26" s="40"/>
      <c r="T26" s="17"/>
      <c r="U26" s="17"/>
      <c r="V26" s="17"/>
      <c r="AJ26" s="159">
        <f t="shared" si="3"/>
        <v>1908.96</v>
      </c>
    </row>
    <row r="27" spans="1:36" x14ac:dyDescent="0.25">
      <c r="A27" s="6" t="s">
        <v>31</v>
      </c>
      <c r="B27" s="7">
        <v>9265</v>
      </c>
      <c r="C27" s="7">
        <v>309</v>
      </c>
      <c r="D27" s="7">
        <v>217</v>
      </c>
      <c r="E27" s="7">
        <v>10</v>
      </c>
      <c r="F27" s="7">
        <v>95</v>
      </c>
      <c r="G27" s="7">
        <v>577</v>
      </c>
      <c r="H27" s="7">
        <v>4</v>
      </c>
      <c r="I27" s="7">
        <v>99</v>
      </c>
      <c r="J27" s="7">
        <v>1183</v>
      </c>
      <c r="K27" s="7">
        <v>10</v>
      </c>
      <c r="L27" s="7">
        <v>99</v>
      </c>
      <c r="M27" s="8">
        <v>1.02</v>
      </c>
      <c r="N27" s="8"/>
      <c r="O27" s="8">
        <v>18.100000000000001</v>
      </c>
      <c r="P27" s="7">
        <v>87</v>
      </c>
      <c r="S27" s="40"/>
      <c r="T27" s="17"/>
      <c r="U27" s="17"/>
      <c r="V27" s="17"/>
      <c r="AJ27" s="159">
        <f t="shared" si="3"/>
        <v>2377.2400000000002</v>
      </c>
    </row>
    <row r="28" spans="1:36" x14ac:dyDescent="0.25">
      <c r="A28" s="6" t="s">
        <v>32</v>
      </c>
      <c r="B28" s="7">
        <v>9978</v>
      </c>
      <c r="C28" s="7">
        <v>322</v>
      </c>
      <c r="D28" s="7">
        <v>316</v>
      </c>
      <c r="E28" s="7">
        <v>10</v>
      </c>
      <c r="F28" s="7">
        <v>96</v>
      </c>
      <c r="G28" s="7">
        <v>523</v>
      </c>
      <c r="H28" s="7">
        <v>4</v>
      </c>
      <c r="I28" s="7">
        <v>99</v>
      </c>
      <c r="J28" s="7">
        <v>1413</v>
      </c>
      <c r="K28" s="7">
        <v>23</v>
      </c>
      <c r="L28" s="7">
        <v>98</v>
      </c>
      <c r="M28" s="8">
        <v>1.02</v>
      </c>
      <c r="N28" s="8"/>
      <c r="O28" s="8">
        <v>17.399999999999999</v>
      </c>
      <c r="P28" s="7">
        <v>92</v>
      </c>
      <c r="S28" s="40"/>
      <c r="T28" s="17"/>
      <c r="U28" s="17"/>
      <c r="V28" s="17"/>
      <c r="AJ28" s="159">
        <f t="shared" si="3"/>
        <v>2245.4133333333334</v>
      </c>
    </row>
    <row r="29" spans="1:36" x14ac:dyDescent="0.25">
      <c r="A29" s="6" t="s">
        <v>33</v>
      </c>
      <c r="B29" s="7">
        <v>10817</v>
      </c>
      <c r="C29" s="7">
        <v>361</v>
      </c>
      <c r="D29" s="7">
        <v>120</v>
      </c>
      <c r="E29" s="7">
        <v>10</v>
      </c>
      <c r="F29" s="7">
        <v>91</v>
      </c>
      <c r="G29" s="7">
        <v>306</v>
      </c>
      <c r="H29" s="7">
        <v>4</v>
      </c>
      <c r="I29" s="7">
        <v>99</v>
      </c>
      <c r="J29" s="7">
        <v>658</v>
      </c>
      <c r="K29" s="7">
        <v>25</v>
      </c>
      <c r="L29" s="7">
        <v>96</v>
      </c>
      <c r="M29" s="8">
        <v>0.96</v>
      </c>
      <c r="N29" s="8"/>
      <c r="O29" s="8">
        <v>19.96</v>
      </c>
      <c r="P29" s="7">
        <v>88</v>
      </c>
      <c r="S29" s="40"/>
      <c r="T29" s="17"/>
      <c r="U29" s="17"/>
      <c r="V29" s="17"/>
      <c r="AJ29" s="159">
        <f t="shared" si="3"/>
        <v>1472.88</v>
      </c>
    </row>
    <row r="30" spans="1:36" x14ac:dyDescent="0.25">
      <c r="A30" s="6" t="s">
        <v>34</v>
      </c>
      <c r="B30" s="7">
        <v>18053</v>
      </c>
      <c r="C30" s="7">
        <v>582</v>
      </c>
      <c r="D30" s="7">
        <v>212</v>
      </c>
      <c r="E30" s="7">
        <v>10</v>
      </c>
      <c r="F30" s="7">
        <v>95</v>
      </c>
      <c r="G30" s="7">
        <v>309</v>
      </c>
      <c r="H30" s="7">
        <v>3</v>
      </c>
      <c r="I30" s="7">
        <v>99</v>
      </c>
      <c r="J30" s="7">
        <v>660</v>
      </c>
      <c r="K30" s="7">
        <v>27</v>
      </c>
      <c r="L30" s="7">
        <v>96</v>
      </c>
      <c r="M30" s="8">
        <v>0.81</v>
      </c>
      <c r="N30" s="8"/>
      <c r="O30" s="8">
        <v>19.96</v>
      </c>
      <c r="P30" s="7">
        <v>81</v>
      </c>
      <c r="S30" s="40"/>
      <c r="T30" s="17"/>
      <c r="U30" s="17"/>
      <c r="V30" s="17"/>
      <c r="AJ30" s="159">
        <f t="shared" si="3"/>
        <v>2397.8399999999997</v>
      </c>
    </row>
    <row r="31" spans="1:36" x14ac:dyDescent="0.25">
      <c r="A31" s="6" t="s">
        <v>35</v>
      </c>
      <c r="B31" s="7">
        <v>24311</v>
      </c>
      <c r="C31" s="7">
        <v>784</v>
      </c>
      <c r="D31" s="7">
        <v>333</v>
      </c>
      <c r="E31" s="7">
        <v>10</v>
      </c>
      <c r="F31" s="7">
        <v>97</v>
      </c>
      <c r="G31" s="7">
        <v>426</v>
      </c>
      <c r="H31" s="7">
        <v>3</v>
      </c>
      <c r="I31" s="7">
        <v>99</v>
      </c>
      <c r="J31" s="7">
        <v>819</v>
      </c>
      <c r="K31" s="7">
        <v>10</v>
      </c>
      <c r="L31" s="7">
        <v>99</v>
      </c>
      <c r="M31" s="8">
        <v>0.72</v>
      </c>
      <c r="N31" s="8"/>
      <c r="O31" s="8">
        <v>19.010000000000002</v>
      </c>
      <c r="P31" s="7">
        <v>94</v>
      </c>
      <c r="S31" s="40"/>
      <c r="T31" s="17"/>
      <c r="U31" s="17"/>
      <c r="V31" s="17"/>
      <c r="AJ31" s="159">
        <f t="shared" si="3"/>
        <v>4453.12</v>
      </c>
    </row>
    <row r="32" spans="1:36" x14ac:dyDescent="0.25">
      <c r="A32" s="6" t="s">
        <v>36</v>
      </c>
      <c r="B32" s="7">
        <v>14177</v>
      </c>
      <c r="C32" s="7">
        <v>473</v>
      </c>
      <c r="D32" s="7">
        <v>235</v>
      </c>
      <c r="E32" s="7">
        <v>10</v>
      </c>
      <c r="F32" s="7">
        <v>95</v>
      </c>
      <c r="G32" s="7">
        <v>315</v>
      </c>
      <c r="H32" s="7">
        <v>3</v>
      </c>
      <c r="I32" s="7">
        <v>99</v>
      </c>
      <c r="J32" s="7">
        <v>595</v>
      </c>
      <c r="K32" s="7">
        <v>10</v>
      </c>
      <c r="L32" s="7">
        <v>98</v>
      </c>
      <c r="M32" s="8">
        <v>0.84</v>
      </c>
      <c r="N32" s="8"/>
      <c r="O32" s="8">
        <v>18.22</v>
      </c>
      <c r="P32" s="7">
        <v>96</v>
      </c>
      <c r="S32" s="40"/>
      <c r="T32" s="17"/>
      <c r="U32" s="17"/>
      <c r="V32" s="17"/>
      <c r="AJ32" s="159">
        <f t="shared" si="3"/>
        <v>1986.6000000000001</v>
      </c>
    </row>
    <row r="33" spans="1:36" x14ac:dyDescent="0.25">
      <c r="A33" s="6" t="s">
        <v>37</v>
      </c>
      <c r="B33" s="7">
        <v>11710</v>
      </c>
      <c r="C33" s="7">
        <v>378</v>
      </c>
      <c r="D33" s="7">
        <v>235</v>
      </c>
      <c r="E33" s="7">
        <v>10</v>
      </c>
      <c r="F33" s="7">
        <v>95</v>
      </c>
      <c r="G33" s="7">
        <v>354</v>
      </c>
      <c r="H33" s="7">
        <v>6</v>
      </c>
      <c r="I33" s="7">
        <v>98</v>
      </c>
      <c r="J33" s="7">
        <v>805</v>
      </c>
      <c r="K33" s="7">
        <v>16</v>
      </c>
      <c r="L33" s="7">
        <v>98</v>
      </c>
      <c r="M33" s="8">
        <v>0.81</v>
      </c>
      <c r="N33" s="8"/>
      <c r="O33" s="8">
        <v>17.45</v>
      </c>
      <c r="P33" s="7">
        <v>92</v>
      </c>
      <c r="S33" s="40"/>
      <c r="T33" s="17"/>
      <c r="U33" s="17"/>
      <c r="V33" s="17"/>
      <c r="AJ33" s="159">
        <f t="shared" si="3"/>
        <v>1784.16</v>
      </c>
    </row>
    <row r="34" spans="1:36" x14ac:dyDescent="0.25">
      <c r="A34" s="6" t="s">
        <v>38</v>
      </c>
      <c r="B34" s="7">
        <v>8931</v>
      </c>
      <c r="C34" s="7">
        <v>298</v>
      </c>
      <c r="D34" s="7">
        <v>232</v>
      </c>
      <c r="E34" s="7">
        <v>10</v>
      </c>
      <c r="F34" s="7">
        <v>95</v>
      </c>
      <c r="G34" s="7">
        <v>206</v>
      </c>
      <c r="H34" s="7">
        <v>17</v>
      </c>
      <c r="I34" s="7">
        <v>92</v>
      </c>
      <c r="J34" s="7">
        <v>492</v>
      </c>
      <c r="K34" s="7">
        <v>50</v>
      </c>
      <c r="L34" s="7">
        <v>90</v>
      </c>
      <c r="M34" s="8">
        <v>0.9</v>
      </c>
      <c r="N34" s="8"/>
      <c r="O34" s="8">
        <v>16.77</v>
      </c>
      <c r="P34" s="7">
        <v>89</v>
      </c>
      <c r="S34" s="40"/>
      <c r="AJ34" s="159">
        <f t="shared" si="3"/>
        <v>818.50666666666666</v>
      </c>
    </row>
    <row r="35" spans="1:36" ht="13" thickBot="1" x14ac:dyDescent="0.3">
      <c r="A35" s="6" t="s">
        <v>39</v>
      </c>
      <c r="B35" s="7">
        <v>10580</v>
      </c>
      <c r="C35" s="7">
        <v>341</v>
      </c>
      <c r="D35" s="7">
        <v>283</v>
      </c>
      <c r="E35" s="7">
        <v>10</v>
      </c>
      <c r="F35" s="7">
        <v>96</v>
      </c>
      <c r="G35" s="7">
        <v>263</v>
      </c>
      <c r="H35" s="7">
        <v>11</v>
      </c>
      <c r="I35" s="7">
        <v>96</v>
      </c>
      <c r="J35" s="7">
        <v>629</v>
      </c>
      <c r="K35" s="7">
        <v>58</v>
      </c>
      <c r="L35" s="7">
        <v>90</v>
      </c>
      <c r="M35" s="8">
        <v>0.77</v>
      </c>
      <c r="N35" s="8"/>
      <c r="O35" s="8">
        <v>16.989999999999998</v>
      </c>
      <c r="P35" s="7">
        <v>82</v>
      </c>
      <c r="S35" s="40"/>
      <c r="T35" s="41"/>
      <c r="AJ35" s="159">
        <f t="shared" si="3"/>
        <v>1195.7733333333335</v>
      </c>
    </row>
    <row r="36" spans="1:36" ht="13" thickTop="1" x14ac:dyDescent="0.25">
      <c r="A36" s="9" t="s">
        <v>46</v>
      </c>
      <c r="B36" s="10">
        <f>SUM(B24:B35)</f>
        <v>143823</v>
      </c>
      <c r="C36" s="10">
        <f t="shared" ref="C36:P36" si="4">SUM(C24:C35)</f>
        <v>4714</v>
      </c>
      <c r="D36" s="10">
        <f t="shared" si="4"/>
        <v>2882</v>
      </c>
      <c r="E36" s="10">
        <f>SUM(E24:E35)</f>
        <v>120</v>
      </c>
      <c r="F36" s="10">
        <f>SUM(F24:F35)</f>
        <v>1139</v>
      </c>
      <c r="G36" s="10">
        <f>SUM(G24:G35)</f>
        <v>4572</v>
      </c>
      <c r="H36" s="10">
        <f>SUM(H24:H35)</f>
        <v>81</v>
      </c>
      <c r="I36" s="10">
        <f>SUM(I24:I35)</f>
        <v>1173</v>
      </c>
      <c r="J36" s="10">
        <f t="shared" si="4"/>
        <v>10104</v>
      </c>
      <c r="K36" s="10">
        <f>SUM(K24:K35)</f>
        <v>309</v>
      </c>
      <c r="L36" s="10">
        <f>SUM(L24:L35)</f>
        <v>1153</v>
      </c>
      <c r="M36" s="11">
        <f t="shared" si="4"/>
        <v>11.03</v>
      </c>
      <c r="N36" s="10">
        <f t="shared" si="4"/>
        <v>0</v>
      </c>
      <c r="O36" s="11">
        <f t="shared" si="4"/>
        <v>228.56000000000003</v>
      </c>
      <c r="P36" s="10">
        <f t="shared" si="4"/>
        <v>1058</v>
      </c>
      <c r="S36" s="40"/>
      <c r="AJ36" s="160"/>
    </row>
    <row r="37" spans="1:36" ht="13" thickBot="1" x14ac:dyDescent="0.3">
      <c r="A37" s="12" t="s">
        <v>47</v>
      </c>
      <c r="B37" s="13">
        <f>B36/12</f>
        <v>11985.25</v>
      </c>
      <c r="C37" s="13">
        <f t="shared" ref="C37:P37" si="5">C36/12</f>
        <v>392.83333333333331</v>
      </c>
      <c r="D37" s="13">
        <f t="shared" si="5"/>
        <v>240.16666666666666</v>
      </c>
      <c r="E37" s="13">
        <f>E36/12</f>
        <v>10</v>
      </c>
      <c r="F37" s="13">
        <f>F36/12</f>
        <v>94.916666666666671</v>
      </c>
      <c r="G37" s="13">
        <f>G36/12</f>
        <v>381</v>
      </c>
      <c r="H37" s="13">
        <f>H36/12</f>
        <v>6.75</v>
      </c>
      <c r="I37" s="13">
        <f>I36/12</f>
        <v>97.75</v>
      </c>
      <c r="J37" s="13">
        <f t="shared" si="5"/>
        <v>842</v>
      </c>
      <c r="K37" s="13">
        <f>K36/12</f>
        <v>25.75</v>
      </c>
      <c r="L37" s="13">
        <f>L36/12</f>
        <v>96.083333333333329</v>
      </c>
      <c r="M37" s="14">
        <f t="shared" si="5"/>
        <v>0.91916666666666658</v>
      </c>
      <c r="N37" s="13">
        <f t="shared" si="5"/>
        <v>0</v>
      </c>
      <c r="O37" s="14">
        <f t="shared" si="5"/>
        <v>19.04666666666667</v>
      </c>
      <c r="P37" s="13">
        <f t="shared" si="5"/>
        <v>88.166666666666671</v>
      </c>
      <c r="S37" s="40"/>
      <c r="AJ37" s="163">
        <f>AVERAGE(AJ24:AJ35)</f>
        <v>1961.0177777777778</v>
      </c>
    </row>
    <row r="38" spans="1:36" ht="13" thickTop="1" x14ac:dyDescent="0.25">
      <c r="A38" s="32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4"/>
      <c r="N38" s="33"/>
      <c r="O38" s="34"/>
      <c r="P38" s="33"/>
      <c r="S38" s="2"/>
    </row>
    <row r="39" spans="1:36" x14ac:dyDescent="0.25">
      <c r="A39" s="20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3"/>
      <c r="N39" s="2"/>
      <c r="O39" s="3"/>
      <c r="P39" s="2"/>
      <c r="S39" s="2"/>
    </row>
    <row r="40" spans="1:36" ht="13" thickBot="1" x14ac:dyDescent="0.3">
      <c r="A40" s="21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3"/>
      <c r="N40" s="22"/>
      <c r="O40" s="22"/>
      <c r="P40" s="22"/>
      <c r="S40" s="22"/>
    </row>
    <row r="41" spans="1:36" ht="13" thickTop="1" x14ac:dyDescent="0.25">
      <c r="A41" s="25" t="s">
        <v>5</v>
      </c>
      <c r="B41" s="26" t="s">
        <v>6</v>
      </c>
      <c r="C41" s="26" t="s">
        <v>6</v>
      </c>
      <c r="D41" s="26" t="s">
        <v>8</v>
      </c>
      <c r="E41" s="26" t="s">
        <v>9</v>
      </c>
      <c r="F41" s="26" t="s">
        <v>2</v>
      </c>
      <c r="G41" s="26" t="s">
        <v>10</v>
      </c>
      <c r="H41" s="26" t="s">
        <v>11</v>
      </c>
      <c r="I41" s="26" t="s">
        <v>3</v>
      </c>
      <c r="J41" s="26" t="s">
        <v>12</v>
      </c>
      <c r="K41" s="26" t="s">
        <v>13</v>
      </c>
      <c r="L41" s="26" t="s">
        <v>14</v>
      </c>
      <c r="M41" s="27" t="s">
        <v>48</v>
      </c>
      <c r="N41" s="26" t="s">
        <v>16</v>
      </c>
      <c r="O41" s="27" t="s">
        <v>17</v>
      </c>
      <c r="P41" s="26" t="s">
        <v>18</v>
      </c>
      <c r="S41" s="98"/>
      <c r="T41" s="17"/>
      <c r="AJ41" s="113" t="s">
        <v>174</v>
      </c>
    </row>
    <row r="42" spans="1:36" ht="13" thickBot="1" x14ac:dyDescent="0.3">
      <c r="A42" s="28" t="s">
        <v>49</v>
      </c>
      <c r="B42" s="29" t="s">
        <v>21</v>
      </c>
      <c r="C42" s="30" t="s">
        <v>22</v>
      </c>
      <c r="D42" s="29" t="s">
        <v>45</v>
      </c>
      <c r="E42" s="29" t="s">
        <v>45</v>
      </c>
      <c r="F42" s="31" t="s">
        <v>24</v>
      </c>
      <c r="G42" s="29" t="s">
        <v>45</v>
      </c>
      <c r="H42" s="29" t="s">
        <v>45</v>
      </c>
      <c r="I42" s="31" t="s">
        <v>24</v>
      </c>
      <c r="J42" s="29" t="s">
        <v>45</v>
      </c>
      <c r="K42" s="29" t="s">
        <v>45</v>
      </c>
      <c r="L42" s="31" t="s">
        <v>24</v>
      </c>
      <c r="M42" s="30" t="s">
        <v>25</v>
      </c>
      <c r="N42" s="29" t="s">
        <v>26</v>
      </c>
      <c r="O42" s="31" t="s">
        <v>27</v>
      </c>
      <c r="P42" s="29" t="s">
        <v>24</v>
      </c>
      <c r="S42" s="98"/>
      <c r="T42" s="17"/>
      <c r="AJ42" s="157" t="s">
        <v>176</v>
      </c>
    </row>
    <row r="43" spans="1:36" ht="13" thickTop="1" x14ac:dyDescent="0.25">
      <c r="A43" s="6" t="s">
        <v>28</v>
      </c>
      <c r="B43" s="7">
        <v>11778</v>
      </c>
      <c r="C43" s="7">
        <v>380</v>
      </c>
      <c r="D43" s="7">
        <v>172</v>
      </c>
      <c r="E43" s="7">
        <v>10</v>
      </c>
      <c r="F43" s="7">
        <v>93.94</v>
      </c>
      <c r="G43" s="7">
        <v>221</v>
      </c>
      <c r="H43" s="7">
        <v>18.5</v>
      </c>
      <c r="I43" s="7">
        <v>91.3</v>
      </c>
      <c r="J43" s="7">
        <v>525</v>
      </c>
      <c r="K43" s="7">
        <v>44.8</v>
      </c>
      <c r="L43" s="7">
        <v>90.91</v>
      </c>
      <c r="M43" s="8">
        <v>0.75</v>
      </c>
      <c r="N43" s="3">
        <v>11.52</v>
      </c>
      <c r="O43" s="8">
        <v>17.11</v>
      </c>
      <c r="P43" s="7">
        <v>92.06</v>
      </c>
      <c r="S43" s="40"/>
      <c r="T43" s="17"/>
      <c r="AJ43" s="159">
        <f t="shared" ref="AJ43:AJ54" si="6">(0.8*C43*G43)/60</f>
        <v>1119.7333333333333</v>
      </c>
    </row>
    <row r="44" spans="1:36" x14ac:dyDescent="0.25">
      <c r="A44" s="6" t="s">
        <v>29</v>
      </c>
      <c r="B44" s="7">
        <v>9555</v>
      </c>
      <c r="C44" s="7">
        <v>341</v>
      </c>
      <c r="D44" s="7">
        <v>190</v>
      </c>
      <c r="E44" s="7">
        <v>10</v>
      </c>
      <c r="F44" s="7">
        <v>94.67</v>
      </c>
      <c r="G44" s="7">
        <v>206</v>
      </c>
      <c r="H44" s="7">
        <v>8.8000000000000007</v>
      </c>
      <c r="I44" s="7">
        <v>95.68</v>
      </c>
      <c r="J44" s="7">
        <v>512</v>
      </c>
      <c r="K44" s="7">
        <v>47.8</v>
      </c>
      <c r="L44" s="7">
        <v>90</v>
      </c>
      <c r="M44" s="8">
        <v>0.73</v>
      </c>
      <c r="N44" s="8">
        <v>9.84</v>
      </c>
      <c r="O44" s="8">
        <v>17.09</v>
      </c>
      <c r="P44" s="7">
        <v>80.94</v>
      </c>
      <c r="S44" s="40"/>
      <c r="T44" s="17"/>
      <c r="AJ44" s="159">
        <f t="shared" si="6"/>
        <v>936.61333333333334</v>
      </c>
    </row>
    <row r="45" spans="1:36" x14ac:dyDescent="0.25">
      <c r="A45" s="6" t="s">
        <v>30</v>
      </c>
      <c r="B45" s="7">
        <v>10817</v>
      </c>
      <c r="C45" s="7">
        <v>349</v>
      </c>
      <c r="D45" s="7">
        <v>235</v>
      </c>
      <c r="E45" s="7">
        <v>10</v>
      </c>
      <c r="F45" s="7">
        <v>95.27</v>
      </c>
      <c r="G45" s="7">
        <v>220</v>
      </c>
      <c r="H45" s="7">
        <v>10.8</v>
      </c>
      <c r="I45" s="7">
        <v>94.83</v>
      </c>
      <c r="J45" s="7">
        <v>523</v>
      </c>
      <c r="K45" s="7">
        <v>40.25</v>
      </c>
      <c r="L45" s="7">
        <v>92.02</v>
      </c>
      <c r="M45" s="8">
        <v>0.76</v>
      </c>
      <c r="N45" s="8">
        <v>18.11</v>
      </c>
      <c r="O45" s="8">
        <v>17.2</v>
      </c>
      <c r="P45" s="7">
        <v>77.94</v>
      </c>
      <c r="S45" s="40"/>
      <c r="T45" s="17"/>
      <c r="AJ45" s="159">
        <f t="shared" si="6"/>
        <v>1023.7333333333333</v>
      </c>
    </row>
    <row r="46" spans="1:36" x14ac:dyDescent="0.25">
      <c r="A46" s="6" t="s">
        <v>31</v>
      </c>
      <c r="B46" s="7">
        <v>10793</v>
      </c>
      <c r="C46" s="7">
        <v>360</v>
      </c>
      <c r="D46" s="7">
        <v>375</v>
      </c>
      <c r="E46" s="7">
        <v>10</v>
      </c>
      <c r="F46" s="7">
        <v>95.82</v>
      </c>
      <c r="G46" s="7">
        <v>188</v>
      </c>
      <c r="H46" s="7">
        <v>13.5</v>
      </c>
      <c r="I46" s="7">
        <v>92.14</v>
      </c>
      <c r="J46" s="7">
        <v>434</v>
      </c>
      <c r="K46" s="7">
        <v>36.25</v>
      </c>
      <c r="L46" s="7">
        <v>91.3</v>
      </c>
      <c r="M46" s="8">
        <v>0.74</v>
      </c>
      <c r="N46" s="8">
        <v>7.23</v>
      </c>
      <c r="O46" s="8">
        <v>16.84</v>
      </c>
      <c r="P46" s="7">
        <v>76.92</v>
      </c>
      <c r="S46" s="40"/>
      <c r="T46" s="17"/>
      <c r="AJ46" s="159">
        <f t="shared" si="6"/>
        <v>902.4</v>
      </c>
    </row>
    <row r="47" spans="1:36" x14ac:dyDescent="0.25">
      <c r="A47" s="6" t="s">
        <v>32</v>
      </c>
      <c r="B47" s="7">
        <v>14209</v>
      </c>
      <c r="C47" s="7">
        <v>458</v>
      </c>
      <c r="D47" s="7">
        <v>252</v>
      </c>
      <c r="E47" s="7">
        <v>10</v>
      </c>
      <c r="F47" s="7">
        <v>96</v>
      </c>
      <c r="G47" s="7">
        <v>231</v>
      </c>
      <c r="H47" s="7">
        <v>16</v>
      </c>
      <c r="I47" s="7">
        <v>93</v>
      </c>
      <c r="J47" s="7">
        <v>553</v>
      </c>
      <c r="K47" s="7">
        <v>57</v>
      </c>
      <c r="L47" s="7">
        <v>89</v>
      </c>
      <c r="M47" s="8">
        <v>0.61</v>
      </c>
      <c r="N47" s="8">
        <v>14.49</v>
      </c>
      <c r="O47" s="8">
        <v>16.93</v>
      </c>
      <c r="P47" s="7">
        <v>81</v>
      </c>
      <c r="S47" s="40"/>
      <c r="T47" s="17"/>
      <c r="AJ47" s="159">
        <f t="shared" si="6"/>
        <v>1410.64</v>
      </c>
    </row>
    <row r="48" spans="1:36" x14ac:dyDescent="0.25">
      <c r="A48" s="6" t="s">
        <v>33</v>
      </c>
      <c r="B48" s="7">
        <v>13537</v>
      </c>
      <c r="C48" s="7">
        <v>451</v>
      </c>
      <c r="D48" s="7">
        <v>260</v>
      </c>
      <c r="E48" s="7">
        <v>10</v>
      </c>
      <c r="F48" s="7">
        <v>96</v>
      </c>
      <c r="G48" s="7">
        <v>172</v>
      </c>
      <c r="H48" s="7">
        <v>10</v>
      </c>
      <c r="I48" s="7">
        <v>94</v>
      </c>
      <c r="J48" s="7">
        <v>350</v>
      </c>
      <c r="K48" s="7">
        <v>40</v>
      </c>
      <c r="L48" s="7">
        <v>88</v>
      </c>
      <c r="M48" s="8">
        <v>0.68</v>
      </c>
      <c r="N48" s="8">
        <v>7.52</v>
      </c>
      <c r="O48" s="8">
        <v>16.739999999999998</v>
      </c>
      <c r="P48" s="7">
        <v>85</v>
      </c>
      <c r="S48" s="40"/>
      <c r="T48" s="17"/>
      <c r="AJ48" s="159">
        <f t="shared" si="6"/>
        <v>1034.2933333333333</v>
      </c>
    </row>
    <row r="49" spans="1:36" x14ac:dyDescent="0.25">
      <c r="A49" s="6" t="s">
        <v>34</v>
      </c>
      <c r="B49" s="7">
        <v>22260</v>
      </c>
      <c r="C49" s="7">
        <v>718</v>
      </c>
      <c r="D49" s="7">
        <v>255</v>
      </c>
      <c r="E49" s="7">
        <v>10</v>
      </c>
      <c r="F49" s="7">
        <v>96</v>
      </c>
      <c r="G49" s="7">
        <v>185</v>
      </c>
      <c r="H49" s="7">
        <v>7</v>
      </c>
      <c r="I49" s="7">
        <v>95</v>
      </c>
      <c r="J49" s="7">
        <v>389</v>
      </c>
      <c r="K49" s="7">
        <v>48</v>
      </c>
      <c r="L49" s="7">
        <v>87</v>
      </c>
      <c r="M49" s="8">
        <v>0.57999999999999996</v>
      </c>
      <c r="N49" s="8">
        <v>16</v>
      </c>
      <c r="O49" s="8">
        <v>16.22</v>
      </c>
      <c r="P49" s="7">
        <v>81</v>
      </c>
      <c r="S49" s="40"/>
      <c r="T49" s="17"/>
      <c r="AJ49" s="159">
        <f t="shared" si="6"/>
        <v>1771.0666666666666</v>
      </c>
    </row>
    <row r="50" spans="1:36" x14ac:dyDescent="0.25">
      <c r="A50" s="6" t="s">
        <v>35</v>
      </c>
      <c r="B50" s="7">
        <v>23030</v>
      </c>
      <c r="C50" s="7">
        <v>743</v>
      </c>
      <c r="D50" s="7">
        <v>260</v>
      </c>
      <c r="E50" s="7">
        <v>10</v>
      </c>
      <c r="F50" s="7">
        <v>96</v>
      </c>
      <c r="G50" s="7">
        <v>205</v>
      </c>
      <c r="H50" s="7">
        <v>4.5</v>
      </c>
      <c r="I50" s="7">
        <v>97.77</v>
      </c>
      <c r="J50" s="7">
        <v>430</v>
      </c>
      <c r="K50" s="7">
        <v>27.75</v>
      </c>
      <c r="L50" s="7">
        <v>93.38</v>
      </c>
      <c r="M50" s="8">
        <v>0.71</v>
      </c>
      <c r="N50" s="8">
        <v>30.64</v>
      </c>
      <c r="O50" s="8">
        <v>16.149999999999999</v>
      </c>
      <c r="P50" s="7">
        <v>82.52</v>
      </c>
      <c r="S50" s="40"/>
      <c r="T50" s="17"/>
      <c r="AJ50" s="159">
        <f t="shared" si="6"/>
        <v>2030.8666666666666</v>
      </c>
    </row>
    <row r="51" spans="1:36" x14ac:dyDescent="0.25">
      <c r="A51" s="6" t="s">
        <v>36</v>
      </c>
      <c r="B51" s="7">
        <v>15745</v>
      </c>
      <c r="C51" s="7">
        <f>B51/30</f>
        <v>524.83333333333337</v>
      </c>
      <c r="D51" s="7">
        <v>255</v>
      </c>
      <c r="E51" s="7">
        <v>10</v>
      </c>
      <c r="F51" s="7">
        <f>-(E51*100/D51)+100</f>
        <v>96.078431372549019</v>
      </c>
      <c r="G51" s="7">
        <v>175</v>
      </c>
      <c r="H51" s="7">
        <v>4.8</v>
      </c>
      <c r="I51" s="7">
        <v>96.03</v>
      </c>
      <c r="J51" s="7">
        <v>397</v>
      </c>
      <c r="K51" s="7">
        <v>45</v>
      </c>
      <c r="L51" s="7">
        <v>87.91</v>
      </c>
      <c r="M51" s="8">
        <v>0.68</v>
      </c>
      <c r="N51" s="8">
        <v>10.86</v>
      </c>
      <c r="O51" s="8">
        <v>16.43</v>
      </c>
      <c r="P51" s="7">
        <v>89.55</v>
      </c>
      <c r="S51" s="40"/>
      <c r="T51" s="17"/>
      <c r="AJ51" s="159">
        <f t="shared" si="6"/>
        <v>1224.6111111111111</v>
      </c>
    </row>
    <row r="52" spans="1:36" x14ac:dyDescent="0.25">
      <c r="A52" s="6" t="s">
        <v>37</v>
      </c>
      <c r="B52" s="7">
        <v>13778</v>
      </c>
      <c r="C52" s="7">
        <v>444</v>
      </c>
      <c r="D52" s="7">
        <v>255</v>
      </c>
      <c r="E52" s="7">
        <v>10</v>
      </c>
      <c r="F52" s="7">
        <v>95.9</v>
      </c>
      <c r="G52" s="7">
        <v>167</v>
      </c>
      <c r="H52" s="7">
        <v>6</v>
      </c>
      <c r="I52" s="7">
        <v>96.26</v>
      </c>
      <c r="J52" s="7">
        <v>382</v>
      </c>
      <c r="K52" s="7">
        <v>55</v>
      </c>
      <c r="L52" s="7">
        <v>84.24</v>
      </c>
      <c r="M52" s="8">
        <v>0.64</v>
      </c>
      <c r="N52" s="8">
        <v>8.07</v>
      </c>
      <c r="O52" s="8">
        <v>16.600000000000001</v>
      </c>
      <c r="P52" s="7">
        <v>92.8</v>
      </c>
      <c r="S52" s="40"/>
      <c r="T52" s="17"/>
      <c r="AJ52" s="159">
        <f t="shared" si="6"/>
        <v>988.6400000000001</v>
      </c>
    </row>
    <row r="53" spans="1:36" x14ac:dyDescent="0.25">
      <c r="A53" s="6" t="s">
        <v>38</v>
      </c>
      <c r="B53" s="7">
        <v>12181</v>
      </c>
      <c r="C53" s="7">
        <v>406</v>
      </c>
      <c r="D53" s="7">
        <v>185</v>
      </c>
      <c r="E53" s="7">
        <v>10</v>
      </c>
      <c r="F53" s="7">
        <v>93.28</v>
      </c>
      <c r="G53" s="7">
        <v>179</v>
      </c>
      <c r="H53" s="7">
        <v>6.8</v>
      </c>
      <c r="I53" s="7">
        <v>96.3</v>
      </c>
      <c r="J53" s="7">
        <v>390</v>
      </c>
      <c r="K53" s="7">
        <v>50.75</v>
      </c>
      <c r="L53" s="7">
        <v>87.16</v>
      </c>
      <c r="M53" s="8">
        <v>0.57999999999999996</v>
      </c>
      <c r="N53" s="8">
        <v>0</v>
      </c>
      <c r="O53" s="8">
        <v>0</v>
      </c>
      <c r="P53" s="7">
        <v>93.69</v>
      </c>
      <c r="S53" s="40"/>
      <c r="AJ53" s="159">
        <f t="shared" si="6"/>
        <v>968.98666666666679</v>
      </c>
    </row>
    <row r="54" spans="1:36" ht="13" thickBot="1" x14ac:dyDescent="0.3">
      <c r="A54" s="6" t="s">
        <v>39</v>
      </c>
      <c r="B54" s="7">
        <v>13908</v>
      </c>
      <c r="C54" s="7">
        <v>449</v>
      </c>
      <c r="D54" s="7">
        <v>212</v>
      </c>
      <c r="E54" s="7">
        <v>10</v>
      </c>
      <c r="F54" s="7">
        <v>95.26</v>
      </c>
      <c r="G54" s="7">
        <v>136</v>
      </c>
      <c r="H54" s="7">
        <v>7</v>
      </c>
      <c r="I54" s="7">
        <v>94.69</v>
      </c>
      <c r="J54" s="7">
        <v>291</v>
      </c>
      <c r="K54" s="7">
        <v>47</v>
      </c>
      <c r="L54" s="7">
        <v>83.52</v>
      </c>
      <c r="M54" s="8">
        <v>0.59</v>
      </c>
      <c r="N54" s="8">
        <v>14.21</v>
      </c>
      <c r="O54" s="8">
        <v>15.4</v>
      </c>
      <c r="P54" s="7">
        <v>94.44</v>
      </c>
      <c r="S54" s="40"/>
      <c r="T54" s="41"/>
      <c r="AJ54" s="159">
        <f t="shared" si="6"/>
        <v>814.18666666666672</v>
      </c>
    </row>
    <row r="55" spans="1:36" ht="13" thickTop="1" x14ac:dyDescent="0.25">
      <c r="A55" s="9" t="s">
        <v>50</v>
      </c>
      <c r="B55" s="10">
        <f>SUM(B43:B54)</f>
        <v>171591</v>
      </c>
      <c r="C55" s="10">
        <f>SUM(C43:C54)</f>
        <v>5623.833333333333</v>
      </c>
      <c r="D55" s="10">
        <f t="shared" ref="D55:P55" si="7">SUM(D43:D54)</f>
        <v>2906</v>
      </c>
      <c r="E55" s="10">
        <f>SUM(E43:E54)</f>
        <v>120</v>
      </c>
      <c r="F55" s="10">
        <f>SUM(F43:F54)</f>
        <v>1144.218431372549</v>
      </c>
      <c r="G55" s="10">
        <f>SUM(G43:G54)</f>
        <v>2285</v>
      </c>
      <c r="H55" s="10">
        <f>SUM(H43:H54)</f>
        <v>113.69999999999999</v>
      </c>
      <c r="I55" s="10">
        <f>SUM(I43:I54)</f>
        <v>1137</v>
      </c>
      <c r="J55" s="10">
        <f t="shared" si="7"/>
        <v>5176</v>
      </c>
      <c r="K55" s="10">
        <f>SUM(K43:K54)</f>
        <v>539.6</v>
      </c>
      <c r="L55" s="10">
        <f>SUM(L43:L54)</f>
        <v>1064.44</v>
      </c>
      <c r="M55" s="10">
        <f t="shared" si="7"/>
        <v>8.0500000000000007</v>
      </c>
      <c r="N55" s="10">
        <f t="shared" si="7"/>
        <v>148.49</v>
      </c>
      <c r="O55" s="10">
        <f t="shared" si="7"/>
        <v>182.71</v>
      </c>
      <c r="P55" s="10">
        <f t="shared" si="7"/>
        <v>1027.8599999999999</v>
      </c>
      <c r="S55" s="40"/>
      <c r="AJ55" s="160"/>
    </row>
    <row r="56" spans="1:36" ht="13" thickBot="1" x14ac:dyDescent="0.3">
      <c r="A56" s="12" t="s">
        <v>51</v>
      </c>
      <c r="B56" s="13">
        <f>B55/12</f>
        <v>14299.25</v>
      </c>
      <c r="C56" s="13">
        <f t="shared" ref="C56:P56" si="8">C55/12</f>
        <v>468.65277777777777</v>
      </c>
      <c r="D56" s="13">
        <f t="shared" si="8"/>
        <v>242.16666666666666</v>
      </c>
      <c r="E56" s="13">
        <f>E55/12</f>
        <v>10</v>
      </c>
      <c r="F56" s="13">
        <f>F55/12</f>
        <v>95.351535947712421</v>
      </c>
      <c r="G56" s="13">
        <f>G55/12</f>
        <v>190.41666666666666</v>
      </c>
      <c r="H56" s="13">
        <f>H55/12</f>
        <v>9.4749999999999996</v>
      </c>
      <c r="I56" s="13">
        <f>I55/12</f>
        <v>94.75</v>
      </c>
      <c r="J56" s="13">
        <f t="shared" si="8"/>
        <v>431.33333333333331</v>
      </c>
      <c r="K56" s="13">
        <f>K55/12</f>
        <v>44.966666666666669</v>
      </c>
      <c r="L56" s="13">
        <f>L55/12</f>
        <v>88.703333333333333</v>
      </c>
      <c r="M56" s="39">
        <f t="shared" si="8"/>
        <v>0.67083333333333339</v>
      </c>
      <c r="N56" s="13">
        <f t="shared" si="8"/>
        <v>12.374166666666667</v>
      </c>
      <c r="O56" s="13">
        <f t="shared" si="8"/>
        <v>15.225833333333334</v>
      </c>
      <c r="P56" s="13">
        <f t="shared" si="8"/>
        <v>85.654999999999987</v>
      </c>
      <c r="S56" s="40"/>
      <c r="AJ56" s="163">
        <f>AVERAGE(AJ43:AJ54)</f>
        <v>1185.4809259259259</v>
      </c>
    </row>
    <row r="57" spans="1:36" ht="13" thickTop="1" x14ac:dyDescent="0.25">
      <c r="A57" s="32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4"/>
      <c r="N57" s="33"/>
      <c r="O57" s="34"/>
      <c r="P57" s="33"/>
      <c r="S57" s="2"/>
    </row>
    <row r="58" spans="1:36" ht="13" thickBot="1" x14ac:dyDescent="0.3">
      <c r="A58" s="20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3"/>
      <c r="N58" s="2"/>
      <c r="O58" s="3"/>
      <c r="P58" s="2"/>
      <c r="S58" s="2"/>
    </row>
    <row r="59" spans="1:36" ht="13" thickTop="1" x14ac:dyDescent="0.25">
      <c r="A59" s="25" t="s">
        <v>5</v>
      </c>
      <c r="B59" s="26" t="s">
        <v>6</v>
      </c>
      <c r="C59" s="26" t="s">
        <v>6</v>
      </c>
      <c r="D59" s="26" t="s">
        <v>8</v>
      </c>
      <c r="E59" s="26" t="s">
        <v>9</v>
      </c>
      <c r="F59" s="26" t="s">
        <v>2</v>
      </c>
      <c r="G59" s="26" t="s">
        <v>10</v>
      </c>
      <c r="H59" s="26" t="s">
        <v>11</v>
      </c>
      <c r="I59" s="26" t="s">
        <v>3</v>
      </c>
      <c r="J59" s="26" t="s">
        <v>12</v>
      </c>
      <c r="K59" s="26" t="s">
        <v>13</v>
      </c>
      <c r="L59" s="26" t="s">
        <v>14</v>
      </c>
      <c r="M59" s="27" t="s">
        <v>48</v>
      </c>
      <c r="N59" s="26" t="s">
        <v>16</v>
      </c>
      <c r="O59" s="27" t="s">
        <v>17</v>
      </c>
      <c r="P59" s="26" t="s">
        <v>18</v>
      </c>
      <c r="S59" s="98"/>
      <c r="T59" s="17"/>
      <c r="AJ59" s="113" t="s">
        <v>174</v>
      </c>
    </row>
    <row r="60" spans="1:36" ht="13" thickBot="1" x14ac:dyDescent="0.3">
      <c r="A60" s="28" t="s">
        <v>52</v>
      </c>
      <c r="B60" s="29" t="s">
        <v>21</v>
      </c>
      <c r="C60" s="30" t="s">
        <v>22</v>
      </c>
      <c r="D60" s="29" t="s">
        <v>45</v>
      </c>
      <c r="E60" s="29" t="s">
        <v>45</v>
      </c>
      <c r="F60" s="31" t="s">
        <v>24</v>
      </c>
      <c r="G60" s="29" t="s">
        <v>45</v>
      </c>
      <c r="H60" s="29" t="s">
        <v>45</v>
      </c>
      <c r="I60" s="31" t="s">
        <v>24</v>
      </c>
      <c r="J60" s="29" t="s">
        <v>45</v>
      </c>
      <c r="K60" s="29" t="s">
        <v>45</v>
      </c>
      <c r="L60" s="31" t="s">
        <v>24</v>
      </c>
      <c r="M60" s="30" t="s">
        <v>25</v>
      </c>
      <c r="N60" s="29" t="s">
        <v>26</v>
      </c>
      <c r="O60" s="31" t="s">
        <v>27</v>
      </c>
      <c r="P60" s="29" t="s">
        <v>24</v>
      </c>
      <c r="S60" s="98"/>
      <c r="T60" s="17"/>
      <c r="AJ60" s="157" t="s">
        <v>176</v>
      </c>
    </row>
    <row r="61" spans="1:36" ht="13" thickTop="1" x14ac:dyDescent="0.25">
      <c r="A61" s="6" t="s">
        <v>28</v>
      </c>
      <c r="B61" s="7">
        <v>14795</v>
      </c>
      <c r="C61" s="7">
        <v>477</v>
      </c>
      <c r="D61" s="7">
        <v>222</v>
      </c>
      <c r="E61" s="36">
        <v>10</v>
      </c>
      <c r="F61" s="7">
        <v>95.53</v>
      </c>
      <c r="G61" s="7">
        <v>173</v>
      </c>
      <c r="H61" s="36">
        <v>8.8000000000000007</v>
      </c>
      <c r="I61" s="7">
        <v>94.86</v>
      </c>
      <c r="J61" s="7">
        <v>403</v>
      </c>
      <c r="K61" s="36">
        <v>29</v>
      </c>
      <c r="L61" s="7">
        <v>92.73</v>
      </c>
      <c r="M61" s="8">
        <v>0.53</v>
      </c>
      <c r="N61" s="3">
        <v>5.84</v>
      </c>
      <c r="O61" s="8">
        <v>15.82</v>
      </c>
      <c r="P61" s="7">
        <v>83.33</v>
      </c>
      <c r="S61" s="40"/>
      <c r="T61" s="17"/>
      <c r="AJ61" s="159">
        <f t="shared" ref="AJ61:AJ72" si="9">(0.8*C61*G61)/60</f>
        <v>1100.28</v>
      </c>
    </row>
    <row r="62" spans="1:36" x14ac:dyDescent="0.25">
      <c r="A62" s="6" t="s">
        <v>29</v>
      </c>
      <c r="B62" s="7">
        <v>8740</v>
      </c>
      <c r="C62" s="7">
        <v>301</v>
      </c>
      <c r="D62" s="7">
        <v>277</v>
      </c>
      <c r="E62" s="36">
        <v>10</v>
      </c>
      <c r="F62" s="7">
        <v>96.39</v>
      </c>
      <c r="G62" s="7">
        <v>220</v>
      </c>
      <c r="H62" s="36">
        <v>7</v>
      </c>
      <c r="I62" s="7">
        <v>96.71</v>
      </c>
      <c r="J62" s="7">
        <v>497</v>
      </c>
      <c r="K62" s="36">
        <v>31.25</v>
      </c>
      <c r="L62" s="7">
        <v>93.68</v>
      </c>
      <c r="M62" s="8">
        <v>1.07</v>
      </c>
      <c r="N62" s="8">
        <v>22.27</v>
      </c>
      <c r="O62" s="8">
        <v>15.98</v>
      </c>
      <c r="P62" s="7">
        <v>67.650000000000006</v>
      </c>
      <c r="S62" s="40"/>
      <c r="T62" s="17"/>
      <c r="AJ62" s="159">
        <f t="shared" si="9"/>
        <v>882.93333333333328</v>
      </c>
    </row>
    <row r="63" spans="1:36" x14ac:dyDescent="0.25">
      <c r="A63" s="6" t="s">
        <v>30</v>
      </c>
      <c r="B63" s="7">
        <v>10215</v>
      </c>
      <c r="C63" s="7">
        <v>330</v>
      </c>
      <c r="D63" s="7">
        <v>280</v>
      </c>
      <c r="E63" s="36">
        <v>10</v>
      </c>
      <c r="F63" s="7">
        <v>96.37</v>
      </c>
      <c r="G63" s="7">
        <v>209</v>
      </c>
      <c r="H63" s="36">
        <v>10</v>
      </c>
      <c r="I63" s="7">
        <v>95.07</v>
      </c>
      <c r="J63" s="7">
        <v>494</v>
      </c>
      <c r="K63" s="36">
        <v>46.75</v>
      </c>
      <c r="L63" s="7">
        <v>90.66</v>
      </c>
      <c r="M63" s="8">
        <v>0.78</v>
      </c>
      <c r="N63" s="8">
        <v>8.08</v>
      </c>
      <c r="O63" s="8">
        <v>16.170000000000002</v>
      </c>
      <c r="P63" s="7">
        <v>84.26</v>
      </c>
      <c r="S63" s="40"/>
      <c r="T63" s="17"/>
      <c r="AJ63" s="159">
        <f t="shared" si="9"/>
        <v>919.6</v>
      </c>
    </row>
    <row r="64" spans="1:36" x14ac:dyDescent="0.25">
      <c r="A64" s="6" t="s">
        <v>31</v>
      </c>
      <c r="B64" s="7">
        <v>19807</v>
      </c>
      <c r="C64" s="7">
        <v>660</v>
      </c>
      <c r="D64" s="7"/>
      <c r="E64" s="36"/>
      <c r="F64" s="7"/>
      <c r="G64" s="7"/>
      <c r="H64" s="36"/>
      <c r="I64" s="7"/>
      <c r="J64" s="7"/>
      <c r="K64" s="36"/>
      <c r="L64" s="7"/>
      <c r="M64" s="8">
        <v>0.49</v>
      </c>
      <c r="N64" s="8"/>
      <c r="O64" s="8"/>
      <c r="P64" s="7"/>
      <c r="S64" s="40"/>
      <c r="T64" s="17"/>
      <c r="AJ64" s="159">
        <f t="shared" si="9"/>
        <v>0</v>
      </c>
    </row>
    <row r="65" spans="1:36" x14ac:dyDescent="0.25">
      <c r="A65" s="6" t="s">
        <v>32</v>
      </c>
      <c r="B65" s="7">
        <v>12814</v>
      </c>
      <c r="C65" s="7">
        <v>413</v>
      </c>
      <c r="D65" s="7"/>
      <c r="E65" s="37">
        <v>1</v>
      </c>
      <c r="F65" s="7"/>
      <c r="G65" s="7"/>
      <c r="H65" s="37">
        <v>5</v>
      </c>
      <c r="I65" s="7"/>
      <c r="J65" s="7"/>
      <c r="K65" s="37">
        <v>31</v>
      </c>
      <c r="L65" s="7"/>
      <c r="M65" s="8">
        <v>0.75</v>
      </c>
      <c r="N65" s="8">
        <v>80</v>
      </c>
      <c r="O65" s="8">
        <v>5.95</v>
      </c>
      <c r="P65" s="35" t="s">
        <v>53</v>
      </c>
      <c r="S65" s="40"/>
      <c r="T65" s="17"/>
      <c r="AJ65" s="159">
        <f t="shared" si="9"/>
        <v>0</v>
      </c>
    </row>
    <row r="66" spans="1:36" x14ac:dyDescent="0.25">
      <c r="A66" s="6" t="s">
        <v>33</v>
      </c>
      <c r="B66" s="7">
        <v>12007</v>
      </c>
      <c r="C66" s="7">
        <v>400.23</v>
      </c>
      <c r="D66" s="36">
        <v>247</v>
      </c>
      <c r="E66" s="36">
        <v>7</v>
      </c>
      <c r="F66" s="7">
        <v>92.94</v>
      </c>
      <c r="G66" s="36">
        <v>450</v>
      </c>
      <c r="H66" s="36">
        <v>29</v>
      </c>
      <c r="I66" s="7">
        <v>97.17</v>
      </c>
      <c r="J66" s="36">
        <v>949</v>
      </c>
      <c r="K66" s="36">
        <v>67</v>
      </c>
      <c r="L66" s="7">
        <v>93.56</v>
      </c>
      <c r="M66" s="8">
        <v>0.66</v>
      </c>
      <c r="N66" s="8">
        <v>160</v>
      </c>
      <c r="O66" s="8">
        <v>6.2</v>
      </c>
      <c r="P66" s="7"/>
      <c r="S66" s="40"/>
      <c r="T66" s="17"/>
      <c r="AJ66" s="159">
        <f t="shared" si="9"/>
        <v>2401.38</v>
      </c>
    </row>
    <row r="67" spans="1:36" x14ac:dyDescent="0.25">
      <c r="A67" s="6" t="s">
        <v>34</v>
      </c>
      <c r="B67" s="7">
        <v>18250</v>
      </c>
      <c r="C67" s="7">
        <v>588.71</v>
      </c>
      <c r="D67" s="36">
        <v>154.30000000000001</v>
      </c>
      <c r="E67" s="36">
        <v>4.3</v>
      </c>
      <c r="F67" s="7">
        <v>93</v>
      </c>
      <c r="G67" s="36">
        <v>242.5</v>
      </c>
      <c r="H67" s="36">
        <v>12</v>
      </c>
      <c r="I67" s="7">
        <v>97.08</v>
      </c>
      <c r="J67" s="36">
        <v>424.8</v>
      </c>
      <c r="K67" s="36">
        <v>60.3</v>
      </c>
      <c r="L67" s="7">
        <v>80.75</v>
      </c>
      <c r="M67" s="8">
        <v>0.68</v>
      </c>
      <c r="N67" s="8">
        <v>11.75</v>
      </c>
      <c r="O67" s="8">
        <v>17.600000000000001</v>
      </c>
      <c r="P67" s="7"/>
      <c r="S67" s="40"/>
      <c r="T67" s="17"/>
      <c r="AJ67" s="159">
        <f t="shared" si="9"/>
        <v>1903.4956666666669</v>
      </c>
    </row>
    <row r="68" spans="1:36" x14ac:dyDescent="0.25">
      <c r="A68" s="6" t="s">
        <v>35</v>
      </c>
      <c r="B68" s="7">
        <v>27258</v>
      </c>
      <c r="C68" s="7">
        <v>879.29</v>
      </c>
      <c r="D68" s="36">
        <v>295</v>
      </c>
      <c r="E68" s="36">
        <v>5</v>
      </c>
      <c r="F68" s="7">
        <v>98.24</v>
      </c>
      <c r="G68" s="36">
        <v>211.8</v>
      </c>
      <c r="H68" s="36">
        <v>8.8000000000000007</v>
      </c>
      <c r="I68" s="7">
        <v>95.62</v>
      </c>
      <c r="J68" s="36">
        <v>436.5</v>
      </c>
      <c r="K68" s="36">
        <v>33</v>
      </c>
      <c r="L68" s="7">
        <v>92.23</v>
      </c>
      <c r="M68" s="8">
        <v>0.81</v>
      </c>
      <c r="N68" s="8">
        <v>26.86</v>
      </c>
      <c r="O68" s="8">
        <v>19</v>
      </c>
      <c r="P68" s="7"/>
      <c r="S68" s="40"/>
      <c r="T68" s="17"/>
      <c r="AJ68" s="159">
        <f t="shared" si="9"/>
        <v>2483.1149600000003</v>
      </c>
    </row>
    <row r="69" spans="1:36" x14ac:dyDescent="0.25">
      <c r="A69" s="6" t="s">
        <v>36</v>
      </c>
      <c r="B69" s="7">
        <v>15007</v>
      </c>
      <c r="C69" s="7">
        <v>500.23</v>
      </c>
      <c r="D69" s="36">
        <v>260</v>
      </c>
      <c r="E69" s="36">
        <v>4.5</v>
      </c>
      <c r="F69" s="7">
        <v>98.3</v>
      </c>
      <c r="G69" s="36">
        <v>262.5</v>
      </c>
      <c r="H69" s="36">
        <v>8.5</v>
      </c>
      <c r="I69" s="7">
        <v>96.8</v>
      </c>
      <c r="J69" s="36">
        <v>537.29999999999995</v>
      </c>
      <c r="K69" s="36">
        <v>23</v>
      </c>
      <c r="L69" s="7">
        <v>95.5</v>
      </c>
      <c r="M69" s="8">
        <v>0.87</v>
      </c>
      <c r="N69" s="8">
        <v>20.89</v>
      </c>
      <c r="O69" s="8">
        <v>17</v>
      </c>
      <c r="P69" s="7"/>
      <c r="S69" s="40"/>
      <c r="T69" s="17"/>
      <c r="AJ69" s="159">
        <f t="shared" si="9"/>
        <v>1750.8050000000001</v>
      </c>
    </row>
    <row r="70" spans="1:36" x14ac:dyDescent="0.25">
      <c r="A70" s="6" t="s">
        <v>37</v>
      </c>
      <c r="B70" s="7">
        <v>16595</v>
      </c>
      <c r="C70" s="7">
        <v>535.32000000000005</v>
      </c>
      <c r="D70" s="36">
        <v>225.8</v>
      </c>
      <c r="E70" s="36">
        <v>23.3</v>
      </c>
      <c r="F70" s="7">
        <v>90.6</v>
      </c>
      <c r="G70" s="36">
        <v>232.5</v>
      </c>
      <c r="H70" s="36">
        <v>5.5</v>
      </c>
      <c r="I70" s="7">
        <v>97.1</v>
      </c>
      <c r="J70" s="36">
        <v>440.7</v>
      </c>
      <c r="K70" s="36">
        <v>40.6</v>
      </c>
      <c r="L70" s="7">
        <v>90</v>
      </c>
      <c r="M70" s="8">
        <v>0.6</v>
      </c>
      <c r="N70" s="8">
        <v>9.8000000000000007</v>
      </c>
      <c r="O70" s="8">
        <v>16</v>
      </c>
      <c r="P70" s="7"/>
      <c r="S70" s="40"/>
      <c r="T70" s="17"/>
      <c r="AJ70" s="159">
        <f t="shared" si="9"/>
        <v>1659.4920000000004</v>
      </c>
    </row>
    <row r="71" spans="1:36" x14ac:dyDescent="0.25">
      <c r="A71" s="6" t="s">
        <v>38</v>
      </c>
      <c r="B71" s="7">
        <v>12572</v>
      </c>
      <c r="C71" s="7">
        <v>419</v>
      </c>
      <c r="D71" s="36">
        <v>352.5</v>
      </c>
      <c r="E71" s="36">
        <v>7</v>
      </c>
      <c r="F71" s="7">
        <v>97.3</v>
      </c>
      <c r="G71" s="36">
        <v>337.6</v>
      </c>
      <c r="H71" s="36">
        <v>3.5</v>
      </c>
      <c r="I71" s="7">
        <v>98.8</v>
      </c>
      <c r="J71" s="36">
        <v>705.6</v>
      </c>
      <c r="K71" s="36">
        <v>52.2</v>
      </c>
      <c r="L71" s="7">
        <v>92.7</v>
      </c>
      <c r="M71" s="8">
        <v>0.66</v>
      </c>
      <c r="N71" s="8">
        <v>16.254000000000001</v>
      </c>
      <c r="O71" s="8">
        <v>18</v>
      </c>
      <c r="P71" s="7"/>
      <c r="S71" s="40"/>
      <c r="AJ71" s="159">
        <f t="shared" si="9"/>
        <v>1886.058666666667</v>
      </c>
    </row>
    <row r="72" spans="1:36" ht="13" thickBot="1" x14ac:dyDescent="0.3">
      <c r="A72" s="6" t="s">
        <v>39</v>
      </c>
      <c r="B72" s="7">
        <v>17027</v>
      </c>
      <c r="C72" s="7">
        <v>549.26</v>
      </c>
      <c r="D72" s="36">
        <v>245</v>
      </c>
      <c r="E72" s="36">
        <v>7.5</v>
      </c>
      <c r="F72" s="7">
        <v>96.9</v>
      </c>
      <c r="G72" s="36">
        <v>253</v>
      </c>
      <c r="H72" s="36">
        <v>6.5</v>
      </c>
      <c r="I72" s="7">
        <v>97.4</v>
      </c>
      <c r="J72" s="36">
        <v>473.6</v>
      </c>
      <c r="K72" s="36">
        <v>45.1</v>
      </c>
      <c r="L72" s="7">
        <v>90.7</v>
      </c>
      <c r="M72" s="8">
        <v>0.77</v>
      </c>
      <c r="N72" s="8">
        <v>6.9</v>
      </c>
      <c r="O72" s="8">
        <v>18</v>
      </c>
      <c r="P72" s="7"/>
      <c r="S72" s="40"/>
      <c r="T72" s="41"/>
      <c r="AJ72" s="159">
        <f t="shared" si="9"/>
        <v>1852.8370666666667</v>
      </c>
    </row>
    <row r="73" spans="1:36" ht="13" thickTop="1" x14ac:dyDescent="0.25">
      <c r="A73" s="9" t="s">
        <v>54</v>
      </c>
      <c r="B73" s="10">
        <f>SUM(B61:B72)</f>
        <v>185087</v>
      </c>
      <c r="C73" s="10">
        <f t="shared" ref="C73:P73" si="10">SUM(C61:C72)</f>
        <v>6053.04</v>
      </c>
      <c r="D73" s="10">
        <f t="shared" si="10"/>
        <v>2558.6</v>
      </c>
      <c r="E73" s="10">
        <f>SUM(E61:E72)</f>
        <v>89.6</v>
      </c>
      <c r="F73" s="10">
        <f>SUM(F61:F72)</f>
        <v>955.56999999999994</v>
      </c>
      <c r="G73" s="10">
        <f>SUM(G61:G72)</f>
        <v>2591.9</v>
      </c>
      <c r="H73" s="10">
        <f>SUM(H61:H72)</f>
        <v>104.6</v>
      </c>
      <c r="I73" s="10">
        <f>SUM(I61:I72)</f>
        <v>966.6099999999999</v>
      </c>
      <c r="J73" s="10">
        <f t="shared" si="10"/>
        <v>5361.5000000000009</v>
      </c>
      <c r="K73" s="10">
        <f>SUM(K61:K72)</f>
        <v>459.20000000000005</v>
      </c>
      <c r="L73" s="10">
        <f>SUM(L61:L72)</f>
        <v>912.5100000000001</v>
      </c>
      <c r="M73" s="10">
        <f t="shared" si="10"/>
        <v>8.67</v>
      </c>
      <c r="N73" s="10">
        <f t="shared" si="10"/>
        <v>368.64400000000001</v>
      </c>
      <c r="O73" s="10">
        <f t="shared" si="10"/>
        <v>165.72</v>
      </c>
      <c r="P73" s="10">
        <f t="shared" si="10"/>
        <v>235.24</v>
      </c>
      <c r="S73" s="40"/>
      <c r="AJ73" s="160"/>
    </row>
    <row r="74" spans="1:36" ht="13" thickBot="1" x14ac:dyDescent="0.3">
      <c r="A74" s="12" t="s">
        <v>55</v>
      </c>
      <c r="B74" s="13">
        <f>AVERAGE(B61:B72)</f>
        <v>15423.916666666666</v>
      </c>
      <c r="C74" s="13">
        <f t="shared" ref="C74:P74" si="11">AVERAGE(C61:C72)</f>
        <v>504.42</v>
      </c>
      <c r="D74" s="13">
        <f t="shared" si="11"/>
        <v>255.85999999999999</v>
      </c>
      <c r="E74" s="13">
        <f>AVERAGE(E61:E72)</f>
        <v>8.1454545454545446</v>
      </c>
      <c r="F74" s="13">
        <f>AVERAGE(F61:F72)</f>
        <v>95.556999999999988</v>
      </c>
      <c r="G74" s="13">
        <f>AVERAGE(G61:G72)</f>
        <v>259.19</v>
      </c>
      <c r="H74" s="13">
        <f>AVERAGE(H61:H72)</f>
        <v>9.5090909090909079</v>
      </c>
      <c r="I74" s="13">
        <f>AVERAGE(I61:I72)</f>
        <v>96.660999999999987</v>
      </c>
      <c r="J74" s="13">
        <f t="shared" si="11"/>
        <v>536.15000000000009</v>
      </c>
      <c r="K74" s="13">
        <f>AVERAGE(K61:K72)</f>
        <v>41.74545454545455</v>
      </c>
      <c r="L74" s="13">
        <f>AVERAGE(L61:L72)</f>
        <v>91.251000000000005</v>
      </c>
      <c r="M74" s="39">
        <f t="shared" si="11"/>
        <v>0.72250000000000003</v>
      </c>
      <c r="N74" s="13">
        <f t="shared" si="11"/>
        <v>33.513090909090913</v>
      </c>
      <c r="O74" s="13">
        <f t="shared" si="11"/>
        <v>15.065454545454545</v>
      </c>
      <c r="P74" s="13">
        <f t="shared" si="11"/>
        <v>78.413333333333341</v>
      </c>
      <c r="S74" s="40"/>
      <c r="AJ74" s="163">
        <f>AVERAGE(AJ61:AJ72)</f>
        <v>1403.3330577777779</v>
      </c>
    </row>
    <row r="75" spans="1:36" ht="13" thickTop="1" x14ac:dyDescent="0.25"/>
    <row r="82" spans="1:36" ht="13" thickBot="1" x14ac:dyDescent="0.3"/>
    <row r="83" spans="1:36" ht="13" thickTop="1" x14ac:dyDescent="0.25">
      <c r="A83" s="25" t="s">
        <v>5</v>
      </c>
      <c r="B83" s="26" t="s">
        <v>6</v>
      </c>
      <c r="C83" s="26" t="s">
        <v>6</v>
      </c>
      <c r="D83" s="26" t="s">
        <v>8</v>
      </c>
      <c r="E83" s="26" t="s">
        <v>9</v>
      </c>
      <c r="F83" s="26" t="s">
        <v>2</v>
      </c>
      <c r="G83" s="26" t="s">
        <v>10</v>
      </c>
      <c r="H83" s="26" t="s">
        <v>11</v>
      </c>
      <c r="I83" s="26" t="s">
        <v>3</v>
      </c>
      <c r="J83" s="26" t="s">
        <v>12</v>
      </c>
      <c r="K83" s="26" t="s">
        <v>13</v>
      </c>
      <c r="L83" s="26" t="s">
        <v>14</v>
      </c>
      <c r="M83" s="26" t="s">
        <v>16</v>
      </c>
      <c r="N83" s="27" t="s">
        <v>17</v>
      </c>
      <c r="O83" s="27" t="s">
        <v>56</v>
      </c>
      <c r="P83" s="27" t="s">
        <v>48</v>
      </c>
      <c r="S83" s="166" t="s">
        <v>57</v>
      </c>
      <c r="T83" s="167"/>
      <c r="AJ83" s="113" t="s">
        <v>174</v>
      </c>
    </row>
    <row r="84" spans="1:36" ht="14" thickBot="1" x14ac:dyDescent="0.3">
      <c r="A84" s="28" t="s">
        <v>58</v>
      </c>
      <c r="B84" s="29" t="s">
        <v>21</v>
      </c>
      <c r="C84" s="30" t="s">
        <v>22</v>
      </c>
      <c r="D84" s="29" t="s">
        <v>45</v>
      </c>
      <c r="E84" s="29" t="s">
        <v>45</v>
      </c>
      <c r="F84" s="31" t="s">
        <v>24</v>
      </c>
      <c r="G84" s="29" t="s">
        <v>45</v>
      </c>
      <c r="H84" s="29" t="s">
        <v>45</v>
      </c>
      <c r="I84" s="31" t="s">
        <v>24</v>
      </c>
      <c r="J84" s="29" t="s">
        <v>45</v>
      </c>
      <c r="K84" s="29" t="s">
        <v>45</v>
      </c>
      <c r="L84" s="31" t="s">
        <v>24</v>
      </c>
      <c r="M84" s="29" t="s">
        <v>26</v>
      </c>
      <c r="N84" s="31" t="s">
        <v>27</v>
      </c>
      <c r="O84" s="31" t="s">
        <v>59</v>
      </c>
      <c r="P84" s="30" t="s">
        <v>25</v>
      </c>
      <c r="S84" s="29" t="s">
        <v>60</v>
      </c>
      <c r="T84" s="29" t="s">
        <v>61</v>
      </c>
      <c r="AJ84" s="157" t="s">
        <v>176</v>
      </c>
    </row>
    <row r="85" spans="1:36" ht="13" thickTop="1" x14ac:dyDescent="0.25">
      <c r="A85" s="6" t="s">
        <v>28</v>
      </c>
      <c r="B85" s="7">
        <v>17084</v>
      </c>
      <c r="C85" s="7">
        <v>551.1</v>
      </c>
      <c r="D85" s="7">
        <v>255</v>
      </c>
      <c r="E85" s="7">
        <v>4.5</v>
      </c>
      <c r="F85" s="7">
        <v>97.3</v>
      </c>
      <c r="G85" s="7">
        <v>200</v>
      </c>
      <c r="H85" s="7">
        <v>5.3</v>
      </c>
      <c r="I85" s="7">
        <v>97.3</v>
      </c>
      <c r="J85" s="7">
        <v>476</v>
      </c>
      <c r="K85" s="7">
        <v>67.2</v>
      </c>
      <c r="L85" s="7">
        <v>85.7</v>
      </c>
      <c r="M85" s="3">
        <v>31.347000000000001</v>
      </c>
      <c r="N85" s="8">
        <v>17</v>
      </c>
      <c r="O85" s="7">
        <v>8042</v>
      </c>
      <c r="P85" s="8">
        <f t="shared" ref="P85:P96" si="12">O85/B85</f>
        <v>0.47073284944977756</v>
      </c>
      <c r="S85" s="7">
        <v>5</v>
      </c>
      <c r="T85" s="43">
        <v>22</v>
      </c>
      <c r="AJ85" s="159">
        <f t="shared" ref="AJ85:AJ96" si="13">(0.8*C85*G85)/60</f>
        <v>1469.6000000000001</v>
      </c>
    </row>
    <row r="86" spans="1:36" x14ac:dyDescent="0.25">
      <c r="A86" s="6" t="s">
        <v>29</v>
      </c>
      <c r="B86" s="7">
        <v>13911</v>
      </c>
      <c r="C86" s="7">
        <v>496.82</v>
      </c>
      <c r="D86" s="7">
        <v>227.5</v>
      </c>
      <c r="E86" s="7">
        <v>2.5</v>
      </c>
      <c r="F86" s="7">
        <v>98.9</v>
      </c>
      <c r="G86" s="7">
        <v>302.5</v>
      </c>
      <c r="H86" s="7">
        <v>5.5</v>
      </c>
      <c r="I86" s="7">
        <v>97.8</v>
      </c>
      <c r="J86" s="7">
        <v>537.70000000000005</v>
      </c>
      <c r="K86" s="7">
        <v>38.4</v>
      </c>
      <c r="L86" s="7">
        <v>92.7</v>
      </c>
      <c r="M86" s="8">
        <v>12.771000000000001</v>
      </c>
      <c r="N86" s="8">
        <v>16</v>
      </c>
      <c r="O86" s="7">
        <v>7036</v>
      </c>
      <c r="P86" s="8">
        <f t="shared" si="12"/>
        <v>0.50578678743440442</v>
      </c>
      <c r="S86" s="7">
        <v>3</v>
      </c>
      <c r="T86" s="44">
        <v>14</v>
      </c>
      <c r="AJ86" s="159">
        <f t="shared" si="13"/>
        <v>2003.8406666666667</v>
      </c>
    </row>
    <row r="87" spans="1:36" x14ac:dyDescent="0.25">
      <c r="A87" s="6" t="s">
        <v>30</v>
      </c>
      <c r="B87" s="7">
        <v>16485</v>
      </c>
      <c r="C87" s="7">
        <v>531.77</v>
      </c>
      <c r="D87" s="7">
        <v>240</v>
      </c>
      <c r="E87" s="7">
        <v>3.5</v>
      </c>
      <c r="F87" s="7">
        <v>98.4</v>
      </c>
      <c r="G87" s="7">
        <v>335</v>
      </c>
      <c r="H87" s="7">
        <v>4.3</v>
      </c>
      <c r="I87" s="7">
        <v>98.7</v>
      </c>
      <c r="J87" s="7">
        <v>668.9</v>
      </c>
      <c r="K87" s="7">
        <v>38.4</v>
      </c>
      <c r="L87" s="7">
        <v>93.8</v>
      </c>
      <c r="M87" s="8">
        <v>5.8</v>
      </c>
      <c r="N87" s="8">
        <v>18</v>
      </c>
      <c r="O87" s="7">
        <v>8470</v>
      </c>
      <c r="P87" s="8">
        <f t="shared" si="12"/>
        <v>0.5138004246284501</v>
      </c>
      <c r="S87" s="7">
        <v>9</v>
      </c>
      <c r="T87" s="44">
        <v>45</v>
      </c>
      <c r="AJ87" s="159">
        <f t="shared" si="13"/>
        <v>2375.239333333333</v>
      </c>
    </row>
    <row r="88" spans="1:36" x14ac:dyDescent="0.25">
      <c r="A88" s="6" t="s">
        <v>31</v>
      </c>
      <c r="B88" s="7">
        <v>16705</v>
      </c>
      <c r="C88" s="7">
        <v>556.83000000000004</v>
      </c>
      <c r="D88" s="7">
        <v>225</v>
      </c>
      <c r="E88" s="7">
        <v>4.8</v>
      </c>
      <c r="F88" s="7">
        <v>97.3</v>
      </c>
      <c r="G88" s="7">
        <v>227.5</v>
      </c>
      <c r="H88" s="7">
        <v>5</v>
      </c>
      <c r="I88" s="7">
        <v>97.4</v>
      </c>
      <c r="J88" s="7">
        <v>405</v>
      </c>
      <c r="K88" s="7">
        <v>62.4</v>
      </c>
      <c r="L88" s="7">
        <v>82.8</v>
      </c>
      <c r="M88" s="8">
        <v>5.8</v>
      </c>
      <c r="N88" s="8">
        <v>18</v>
      </c>
      <c r="O88" s="7">
        <v>9894</v>
      </c>
      <c r="P88" s="8">
        <f t="shared" si="12"/>
        <v>0.59227776114935649</v>
      </c>
      <c r="S88" s="7">
        <v>2</v>
      </c>
      <c r="T88" s="44">
        <v>7</v>
      </c>
      <c r="AJ88" s="159">
        <f t="shared" si="13"/>
        <v>1689.0510000000002</v>
      </c>
    </row>
    <row r="89" spans="1:36" x14ac:dyDescent="0.25">
      <c r="A89" s="6" t="s">
        <v>32</v>
      </c>
      <c r="B89" s="7">
        <v>16837</v>
      </c>
      <c r="C89" s="7">
        <v>543</v>
      </c>
      <c r="D89" s="7">
        <v>215</v>
      </c>
      <c r="E89" s="7">
        <v>4</v>
      </c>
      <c r="F89" s="7">
        <v>98.2</v>
      </c>
      <c r="G89" s="7">
        <v>280</v>
      </c>
      <c r="H89" s="7">
        <v>3</v>
      </c>
      <c r="I89" s="7">
        <v>98.9</v>
      </c>
      <c r="J89" s="7">
        <v>512</v>
      </c>
      <c r="K89" s="7">
        <v>48</v>
      </c>
      <c r="L89" s="7">
        <v>90.3</v>
      </c>
      <c r="M89" s="8">
        <v>9.2799999999999994</v>
      </c>
      <c r="N89" s="8">
        <v>17</v>
      </c>
      <c r="O89" s="7">
        <v>9532</v>
      </c>
      <c r="P89" s="8">
        <f t="shared" si="12"/>
        <v>0.56613410940191244</v>
      </c>
      <c r="S89" s="7">
        <v>3</v>
      </c>
      <c r="T89" s="44">
        <v>24</v>
      </c>
      <c r="AJ89" s="159">
        <f t="shared" si="13"/>
        <v>2027.2000000000003</v>
      </c>
    </row>
    <row r="90" spans="1:36" x14ac:dyDescent="0.25">
      <c r="A90" s="6" t="s">
        <v>33</v>
      </c>
      <c r="B90" s="7">
        <v>16922</v>
      </c>
      <c r="C90" s="7">
        <v>564</v>
      </c>
      <c r="D90" s="7">
        <v>227.5</v>
      </c>
      <c r="E90" s="7">
        <v>3.5</v>
      </c>
      <c r="F90" s="7">
        <v>98.4</v>
      </c>
      <c r="G90" s="7">
        <v>300</v>
      </c>
      <c r="H90" s="7">
        <v>4</v>
      </c>
      <c r="I90" s="7">
        <v>98.7</v>
      </c>
      <c r="J90" s="7">
        <v>470.3</v>
      </c>
      <c r="K90" s="7">
        <v>38.4</v>
      </c>
      <c r="L90" s="7">
        <v>91.7</v>
      </c>
      <c r="M90" s="8">
        <v>2.3199999999999998</v>
      </c>
      <c r="N90" s="8">
        <v>17</v>
      </c>
      <c r="O90" s="7">
        <v>9401</v>
      </c>
      <c r="P90" s="8">
        <f t="shared" si="12"/>
        <v>0.55554898948114884</v>
      </c>
      <c r="S90" s="7">
        <v>9</v>
      </c>
      <c r="T90" s="44">
        <v>55</v>
      </c>
      <c r="AJ90" s="159">
        <f t="shared" si="13"/>
        <v>2256</v>
      </c>
    </row>
    <row r="91" spans="1:36" x14ac:dyDescent="0.25">
      <c r="A91" s="6" t="s">
        <v>34</v>
      </c>
      <c r="B91" s="7">
        <v>22727</v>
      </c>
      <c r="C91" s="7">
        <v>733.13</v>
      </c>
      <c r="D91" s="7">
        <v>437.5</v>
      </c>
      <c r="E91" s="7">
        <v>13.5</v>
      </c>
      <c r="F91" s="7">
        <v>95.8</v>
      </c>
      <c r="G91" s="7">
        <v>310</v>
      </c>
      <c r="H91" s="7">
        <v>7.3</v>
      </c>
      <c r="I91" s="7">
        <v>97.6</v>
      </c>
      <c r="J91" s="7">
        <v>649.79999999999995</v>
      </c>
      <c r="K91" s="7">
        <v>81.5</v>
      </c>
      <c r="L91" s="7">
        <v>87</v>
      </c>
      <c r="M91" s="8">
        <v>42</v>
      </c>
      <c r="N91" s="8">
        <v>17</v>
      </c>
      <c r="O91" s="7">
        <v>12733</v>
      </c>
      <c r="P91" s="8">
        <f t="shared" si="12"/>
        <v>0.56025872310467728</v>
      </c>
      <c r="S91" s="7">
        <v>21</v>
      </c>
      <c r="T91" s="44">
        <v>158.5</v>
      </c>
      <c r="AJ91" s="159">
        <f t="shared" si="13"/>
        <v>3030.2706666666668</v>
      </c>
    </row>
    <row r="92" spans="1:36" x14ac:dyDescent="0.25">
      <c r="A92" s="6" t="s">
        <v>35</v>
      </c>
      <c r="B92" s="7">
        <v>28341</v>
      </c>
      <c r="C92" s="7">
        <v>914.23</v>
      </c>
      <c r="D92" s="7">
        <v>355.3</v>
      </c>
      <c r="E92" s="7">
        <v>9</v>
      </c>
      <c r="F92" s="7">
        <v>97.8</v>
      </c>
      <c r="G92" s="7">
        <v>242.5</v>
      </c>
      <c r="H92" s="7">
        <v>8.5</v>
      </c>
      <c r="I92" s="7">
        <v>96.4</v>
      </c>
      <c r="J92" s="7">
        <v>537.6</v>
      </c>
      <c r="K92" s="7">
        <v>33.5</v>
      </c>
      <c r="L92" s="7">
        <v>93.5</v>
      </c>
      <c r="M92" s="8">
        <v>32.5</v>
      </c>
      <c r="N92" s="8">
        <v>18</v>
      </c>
      <c r="O92" s="7">
        <v>14875</v>
      </c>
      <c r="P92" s="8">
        <f t="shared" si="12"/>
        <v>0.5248579796055185</v>
      </c>
      <c r="S92" s="7">
        <v>30</v>
      </c>
      <c r="T92" s="44">
        <v>197</v>
      </c>
      <c r="AJ92" s="159">
        <f t="shared" si="13"/>
        <v>2956.0103333333332</v>
      </c>
    </row>
    <row r="93" spans="1:36" x14ac:dyDescent="0.25">
      <c r="A93" s="6" t="s">
        <v>36</v>
      </c>
      <c r="B93" s="7">
        <v>21746</v>
      </c>
      <c r="C93" s="7">
        <v>725</v>
      </c>
      <c r="D93" s="7">
        <v>190</v>
      </c>
      <c r="E93" s="7">
        <v>4</v>
      </c>
      <c r="F93" s="7">
        <v>97.9</v>
      </c>
      <c r="G93" s="7">
        <v>290</v>
      </c>
      <c r="H93" s="7">
        <v>4</v>
      </c>
      <c r="I93" s="7">
        <v>96.8</v>
      </c>
      <c r="J93" s="7">
        <v>460.8</v>
      </c>
      <c r="K93" s="7">
        <v>38.4</v>
      </c>
      <c r="L93" s="7">
        <v>91.76</v>
      </c>
      <c r="M93" s="8">
        <v>17.8</v>
      </c>
      <c r="N93" s="8">
        <v>16</v>
      </c>
      <c r="O93" s="7">
        <v>10985</v>
      </c>
      <c r="P93" s="8">
        <f t="shared" si="12"/>
        <v>0.50515037248229555</v>
      </c>
      <c r="S93" s="7">
        <v>8</v>
      </c>
      <c r="T93" s="44">
        <v>30</v>
      </c>
      <c r="AJ93" s="159">
        <f t="shared" si="13"/>
        <v>2803.3333333333335</v>
      </c>
    </row>
    <row r="94" spans="1:36" x14ac:dyDescent="0.25">
      <c r="A94" s="6" t="s">
        <v>37</v>
      </c>
      <c r="B94" s="7">
        <v>14398</v>
      </c>
      <c r="C94" s="7">
        <v>464.45</v>
      </c>
      <c r="D94" s="7">
        <v>240</v>
      </c>
      <c r="E94" s="7">
        <v>3</v>
      </c>
      <c r="F94" s="7">
        <v>97.9</v>
      </c>
      <c r="G94" s="7">
        <v>335</v>
      </c>
      <c r="H94" s="7">
        <v>4.5</v>
      </c>
      <c r="I94" s="7">
        <v>96.8</v>
      </c>
      <c r="J94" s="7">
        <v>614</v>
      </c>
      <c r="K94" s="7">
        <v>38.4</v>
      </c>
      <c r="L94" s="7">
        <v>91.7</v>
      </c>
      <c r="M94" s="8"/>
      <c r="N94" s="8"/>
      <c r="O94" s="7">
        <v>8063</v>
      </c>
      <c r="P94" s="8">
        <f t="shared" si="12"/>
        <v>0.56000833449090148</v>
      </c>
      <c r="S94" s="7">
        <v>5</v>
      </c>
      <c r="T94" s="44">
        <v>15.5</v>
      </c>
      <c r="AJ94" s="159">
        <f t="shared" si="13"/>
        <v>2074.5433333333335</v>
      </c>
    </row>
    <row r="95" spans="1:36" x14ac:dyDescent="0.25">
      <c r="A95" s="6" t="s">
        <v>38</v>
      </c>
      <c r="B95" s="7">
        <v>17570</v>
      </c>
      <c r="C95" s="7">
        <v>566.77</v>
      </c>
      <c r="D95" s="7">
        <v>272.5</v>
      </c>
      <c r="E95" s="7">
        <v>4.8</v>
      </c>
      <c r="F95" s="7">
        <v>98</v>
      </c>
      <c r="G95" s="7">
        <v>300</v>
      </c>
      <c r="H95" s="7">
        <v>7</v>
      </c>
      <c r="I95" s="7">
        <v>99</v>
      </c>
      <c r="J95" s="7">
        <v>556.79999999999995</v>
      </c>
      <c r="K95" s="7">
        <v>33.6</v>
      </c>
      <c r="L95" s="7">
        <v>93</v>
      </c>
      <c r="M95" s="8">
        <v>23.22</v>
      </c>
      <c r="N95" s="8">
        <v>20</v>
      </c>
      <c r="O95" s="7">
        <v>6874</v>
      </c>
      <c r="P95" s="8">
        <f t="shared" si="12"/>
        <v>0.39123505976095618</v>
      </c>
      <c r="S95" s="7"/>
      <c r="T95" s="44"/>
      <c r="AJ95" s="159">
        <f t="shared" si="13"/>
        <v>2267.08</v>
      </c>
    </row>
    <row r="96" spans="1:36" ht="13" thickBot="1" x14ac:dyDescent="0.3">
      <c r="A96" s="6" t="s">
        <v>39</v>
      </c>
      <c r="B96" s="7">
        <v>12403</v>
      </c>
      <c r="C96" s="7">
        <v>400</v>
      </c>
      <c r="D96" s="7">
        <v>226.3</v>
      </c>
      <c r="E96" s="7">
        <v>4.8</v>
      </c>
      <c r="F96" s="7">
        <v>98</v>
      </c>
      <c r="G96" s="7">
        <v>262</v>
      </c>
      <c r="H96" s="7">
        <v>7.5</v>
      </c>
      <c r="I96" s="7">
        <v>97</v>
      </c>
      <c r="J96" s="7">
        <v>565</v>
      </c>
      <c r="K96" s="7">
        <v>39</v>
      </c>
      <c r="L96" s="7">
        <v>93</v>
      </c>
      <c r="M96" s="8">
        <v>5.8</v>
      </c>
      <c r="N96" s="8">
        <v>19</v>
      </c>
      <c r="O96" s="7">
        <v>6192</v>
      </c>
      <c r="P96" s="8">
        <f t="shared" si="12"/>
        <v>0.49923405627670725</v>
      </c>
      <c r="S96" s="7"/>
      <c r="T96" s="45"/>
      <c r="AJ96" s="159">
        <f t="shared" si="13"/>
        <v>1397.3333333333333</v>
      </c>
    </row>
    <row r="97" spans="1:36" ht="13" thickTop="1" x14ac:dyDescent="0.25">
      <c r="A97" s="9" t="s">
        <v>62</v>
      </c>
      <c r="B97" s="10">
        <f t="shared" ref="B97:P97" si="14">SUM(B85:B96)</f>
        <v>215129</v>
      </c>
      <c r="C97" s="10">
        <f t="shared" si="14"/>
        <v>7047.1</v>
      </c>
      <c r="D97" s="10">
        <f t="shared" si="14"/>
        <v>3111.6000000000004</v>
      </c>
      <c r="E97" s="10">
        <f>SUM(E85:E96)</f>
        <v>61.899999999999991</v>
      </c>
      <c r="F97" s="10">
        <f>SUM(F85:F96)</f>
        <v>1173.8999999999999</v>
      </c>
      <c r="G97" s="10">
        <f>SUM(G85:G96)</f>
        <v>3384.5</v>
      </c>
      <c r="H97" s="10">
        <f>SUM(H85:H96)</f>
        <v>65.900000000000006</v>
      </c>
      <c r="I97" s="10">
        <f>SUM(I85:I96)</f>
        <v>1172.4000000000001</v>
      </c>
      <c r="J97" s="10">
        <f t="shared" si="14"/>
        <v>6453.9000000000005</v>
      </c>
      <c r="K97" s="10">
        <f>SUM(K85:K96)</f>
        <v>557.19999999999993</v>
      </c>
      <c r="L97" s="10">
        <f>SUM(L85:L96)</f>
        <v>1086.96</v>
      </c>
      <c r="M97" s="10">
        <f>SUM(M85:M96)</f>
        <v>188.63800000000001</v>
      </c>
      <c r="N97" s="10">
        <f>SUM(N85:N96)</f>
        <v>193</v>
      </c>
      <c r="O97" s="10">
        <f>SUM(O85:O96)</f>
        <v>112097</v>
      </c>
      <c r="P97" s="10">
        <f t="shared" si="14"/>
        <v>6.245025447266106</v>
      </c>
      <c r="S97" s="10">
        <f>SUM(S85:S96)</f>
        <v>95</v>
      </c>
      <c r="T97" s="10">
        <f>SUM(T85:T96)</f>
        <v>568</v>
      </c>
      <c r="AJ97" s="160"/>
    </row>
    <row r="98" spans="1:36" ht="13" thickBot="1" x14ac:dyDescent="0.3">
      <c r="A98" s="12" t="s">
        <v>63</v>
      </c>
      <c r="B98" s="13">
        <f>AVERAGE(B85:B96)</f>
        <v>17927.416666666668</v>
      </c>
      <c r="C98" s="13">
        <f t="shared" ref="C98:J98" si="15">AVERAGE(C85:C96)</f>
        <v>587.25833333333333</v>
      </c>
      <c r="D98" s="13">
        <f t="shared" si="15"/>
        <v>259.3</v>
      </c>
      <c r="E98" s="13">
        <f>AVERAGE(E85:E96)</f>
        <v>5.1583333333333323</v>
      </c>
      <c r="F98" s="13">
        <f>AVERAGE(F85:F96)</f>
        <v>97.824999999999989</v>
      </c>
      <c r="G98" s="13">
        <f>AVERAGE(G85:G96)</f>
        <v>282.04166666666669</v>
      </c>
      <c r="H98" s="13">
        <f>AVERAGE(H85:H96)</f>
        <v>5.4916666666666671</v>
      </c>
      <c r="I98" s="13">
        <f>AVERAGE(I85:I96)</f>
        <v>97.7</v>
      </c>
      <c r="J98" s="13">
        <f t="shared" si="15"/>
        <v>537.82500000000005</v>
      </c>
      <c r="K98" s="13">
        <f t="shared" ref="K98:P98" si="16">AVERAGE(K85:K96)</f>
        <v>46.43333333333333</v>
      </c>
      <c r="L98" s="13">
        <f t="shared" si="16"/>
        <v>90.58</v>
      </c>
      <c r="M98" s="13">
        <f t="shared" si="16"/>
        <v>17.14890909090909</v>
      </c>
      <c r="N98" s="13">
        <f t="shared" si="16"/>
        <v>17.545454545454547</v>
      </c>
      <c r="O98" s="13">
        <f t="shared" si="16"/>
        <v>9341.4166666666661</v>
      </c>
      <c r="P98" s="39">
        <f t="shared" si="16"/>
        <v>0.5204187872721755</v>
      </c>
      <c r="S98" s="13"/>
      <c r="T98" s="42"/>
      <c r="AJ98" s="163">
        <f>AVERAGE(AJ85:AJ96)</f>
        <v>2195.7918333333332</v>
      </c>
    </row>
    <row r="99" spans="1:36" ht="13" thickTop="1" x14ac:dyDescent="0.25"/>
    <row r="100" spans="1:36" ht="13" thickBot="1" x14ac:dyDescent="0.3"/>
    <row r="101" spans="1:36" ht="13" thickTop="1" x14ac:dyDescent="0.25">
      <c r="A101" s="25" t="s">
        <v>5</v>
      </c>
      <c r="B101" s="26" t="s">
        <v>6</v>
      </c>
      <c r="C101" s="26" t="s">
        <v>6</v>
      </c>
      <c r="D101" s="26" t="s">
        <v>8</v>
      </c>
      <c r="E101" s="26" t="s">
        <v>9</v>
      </c>
      <c r="F101" s="26" t="s">
        <v>2</v>
      </c>
      <c r="G101" s="26" t="s">
        <v>10</v>
      </c>
      <c r="H101" s="26" t="s">
        <v>11</v>
      </c>
      <c r="I101" s="26" t="s">
        <v>3</v>
      </c>
      <c r="J101" s="26" t="s">
        <v>12</v>
      </c>
      <c r="K101" s="26" t="s">
        <v>13</v>
      </c>
      <c r="L101" s="26" t="s">
        <v>14</v>
      </c>
      <c r="M101" s="26" t="s">
        <v>16</v>
      </c>
      <c r="N101" s="27" t="s">
        <v>17</v>
      </c>
      <c r="O101" s="27" t="s">
        <v>56</v>
      </c>
      <c r="P101" s="27" t="s">
        <v>48</v>
      </c>
      <c r="S101" s="166" t="s">
        <v>57</v>
      </c>
      <c r="T101" s="167"/>
      <c r="AJ101" s="113" t="s">
        <v>174</v>
      </c>
    </row>
    <row r="102" spans="1:36" ht="14" thickBot="1" x14ac:dyDescent="0.3">
      <c r="A102" s="28" t="s">
        <v>64</v>
      </c>
      <c r="B102" s="29" t="s">
        <v>21</v>
      </c>
      <c r="C102" s="30" t="s">
        <v>22</v>
      </c>
      <c r="D102" s="29" t="s">
        <v>45</v>
      </c>
      <c r="E102" s="29" t="s">
        <v>45</v>
      </c>
      <c r="F102" s="31" t="s">
        <v>24</v>
      </c>
      <c r="G102" s="29" t="s">
        <v>45</v>
      </c>
      <c r="H102" s="29" t="s">
        <v>45</v>
      </c>
      <c r="I102" s="31" t="s">
        <v>24</v>
      </c>
      <c r="J102" s="29" t="s">
        <v>45</v>
      </c>
      <c r="K102" s="29" t="s">
        <v>45</v>
      </c>
      <c r="L102" s="31" t="s">
        <v>24</v>
      </c>
      <c r="M102" s="29" t="s">
        <v>26</v>
      </c>
      <c r="N102" s="31" t="s">
        <v>27</v>
      </c>
      <c r="O102" s="31" t="s">
        <v>59</v>
      </c>
      <c r="P102" s="30" t="s">
        <v>25</v>
      </c>
      <c r="S102" s="29" t="s">
        <v>60</v>
      </c>
      <c r="T102" s="29" t="s">
        <v>61</v>
      </c>
      <c r="AJ102" s="157" t="s">
        <v>176</v>
      </c>
    </row>
    <row r="103" spans="1:36" ht="13" thickTop="1" x14ac:dyDescent="0.25">
      <c r="A103" s="6" t="s">
        <v>28</v>
      </c>
      <c r="B103" s="7">
        <v>13176</v>
      </c>
      <c r="C103" s="7">
        <v>425</v>
      </c>
      <c r="D103" s="7">
        <v>143</v>
      </c>
      <c r="E103" s="7">
        <v>5</v>
      </c>
      <c r="F103" s="7">
        <v>96</v>
      </c>
      <c r="G103" s="7">
        <v>334</v>
      </c>
      <c r="H103" s="7">
        <v>13</v>
      </c>
      <c r="I103" s="7">
        <v>96</v>
      </c>
      <c r="J103" s="7">
        <v>696</v>
      </c>
      <c r="K103" s="7">
        <v>48</v>
      </c>
      <c r="L103" s="7">
        <v>93</v>
      </c>
      <c r="M103" s="3">
        <v>22</v>
      </c>
      <c r="N103" s="8">
        <v>19</v>
      </c>
      <c r="O103" s="7">
        <v>7696</v>
      </c>
      <c r="P103" s="8">
        <f t="shared" ref="P103:P114" si="17">O103/B103</f>
        <v>0.58409228901032184</v>
      </c>
      <c r="S103" s="7">
        <v>5</v>
      </c>
      <c r="T103" s="43">
        <v>25</v>
      </c>
      <c r="AJ103" s="159">
        <f t="shared" ref="AJ103:AJ114" si="18">(0.8*C103*G103)/60</f>
        <v>1892.6666666666667</v>
      </c>
    </row>
    <row r="104" spans="1:36" x14ac:dyDescent="0.25">
      <c r="A104" s="6" t="s">
        <v>29</v>
      </c>
      <c r="B104" s="7">
        <v>9702</v>
      </c>
      <c r="C104" s="7">
        <v>347</v>
      </c>
      <c r="D104" s="7">
        <v>870</v>
      </c>
      <c r="E104" s="7">
        <v>12</v>
      </c>
      <c r="F104" s="7">
        <v>96</v>
      </c>
      <c r="G104" s="7">
        <v>389</v>
      </c>
      <c r="H104" s="7">
        <v>4</v>
      </c>
      <c r="I104" s="7">
        <v>99</v>
      </c>
      <c r="J104" s="7">
        <v>1008</v>
      </c>
      <c r="K104" s="7">
        <v>38</v>
      </c>
      <c r="L104" s="7">
        <v>94</v>
      </c>
      <c r="M104" s="8">
        <v>1.2</v>
      </c>
      <c r="N104" s="8">
        <v>17</v>
      </c>
      <c r="O104" s="7">
        <v>6620</v>
      </c>
      <c r="P104" s="8">
        <f t="shared" si="17"/>
        <v>0.68233353947639663</v>
      </c>
      <c r="S104" s="7">
        <v>14</v>
      </c>
      <c r="T104" s="44">
        <v>72</v>
      </c>
      <c r="AJ104" s="159">
        <f t="shared" si="18"/>
        <v>1799.7733333333335</v>
      </c>
    </row>
    <row r="105" spans="1:36" x14ac:dyDescent="0.25">
      <c r="A105" s="6" t="s">
        <v>30</v>
      </c>
      <c r="B105" s="7">
        <v>16636</v>
      </c>
      <c r="C105" s="7">
        <v>537</v>
      </c>
      <c r="D105" s="7">
        <v>733</v>
      </c>
      <c r="E105" s="7">
        <v>5</v>
      </c>
      <c r="F105" s="7">
        <v>99</v>
      </c>
      <c r="G105" s="7">
        <v>323</v>
      </c>
      <c r="H105" s="7">
        <v>4</v>
      </c>
      <c r="I105" s="7">
        <v>99</v>
      </c>
      <c r="J105" s="7">
        <v>605</v>
      </c>
      <c r="K105" s="7">
        <v>38</v>
      </c>
      <c r="L105" s="7">
        <v>92</v>
      </c>
      <c r="M105" s="8">
        <v>0</v>
      </c>
      <c r="N105" s="8"/>
      <c r="O105" s="7">
        <v>8766</v>
      </c>
      <c r="P105" s="8">
        <f t="shared" si="17"/>
        <v>0.52692955037268574</v>
      </c>
      <c r="S105" s="7">
        <v>15</v>
      </c>
      <c r="T105" s="44">
        <v>91</v>
      </c>
      <c r="AJ105" s="159">
        <f t="shared" si="18"/>
        <v>2312.6800000000003</v>
      </c>
    </row>
    <row r="106" spans="1:36" x14ac:dyDescent="0.25">
      <c r="A106" s="6" t="s">
        <v>31</v>
      </c>
      <c r="B106" s="7">
        <v>19162</v>
      </c>
      <c r="C106" s="7">
        <v>639</v>
      </c>
      <c r="D106" s="7">
        <v>180</v>
      </c>
      <c r="E106" s="7">
        <v>3</v>
      </c>
      <c r="F106" s="7">
        <v>98</v>
      </c>
      <c r="G106" s="7">
        <v>200</v>
      </c>
      <c r="H106" s="7">
        <v>3</v>
      </c>
      <c r="I106" s="7">
        <v>98</v>
      </c>
      <c r="J106" s="7">
        <v>365</v>
      </c>
      <c r="K106" s="7">
        <v>33</v>
      </c>
      <c r="L106" s="7">
        <v>92</v>
      </c>
      <c r="M106" s="8">
        <v>70</v>
      </c>
      <c r="N106" s="8">
        <v>2</v>
      </c>
      <c r="O106" s="7">
        <v>9028</v>
      </c>
      <c r="P106" s="8">
        <f t="shared" si="17"/>
        <v>0.47114079949900844</v>
      </c>
      <c r="S106" s="7">
        <v>17</v>
      </c>
      <c r="T106" s="44">
        <v>83</v>
      </c>
      <c r="AJ106" s="159">
        <f t="shared" si="18"/>
        <v>1704.0000000000002</v>
      </c>
    </row>
    <row r="107" spans="1:36" x14ac:dyDescent="0.25">
      <c r="A107" s="6" t="s">
        <v>32</v>
      </c>
      <c r="B107" s="7">
        <v>23831</v>
      </c>
      <c r="C107" s="7">
        <v>769</v>
      </c>
      <c r="D107" s="7">
        <v>248</v>
      </c>
      <c r="E107" s="7">
        <v>5</v>
      </c>
      <c r="F107" s="7">
        <v>98</v>
      </c>
      <c r="G107" s="7">
        <v>173</v>
      </c>
      <c r="H107" s="7">
        <v>3</v>
      </c>
      <c r="I107" s="7">
        <v>98</v>
      </c>
      <c r="J107" s="7">
        <v>384</v>
      </c>
      <c r="K107" s="7">
        <v>38</v>
      </c>
      <c r="L107" s="7">
        <v>90</v>
      </c>
      <c r="M107" s="8">
        <v>16.600000000000001</v>
      </c>
      <c r="N107" s="8">
        <v>17</v>
      </c>
      <c r="O107" s="7">
        <v>10263</v>
      </c>
      <c r="P107" s="8">
        <f t="shared" si="17"/>
        <v>0.4306575468927028</v>
      </c>
      <c r="S107" s="7">
        <v>13</v>
      </c>
      <c r="T107" s="44">
        <v>70</v>
      </c>
      <c r="AJ107" s="159">
        <f t="shared" si="18"/>
        <v>1773.8266666666668</v>
      </c>
    </row>
    <row r="108" spans="1:36" x14ac:dyDescent="0.25">
      <c r="A108" s="6" t="s">
        <v>33</v>
      </c>
      <c r="B108" s="7">
        <v>21984</v>
      </c>
      <c r="C108" s="7">
        <v>733</v>
      </c>
      <c r="D108" s="7">
        <v>325</v>
      </c>
      <c r="E108" s="7">
        <v>6</v>
      </c>
      <c r="F108" s="7">
        <v>98</v>
      </c>
      <c r="G108" s="7">
        <v>305</v>
      </c>
      <c r="H108" s="7">
        <v>4</v>
      </c>
      <c r="I108" s="7">
        <v>99</v>
      </c>
      <c r="J108" s="7">
        <v>643</v>
      </c>
      <c r="K108" s="7">
        <v>33</v>
      </c>
      <c r="L108" s="7">
        <v>95</v>
      </c>
      <c r="M108" s="8">
        <v>25.54</v>
      </c>
      <c r="N108" s="8">
        <v>18</v>
      </c>
      <c r="O108" s="7">
        <v>10744</v>
      </c>
      <c r="P108" s="8">
        <f t="shared" si="17"/>
        <v>0.48871906841339158</v>
      </c>
      <c r="S108" s="7">
        <v>17</v>
      </c>
      <c r="T108" s="44">
        <v>79</v>
      </c>
      <c r="AJ108" s="159">
        <f t="shared" si="18"/>
        <v>2980.8666666666668</v>
      </c>
    </row>
    <row r="109" spans="1:36" x14ac:dyDescent="0.25">
      <c r="A109" s="6" t="s">
        <v>34</v>
      </c>
      <c r="B109" s="7">
        <v>24565</v>
      </c>
      <c r="C109" s="7">
        <v>792</v>
      </c>
      <c r="D109" s="7">
        <v>250</v>
      </c>
      <c r="E109" s="7">
        <v>10</v>
      </c>
      <c r="F109" s="7">
        <v>96</v>
      </c>
      <c r="G109" s="7">
        <v>328</v>
      </c>
      <c r="H109" s="7">
        <v>6</v>
      </c>
      <c r="I109" s="7">
        <v>98</v>
      </c>
      <c r="J109" s="7">
        <v>614</v>
      </c>
      <c r="K109" s="7">
        <v>38</v>
      </c>
      <c r="L109" s="7">
        <v>93</v>
      </c>
      <c r="M109" s="8">
        <v>32.89</v>
      </c>
      <c r="N109" s="8">
        <v>18</v>
      </c>
      <c r="O109" s="7">
        <v>13830</v>
      </c>
      <c r="P109" s="8">
        <f t="shared" si="17"/>
        <v>0.56299613270913906</v>
      </c>
      <c r="S109" s="7">
        <v>4</v>
      </c>
      <c r="T109" s="44">
        <v>25</v>
      </c>
      <c r="AJ109" s="159">
        <f t="shared" si="18"/>
        <v>3463.6800000000003</v>
      </c>
    </row>
    <row r="110" spans="1:36" x14ac:dyDescent="0.25">
      <c r="A110" s="6" t="s">
        <v>35</v>
      </c>
      <c r="B110" s="7">
        <v>30663</v>
      </c>
      <c r="C110" s="7">
        <v>989</v>
      </c>
      <c r="D110" s="7">
        <v>285</v>
      </c>
      <c r="E110" s="7">
        <v>4</v>
      </c>
      <c r="F110" s="7">
        <v>98</v>
      </c>
      <c r="G110" s="7">
        <v>235</v>
      </c>
      <c r="H110" s="7">
        <v>3</v>
      </c>
      <c r="I110" s="7">
        <v>99</v>
      </c>
      <c r="J110" s="7">
        <v>490</v>
      </c>
      <c r="K110" s="7">
        <v>33</v>
      </c>
      <c r="L110" s="7">
        <v>93</v>
      </c>
      <c r="M110" s="8">
        <v>23.22</v>
      </c>
      <c r="N110" s="8">
        <v>17</v>
      </c>
      <c r="O110" s="7">
        <v>18279</v>
      </c>
      <c r="P110" s="8">
        <f t="shared" si="17"/>
        <v>0.59612562371587907</v>
      </c>
      <c r="S110" s="7">
        <v>23</v>
      </c>
      <c r="T110" s="44">
        <v>115</v>
      </c>
      <c r="AJ110" s="159">
        <f t="shared" si="18"/>
        <v>3098.8666666666668</v>
      </c>
    </row>
    <row r="111" spans="1:36" x14ac:dyDescent="0.25">
      <c r="A111" s="6" t="s">
        <v>36</v>
      </c>
      <c r="B111" s="7">
        <v>21395</v>
      </c>
      <c r="C111" s="7">
        <v>713</v>
      </c>
      <c r="D111" s="7">
        <v>465</v>
      </c>
      <c r="E111" s="7">
        <v>10</v>
      </c>
      <c r="F111" s="7">
        <v>97</v>
      </c>
      <c r="G111" s="7">
        <v>243</v>
      </c>
      <c r="H111" s="7">
        <v>7</v>
      </c>
      <c r="I111" s="7">
        <v>97</v>
      </c>
      <c r="J111" s="7">
        <v>585</v>
      </c>
      <c r="K111" s="7">
        <v>33</v>
      </c>
      <c r="L111" s="7">
        <v>94</v>
      </c>
      <c r="M111" s="8">
        <v>12.38</v>
      </c>
      <c r="N111" s="8">
        <v>18</v>
      </c>
      <c r="O111" s="7">
        <v>12656</v>
      </c>
      <c r="P111" s="8">
        <f t="shared" si="17"/>
        <v>0.59154007945781728</v>
      </c>
      <c r="S111" s="7">
        <v>10</v>
      </c>
      <c r="T111" s="44">
        <v>62</v>
      </c>
      <c r="AJ111" s="159">
        <f t="shared" si="18"/>
        <v>2310.12</v>
      </c>
    </row>
    <row r="112" spans="1:36" x14ac:dyDescent="0.25">
      <c r="A112" s="6" t="s">
        <v>37</v>
      </c>
      <c r="B112" s="7">
        <v>23824</v>
      </c>
      <c r="C112" s="7">
        <v>769</v>
      </c>
      <c r="D112" s="7">
        <v>515</v>
      </c>
      <c r="E112" s="7">
        <v>7</v>
      </c>
      <c r="F112" s="7">
        <v>98</v>
      </c>
      <c r="G112" s="7">
        <v>220</v>
      </c>
      <c r="H112" s="7">
        <v>5</v>
      </c>
      <c r="I112" s="7">
        <v>97</v>
      </c>
      <c r="J112" s="7">
        <v>415</v>
      </c>
      <c r="K112" s="7">
        <v>38</v>
      </c>
      <c r="L112" s="7">
        <v>89</v>
      </c>
      <c r="M112" s="8"/>
      <c r="N112" s="8"/>
      <c r="O112" s="7">
        <v>9465</v>
      </c>
      <c r="P112" s="8">
        <f t="shared" si="17"/>
        <v>0.39728844862323709</v>
      </c>
      <c r="S112" s="7"/>
      <c r="T112" s="44"/>
      <c r="AJ112" s="159">
        <f t="shared" si="18"/>
        <v>2255.7333333333331</v>
      </c>
    </row>
    <row r="113" spans="1:36" x14ac:dyDescent="0.25">
      <c r="A113" s="6" t="s">
        <v>38</v>
      </c>
      <c r="B113" s="7">
        <v>19462</v>
      </c>
      <c r="C113" s="7">
        <v>649</v>
      </c>
      <c r="D113" s="7">
        <v>300</v>
      </c>
      <c r="E113" s="7">
        <v>4</v>
      </c>
      <c r="F113" s="7">
        <v>99</v>
      </c>
      <c r="G113" s="7">
        <v>275</v>
      </c>
      <c r="H113" s="7">
        <v>5</v>
      </c>
      <c r="I113" s="7">
        <v>98</v>
      </c>
      <c r="J113" s="7">
        <v>535</v>
      </c>
      <c r="K113" s="7">
        <v>32</v>
      </c>
      <c r="L113" s="7">
        <v>94</v>
      </c>
      <c r="M113" s="8">
        <v>8.9</v>
      </c>
      <c r="N113" s="8">
        <v>18</v>
      </c>
      <c r="O113" s="7">
        <v>9158</v>
      </c>
      <c r="P113" s="8">
        <f t="shared" si="17"/>
        <v>0.47055801048196483</v>
      </c>
      <c r="S113" s="7"/>
      <c r="T113" s="44"/>
      <c r="AJ113" s="159">
        <f t="shared" si="18"/>
        <v>2379.6666666666665</v>
      </c>
    </row>
    <row r="114" spans="1:36" ht="13" thickBot="1" x14ac:dyDescent="0.3">
      <c r="A114" s="6" t="s">
        <v>39</v>
      </c>
      <c r="B114" s="7">
        <v>20589</v>
      </c>
      <c r="C114" s="7">
        <v>664</v>
      </c>
      <c r="D114" s="7">
        <v>193</v>
      </c>
      <c r="E114" s="7">
        <v>5</v>
      </c>
      <c r="F114" s="7">
        <v>98</v>
      </c>
      <c r="G114" s="7">
        <v>248</v>
      </c>
      <c r="H114" s="7">
        <v>5</v>
      </c>
      <c r="I114" s="7">
        <v>98</v>
      </c>
      <c r="J114" s="7">
        <v>500</v>
      </c>
      <c r="K114" s="7">
        <v>49</v>
      </c>
      <c r="L114" s="7">
        <v>90</v>
      </c>
      <c r="M114" s="8">
        <v>13.64</v>
      </c>
      <c r="N114" s="8">
        <v>17</v>
      </c>
      <c r="O114" s="7">
        <v>11345</v>
      </c>
      <c r="P114" s="8">
        <f t="shared" si="17"/>
        <v>0.55102239059692071</v>
      </c>
      <c r="S114" s="7"/>
      <c r="T114" s="45"/>
      <c r="AJ114" s="159">
        <f t="shared" si="18"/>
        <v>2195.6266666666666</v>
      </c>
    </row>
    <row r="115" spans="1:36" ht="13" thickTop="1" x14ac:dyDescent="0.25">
      <c r="A115" s="9" t="s">
        <v>65</v>
      </c>
      <c r="B115" s="10">
        <f t="shared" ref="B115:J115" si="19">SUM(B103:B114)</f>
        <v>244989</v>
      </c>
      <c r="C115" s="10">
        <f t="shared" si="19"/>
        <v>8026</v>
      </c>
      <c r="D115" s="10">
        <f t="shared" si="19"/>
        <v>4507</v>
      </c>
      <c r="E115" s="10">
        <f>SUM(E103:E114)</f>
        <v>76</v>
      </c>
      <c r="F115" s="10">
        <f>SUM(F103:F114)</f>
        <v>1171</v>
      </c>
      <c r="G115" s="10">
        <f>SUM(G103:G114)</f>
        <v>3273</v>
      </c>
      <c r="H115" s="10">
        <f>SUM(H103:H114)</f>
        <v>62</v>
      </c>
      <c r="I115" s="10">
        <f>SUM(I103:I114)</f>
        <v>1176</v>
      </c>
      <c r="J115" s="10">
        <f t="shared" si="19"/>
        <v>6840</v>
      </c>
      <c r="K115" s="10">
        <f>SUM(K103:K114)</f>
        <v>451</v>
      </c>
      <c r="L115" s="10">
        <f>SUM(L103:L114)</f>
        <v>1109</v>
      </c>
      <c r="M115" s="10">
        <f t="shared" ref="M115:T115" si="20">SUM(M103:M114)</f>
        <v>226.37</v>
      </c>
      <c r="N115" s="10">
        <f t="shared" si="20"/>
        <v>161</v>
      </c>
      <c r="O115" s="10">
        <f t="shared" si="20"/>
        <v>127850</v>
      </c>
      <c r="P115" s="10">
        <f t="shared" si="20"/>
        <v>6.3534034792494651</v>
      </c>
      <c r="S115" s="10">
        <f t="shared" si="20"/>
        <v>118</v>
      </c>
      <c r="T115" s="10">
        <f t="shared" si="20"/>
        <v>622</v>
      </c>
      <c r="AJ115" s="160"/>
    </row>
    <row r="116" spans="1:36" ht="13" thickBot="1" x14ac:dyDescent="0.3">
      <c r="A116" s="12" t="s">
        <v>66</v>
      </c>
      <c r="B116" s="13">
        <f>AVERAGE(B103:B114)</f>
        <v>20415.75</v>
      </c>
      <c r="C116" s="13">
        <f t="shared" ref="C116:P116" si="21">AVERAGE(C103:C114)</f>
        <v>668.83333333333337</v>
      </c>
      <c r="D116" s="13">
        <f t="shared" si="21"/>
        <v>375.58333333333331</v>
      </c>
      <c r="E116" s="13">
        <f>AVERAGE(E103:E114)</f>
        <v>6.333333333333333</v>
      </c>
      <c r="F116" s="13">
        <f>AVERAGE(F103:F114)</f>
        <v>97.583333333333329</v>
      </c>
      <c r="G116" s="13">
        <f>AVERAGE(G103:G114)</f>
        <v>272.75</v>
      </c>
      <c r="H116" s="13">
        <f>AVERAGE(H103:H114)</f>
        <v>5.166666666666667</v>
      </c>
      <c r="I116" s="13">
        <f>AVERAGE(I103:I114)</f>
        <v>98</v>
      </c>
      <c r="J116" s="13">
        <f t="shared" si="21"/>
        <v>570</v>
      </c>
      <c r="K116" s="13">
        <f>AVERAGE(K103:K114)</f>
        <v>37.583333333333336</v>
      </c>
      <c r="L116" s="13">
        <f>AVERAGE(L103:L114)</f>
        <v>92.416666666666671</v>
      </c>
      <c r="M116" s="13">
        <f t="shared" si="21"/>
        <v>20.579090909090908</v>
      </c>
      <c r="N116" s="13">
        <f t="shared" si="21"/>
        <v>16.100000000000001</v>
      </c>
      <c r="O116" s="13">
        <f t="shared" si="21"/>
        <v>10654.166666666666</v>
      </c>
      <c r="P116" s="13">
        <f t="shared" si="21"/>
        <v>0.52945028993745546</v>
      </c>
      <c r="S116" s="13"/>
      <c r="T116" s="42"/>
      <c r="AJ116" s="163">
        <f>AVERAGE(AJ103:AJ114)</f>
        <v>2347.2922222222223</v>
      </c>
    </row>
    <row r="117" spans="1:36" ht="13" thickTop="1" x14ac:dyDescent="0.25"/>
    <row r="118" spans="1:36" ht="13" thickBot="1" x14ac:dyDescent="0.3"/>
    <row r="119" spans="1:36" ht="13" thickTop="1" x14ac:dyDescent="0.25">
      <c r="A119" s="25" t="s">
        <v>5</v>
      </c>
      <c r="B119" s="26" t="s">
        <v>6</v>
      </c>
      <c r="C119" s="26" t="s">
        <v>6</v>
      </c>
      <c r="D119" s="26" t="s">
        <v>8</v>
      </c>
      <c r="E119" s="26" t="s">
        <v>9</v>
      </c>
      <c r="F119" s="26" t="s">
        <v>2</v>
      </c>
      <c r="G119" s="26" t="s">
        <v>10</v>
      </c>
      <c r="H119" s="26" t="s">
        <v>11</v>
      </c>
      <c r="I119" s="26" t="s">
        <v>3</v>
      </c>
      <c r="J119" s="26" t="s">
        <v>12</v>
      </c>
      <c r="K119" s="26" t="s">
        <v>13</v>
      </c>
      <c r="L119" s="26" t="s">
        <v>14</v>
      </c>
      <c r="M119" s="26" t="s">
        <v>16</v>
      </c>
      <c r="N119" s="27" t="s">
        <v>17</v>
      </c>
      <c r="O119" s="27" t="s">
        <v>56</v>
      </c>
      <c r="P119" s="27" t="s">
        <v>48</v>
      </c>
      <c r="S119" s="166" t="s">
        <v>57</v>
      </c>
      <c r="T119" s="167"/>
      <c r="AJ119" s="113" t="s">
        <v>174</v>
      </c>
    </row>
    <row r="120" spans="1:36" ht="14" thickBot="1" x14ac:dyDescent="0.3">
      <c r="A120" s="28" t="s">
        <v>67</v>
      </c>
      <c r="B120" s="29" t="s">
        <v>21</v>
      </c>
      <c r="C120" s="30" t="s">
        <v>22</v>
      </c>
      <c r="D120" s="29" t="s">
        <v>45</v>
      </c>
      <c r="E120" s="29" t="s">
        <v>45</v>
      </c>
      <c r="F120" s="31" t="s">
        <v>24</v>
      </c>
      <c r="G120" s="29" t="s">
        <v>45</v>
      </c>
      <c r="H120" s="29" t="s">
        <v>45</v>
      </c>
      <c r="I120" s="31" t="s">
        <v>24</v>
      </c>
      <c r="J120" s="29" t="s">
        <v>45</v>
      </c>
      <c r="K120" s="29" t="s">
        <v>45</v>
      </c>
      <c r="L120" s="31" t="s">
        <v>24</v>
      </c>
      <c r="M120" s="29" t="s">
        <v>26</v>
      </c>
      <c r="N120" s="31" t="s">
        <v>27</v>
      </c>
      <c r="O120" s="31" t="s">
        <v>59</v>
      </c>
      <c r="P120" s="30" t="s">
        <v>25</v>
      </c>
      <c r="S120" s="29" t="s">
        <v>60</v>
      </c>
      <c r="T120" s="29" t="s">
        <v>61</v>
      </c>
      <c r="AJ120" s="157" t="s">
        <v>176</v>
      </c>
    </row>
    <row r="121" spans="1:36" ht="13" thickTop="1" x14ac:dyDescent="0.25">
      <c r="A121" s="6" t="s">
        <v>28</v>
      </c>
      <c r="B121" s="7">
        <v>17878</v>
      </c>
      <c r="C121" s="7">
        <v>577</v>
      </c>
      <c r="D121" s="7">
        <v>173</v>
      </c>
      <c r="E121" s="7">
        <v>3</v>
      </c>
      <c r="F121" s="7">
        <v>98</v>
      </c>
      <c r="G121" s="7">
        <v>193</v>
      </c>
      <c r="H121" s="7">
        <v>5</v>
      </c>
      <c r="I121" s="7">
        <v>97</v>
      </c>
      <c r="J121" s="7">
        <v>396</v>
      </c>
      <c r="K121" s="7">
        <v>38</v>
      </c>
      <c r="L121" s="7">
        <v>90</v>
      </c>
      <c r="M121" s="3">
        <v>15.4</v>
      </c>
      <c r="N121" s="8">
        <v>16.8</v>
      </c>
      <c r="O121" s="7">
        <v>12792</v>
      </c>
      <c r="P121" s="8">
        <f t="shared" ref="P121:P132" si="22">O121/B121</f>
        <v>0.71551627698847742</v>
      </c>
      <c r="S121" s="7">
        <v>12</v>
      </c>
      <c r="T121" s="43">
        <v>58</v>
      </c>
      <c r="AJ121" s="159">
        <f t="shared" ref="AJ121:AJ132" si="23">(0.8*C121*G121)/60</f>
        <v>1484.8133333333333</v>
      </c>
    </row>
    <row r="122" spans="1:36" x14ac:dyDescent="0.25">
      <c r="A122" s="6" t="s">
        <v>29</v>
      </c>
      <c r="B122" s="7">
        <v>19371</v>
      </c>
      <c r="C122" s="7">
        <v>692</v>
      </c>
      <c r="D122" s="7">
        <v>245</v>
      </c>
      <c r="E122" s="7">
        <v>4</v>
      </c>
      <c r="F122" s="7">
        <v>99</v>
      </c>
      <c r="G122" s="7">
        <v>220</v>
      </c>
      <c r="H122" s="7">
        <v>6</v>
      </c>
      <c r="I122" s="7">
        <v>98</v>
      </c>
      <c r="J122" s="7">
        <v>488</v>
      </c>
      <c r="K122" s="7">
        <v>38</v>
      </c>
      <c r="L122" s="7">
        <v>92</v>
      </c>
      <c r="M122" s="8">
        <v>20.100000000000001</v>
      </c>
      <c r="N122" s="8">
        <v>17</v>
      </c>
      <c r="O122" s="7">
        <v>7086</v>
      </c>
      <c r="P122" s="8">
        <f t="shared" si="22"/>
        <v>0.36580455319807959</v>
      </c>
      <c r="S122" s="7">
        <v>13</v>
      </c>
      <c r="T122" s="44">
        <v>68</v>
      </c>
      <c r="AJ122" s="159">
        <f t="shared" si="23"/>
        <v>2029.8666666666666</v>
      </c>
    </row>
    <row r="123" spans="1:36" x14ac:dyDescent="0.25">
      <c r="A123" s="6" t="s">
        <v>30</v>
      </c>
      <c r="B123" s="7">
        <v>17119</v>
      </c>
      <c r="C123" s="7">
        <v>552</v>
      </c>
      <c r="D123" s="7">
        <v>285</v>
      </c>
      <c r="E123" s="7">
        <v>5</v>
      </c>
      <c r="F123" s="7">
        <v>98</v>
      </c>
      <c r="G123" s="7">
        <v>288</v>
      </c>
      <c r="H123" s="7">
        <v>4</v>
      </c>
      <c r="I123" s="7">
        <v>99</v>
      </c>
      <c r="J123" s="7">
        <v>566</v>
      </c>
      <c r="K123" s="7">
        <v>38</v>
      </c>
      <c r="L123" s="7">
        <v>93</v>
      </c>
      <c r="M123" s="8">
        <v>7.3</v>
      </c>
      <c r="N123" s="8">
        <v>17</v>
      </c>
      <c r="O123" s="7">
        <v>7488</v>
      </c>
      <c r="P123" s="8">
        <f t="shared" si="22"/>
        <v>0.43740872714527718</v>
      </c>
      <c r="S123" s="7">
        <v>16</v>
      </c>
      <c r="T123" s="44">
        <v>65</v>
      </c>
      <c r="AJ123" s="159">
        <f t="shared" si="23"/>
        <v>2119.6799999999998</v>
      </c>
    </row>
    <row r="124" spans="1:36" x14ac:dyDescent="0.25">
      <c r="A124" s="6" t="s">
        <v>31</v>
      </c>
      <c r="B124" s="7">
        <v>23349</v>
      </c>
      <c r="C124" s="7">
        <v>778</v>
      </c>
      <c r="D124" s="7">
        <v>340</v>
      </c>
      <c r="E124" s="7">
        <v>4</v>
      </c>
      <c r="F124" s="7">
        <v>99</v>
      </c>
      <c r="G124" s="7">
        <v>225</v>
      </c>
      <c r="H124" s="7">
        <v>5</v>
      </c>
      <c r="I124" s="7">
        <v>98</v>
      </c>
      <c r="J124" s="7">
        <v>499</v>
      </c>
      <c r="K124" s="7">
        <v>33</v>
      </c>
      <c r="L124" s="7">
        <v>93</v>
      </c>
      <c r="M124" s="8">
        <v>30.6</v>
      </c>
      <c r="N124" s="8">
        <v>16.100000000000001</v>
      </c>
      <c r="O124" s="7">
        <v>9753</v>
      </c>
      <c r="P124" s="8">
        <f t="shared" si="22"/>
        <v>0.41770525504304251</v>
      </c>
      <c r="S124" s="7">
        <v>15</v>
      </c>
      <c r="T124" s="44">
        <v>95</v>
      </c>
      <c r="AJ124" s="159">
        <f t="shared" si="23"/>
        <v>2334.0000000000005</v>
      </c>
    </row>
    <row r="125" spans="1:36" x14ac:dyDescent="0.25">
      <c r="A125" s="6" t="s">
        <v>32</v>
      </c>
      <c r="B125" s="7">
        <v>18438</v>
      </c>
      <c r="C125" s="7">
        <v>595</v>
      </c>
      <c r="D125" s="7">
        <v>335</v>
      </c>
      <c r="E125" s="7">
        <v>6</v>
      </c>
      <c r="F125" s="7">
        <v>98</v>
      </c>
      <c r="G125" s="7">
        <v>270</v>
      </c>
      <c r="H125" s="7">
        <v>5</v>
      </c>
      <c r="I125" s="7">
        <v>98</v>
      </c>
      <c r="J125" s="7">
        <v>643</v>
      </c>
      <c r="K125" s="7">
        <v>38</v>
      </c>
      <c r="L125" s="7">
        <v>94</v>
      </c>
      <c r="M125" s="8">
        <v>3.2</v>
      </c>
      <c r="N125" s="8">
        <v>18</v>
      </c>
      <c r="O125" s="7">
        <v>11704</v>
      </c>
      <c r="P125" s="8">
        <f t="shared" si="22"/>
        <v>0.63477600607441154</v>
      </c>
      <c r="S125" s="7">
        <v>17</v>
      </c>
      <c r="T125" s="44">
        <v>104</v>
      </c>
      <c r="AJ125" s="159">
        <f t="shared" si="23"/>
        <v>2142</v>
      </c>
    </row>
    <row r="126" spans="1:36" x14ac:dyDescent="0.25">
      <c r="A126" s="6" t="s">
        <v>33</v>
      </c>
      <c r="B126" s="7">
        <v>18853</v>
      </c>
      <c r="C126" s="7">
        <v>628</v>
      </c>
      <c r="D126" s="7">
        <v>305</v>
      </c>
      <c r="E126" s="7">
        <v>5</v>
      </c>
      <c r="F126" s="7">
        <v>98</v>
      </c>
      <c r="G126" s="7">
        <v>268</v>
      </c>
      <c r="H126" s="7">
        <v>5</v>
      </c>
      <c r="I126" s="7">
        <v>98</v>
      </c>
      <c r="J126" s="7">
        <v>646</v>
      </c>
      <c r="K126" s="7">
        <v>38</v>
      </c>
      <c r="L126" s="7">
        <v>94</v>
      </c>
      <c r="M126" s="8">
        <v>10.6</v>
      </c>
      <c r="N126" s="8">
        <v>18</v>
      </c>
      <c r="O126" s="7">
        <v>13085</v>
      </c>
      <c r="P126" s="8">
        <f t="shared" si="22"/>
        <v>0.69405399671139867</v>
      </c>
      <c r="S126" s="7">
        <v>16</v>
      </c>
      <c r="T126" s="44">
        <v>91</v>
      </c>
      <c r="AJ126" s="159">
        <f t="shared" si="23"/>
        <v>2244.0533333333337</v>
      </c>
    </row>
    <row r="127" spans="1:36" x14ac:dyDescent="0.25">
      <c r="A127" s="6" t="s">
        <v>34</v>
      </c>
      <c r="B127" s="7">
        <v>28929</v>
      </c>
      <c r="C127" s="7">
        <v>933</v>
      </c>
      <c r="D127" s="7">
        <v>365</v>
      </c>
      <c r="E127" s="7">
        <v>6</v>
      </c>
      <c r="F127" s="7">
        <v>98</v>
      </c>
      <c r="G127" s="7">
        <v>388</v>
      </c>
      <c r="H127" s="7">
        <v>4</v>
      </c>
      <c r="I127" s="7">
        <v>99</v>
      </c>
      <c r="J127" s="7">
        <v>753</v>
      </c>
      <c r="K127" s="7">
        <v>42</v>
      </c>
      <c r="L127" s="7">
        <v>94</v>
      </c>
      <c r="M127" s="8">
        <v>26.98</v>
      </c>
      <c r="N127" s="8">
        <v>18</v>
      </c>
      <c r="O127" s="7">
        <v>16531</v>
      </c>
      <c r="P127" s="8">
        <f t="shared" si="22"/>
        <v>0.57143350962701789</v>
      </c>
      <c r="S127" s="7">
        <v>14</v>
      </c>
      <c r="T127" s="44">
        <v>112</v>
      </c>
      <c r="AJ127" s="159">
        <f t="shared" si="23"/>
        <v>4826.72</v>
      </c>
    </row>
    <row r="128" spans="1:36" x14ac:dyDescent="0.25">
      <c r="A128" s="6" t="s">
        <v>35</v>
      </c>
      <c r="B128" s="7">
        <v>38836</v>
      </c>
      <c r="C128" s="7">
        <v>1253</v>
      </c>
      <c r="D128" s="7">
        <v>290</v>
      </c>
      <c r="E128" s="7">
        <v>8</v>
      </c>
      <c r="F128" s="7">
        <v>97</v>
      </c>
      <c r="G128" s="7">
        <v>325</v>
      </c>
      <c r="H128" s="7">
        <v>9</v>
      </c>
      <c r="I128" s="7">
        <v>97</v>
      </c>
      <c r="J128" s="7">
        <v>700</v>
      </c>
      <c r="K128" s="7">
        <v>33</v>
      </c>
      <c r="L128" s="7">
        <v>95</v>
      </c>
      <c r="M128" s="8">
        <v>34.78</v>
      </c>
      <c r="N128" s="8">
        <v>20</v>
      </c>
      <c r="O128" s="7">
        <v>24587</v>
      </c>
      <c r="P128" s="8">
        <f t="shared" si="22"/>
        <v>0.63309815634977851</v>
      </c>
      <c r="S128" s="7">
        <v>9</v>
      </c>
      <c r="T128" s="44">
        <v>91</v>
      </c>
      <c r="AJ128" s="159">
        <f t="shared" si="23"/>
        <v>5429.6666666666679</v>
      </c>
    </row>
    <row r="129" spans="1:36" x14ac:dyDescent="0.25">
      <c r="A129" s="6" t="s">
        <v>36</v>
      </c>
      <c r="B129" s="7">
        <v>27011</v>
      </c>
      <c r="C129" s="7">
        <v>900</v>
      </c>
      <c r="D129" s="7">
        <v>240</v>
      </c>
      <c r="E129" s="7">
        <v>8</v>
      </c>
      <c r="F129" s="7">
        <v>97</v>
      </c>
      <c r="G129" s="7">
        <v>318</v>
      </c>
      <c r="H129" s="7">
        <v>7</v>
      </c>
      <c r="I129" s="7">
        <v>98</v>
      </c>
      <c r="J129" s="7">
        <v>635</v>
      </c>
      <c r="K129" s="7">
        <v>53</v>
      </c>
      <c r="L129" s="7">
        <v>92</v>
      </c>
      <c r="M129" s="8">
        <v>27.04</v>
      </c>
      <c r="N129" s="8">
        <v>18.5</v>
      </c>
      <c r="O129" s="7">
        <v>14190</v>
      </c>
      <c r="P129" s="8">
        <f t="shared" si="22"/>
        <v>0.52534152752582286</v>
      </c>
      <c r="S129" s="7">
        <v>5</v>
      </c>
      <c r="T129" s="44">
        <v>33</v>
      </c>
      <c r="AJ129" s="159">
        <f t="shared" si="23"/>
        <v>3816</v>
      </c>
    </row>
    <row r="130" spans="1:36" x14ac:dyDescent="0.25">
      <c r="A130" s="6" t="s">
        <v>37</v>
      </c>
      <c r="B130" s="7">
        <v>27191</v>
      </c>
      <c r="C130" s="7">
        <v>877</v>
      </c>
      <c r="D130" s="7">
        <v>238</v>
      </c>
      <c r="E130" s="7">
        <v>5</v>
      </c>
      <c r="F130" s="7">
        <v>98</v>
      </c>
      <c r="G130" s="7">
        <v>258</v>
      </c>
      <c r="H130" s="7">
        <v>5</v>
      </c>
      <c r="I130" s="7">
        <v>98</v>
      </c>
      <c r="J130" s="7">
        <v>539</v>
      </c>
      <c r="K130" s="7">
        <v>39</v>
      </c>
      <c r="L130" s="7">
        <v>93</v>
      </c>
      <c r="M130" s="8">
        <v>13.5</v>
      </c>
      <c r="N130" s="8">
        <v>19</v>
      </c>
      <c r="O130" s="7">
        <v>16029</v>
      </c>
      <c r="P130" s="8">
        <f t="shared" si="22"/>
        <v>0.58949652458534074</v>
      </c>
      <c r="S130" s="7"/>
      <c r="T130" s="44"/>
      <c r="AJ130" s="159">
        <f t="shared" si="23"/>
        <v>3016.88</v>
      </c>
    </row>
    <row r="131" spans="1:36" x14ac:dyDescent="0.25">
      <c r="A131" s="6" t="s">
        <v>38</v>
      </c>
      <c r="B131" s="7">
        <v>19058</v>
      </c>
      <c r="C131" s="7">
        <v>615</v>
      </c>
      <c r="D131" s="7">
        <v>253</v>
      </c>
      <c r="E131" s="7">
        <v>8</v>
      </c>
      <c r="F131" s="7">
        <v>97</v>
      </c>
      <c r="G131" s="7">
        <v>220</v>
      </c>
      <c r="H131" s="7">
        <v>7</v>
      </c>
      <c r="I131" s="7">
        <v>97</v>
      </c>
      <c r="J131" s="7">
        <v>401</v>
      </c>
      <c r="K131" s="7">
        <v>51</v>
      </c>
      <c r="L131" s="7">
        <v>87</v>
      </c>
      <c r="M131" s="8">
        <v>11.2</v>
      </c>
      <c r="N131" s="8">
        <v>19</v>
      </c>
      <c r="O131" s="7">
        <v>9058</v>
      </c>
      <c r="P131" s="8">
        <f t="shared" si="22"/>
        <v>0.47528596914681498</v>
      </c>
      <c r="S131" s="7"/>
      <c r="T131" s="44"/>
      <c r="AJ131" s="159">
        <f t="shared" si="23"/>
        <v>1804</v>
      </c>
    </row>
    <row r="132" spans="1:36" ht="13" thickBot="1" x14ac:dyDescent="0.3">
      <c r="A132" s="6" t="s">
        <v>39</v>
      </c>
      <c r="B132" s="7">
        <v>21768</v>
      </c>
      <c r="C132" s="7">
        <v>702</v>
      </c>
      <c r="D132" s="7">
        <v>195</v>
      </c>
      <c r="E132" s="7">
        <v>7</v>
      </c>
      <c r="F132" s="7">
        <v>97</v>
      </c>
      <c r="G132" s="7">
        <v>333</v>
      </c>
      <c r="H132" s="7">
        <v>6</v>
      </c>
      <c r="I132" s="7">
        <v>98</v>
      </c>
      <c r="J132" s="7">
        <v>714</v>
      </c>
      <c r="K132" s="7">
        <v>38</v>
      </c>
      <c r="L132" s="7">
        <v>95</v>
      </c>
      <c r="M132" s="8">
        <v>0</v>
      </c>
      <c r="N132" s="8">
        <v>0</v>
      </c>
      <c r="O132" s="7">
        <v>7831</v>
      </c>
      <c r="P132" s="8">
        <f t="shared" si="22"/>
        <v>0.35974825431826535</v>
      </c>
      <c r="S132" s="7">
        <v>5</v>
      </c>
      <c r="T132" s="45">
        <v>49</v>
      </c>
      <c r="AJ132" s="159">
        <f t="shared" si="23"/>
        <v>3116.88</v>
      </c>
    </row>
    <row r="133" spans="1:36" ht="13" thickTop="1" x14ac:dyDescent="0.25">
      <c r="A133" s="9" t="s">
        <v>68</v>
      </c>
      <c r="B133" s="10">
        <f t="shared" ref="B133:T133" si="24">SUM(B121:B132)</f>
        <v>277801</v>
      </c>
      <c r="C133" s="10">
        <f t="shared" si="24"/>
        <v>9102</v>
      </c>
      <c r="D133" s="10">
        <f t="shared" si="24"/>
        <v>3264</v>
      </c>
      <c r="E133" s="10">
        <f>SUM(E121:E132)</f>
        <v>69</v>
      </c>
      <c r="F133" s="10">
        <f>SUM(F121:F132)</f>
        <v>1174</v>
      </c>
      <c r="G133" s="10">
        <f>SUM(G121:G132)</f>
        <v>3306</v>
      </c>
      <c r="H133" s="10">
        <f>SUM(H121:H132)</f>
        <v>68</v>
      </c>
      <c r="I133" s="10">
        <f>SUM(I121:I132)</f>
        <v>1175</v>
      </c>
      <c r="J133" s="10">
        <f t="shared" si="24"/>
        <v>6980</v>
      </c>
      <c r="K133" s="10">
        <f>SUM(K121:K132)</f>
        <v>479</v>
      </c>
      <c r="L133" s="10">
        <f>SUM(L121:L132)</f>
        <v>1112</v>
      </c>
      <c r="M133" s="10">
        <f t="shared" si="24"/>
        <v>200.7</v>
      </c>
      <c r="N133" s="10">
        <f t="shared" si="24"/>
        <v>197.4</v>
      </c>
      <c r="O133" s="10">
        <f t="shared" si="24"/>
        <v>150134</v>
      </c>
      <c r="P133" s="10">
        <f t="shared" si="24"/>
        <v>6.4196687567137278</v>
      </c>
      <c r="S133" s="10">
        <f t="shared" si="24"/>
        <v>122</v>
      </c>
      <c r="T133" s="10">
        <f t="shared" si="24"/>
        <v>766</v>
      </c>
      <c r="AJ133" s="160"/>
    </row>
    <row r="134" spans="1:36" ht="13" thickBot="1" x14ac:dyDescent="0.3">
      <c r="A134" s="12" t="s">
        <v>69</v>
      </c>
      <c r="B134" s="13">
        <f>AVERAGE(B121:B132)</f>
        <v>23150.083333333332</v>
      </c>
      <c r="C134" s="13">
        <f t="shared" ref="C134:P134" si="25">AVERAGE(C121:C132)</f>
        <v>758.5</v>
      </c>
      <c r="D134" s="13">
        <f t="shared" si="25"/>
        <v>272</v>
      </c>
      <c r="E134" s="13">
        <f>AVERAGE(E121:E132)</f>
        <v>5.75</v>
      </c>
      <c r="F134" s="13">
        <f>AVERAGE(F121:F132)</f>
        <v>97.833333333333329</v>
      </c>
      <c r="G134" s="13">
        <f>AVERAGE(G121:G132)</f>
        <v>275.5</v>
      </c>
      <c r="H134" s="13">
        <f>AVERAGE(H121:H132)</f>
        <v>5.666666666666667</v>
      </c>
      <c r="I134" s="13">
        <f>AVERAGE(I121:I132)</f>
        <v>97.916666666666671</v>
      </c>
      <c r="J134" s="13">
        <f t="shared" si="25"/>
        <v>581.66666666666663</v>
      </c>
      <c r="K134" s="13">
        <f>AVERAGE(K121:K132)</f>
        <v>39.916666666666664</v>
      </c>
      <c r="L134" s="13">
        <f>AVERAGE(L121:L132)</f>
        <v>92.666666666666671</v>
      </c>
      <c r="M134" s="13">
        <f t="shared" si="25"/>
        <v>16.724999999999998</v>
      </c>
      <c r="N134" s="13">
        <f t="shared" si="25"/>
        <v>16.45</v>
      </c>
      <c r="O134" s="13">
        <f t="shared" si="25"/>
        <v>12511.166666666666</v>
      </c>
      <c r="P134" s="13">
        <f t="shared" si="25"/>
        <v>0.53497239639281069</v>
      </c>
      <c r="S134" s="13"/>
      <c r="T134" s="42"/>
      <c r="AJ134" s="163">
        <f>AVERAGE(AJ121:AJ132)</f>
        <v>2863.7133333333336</v>
      </c>
    </row>
    <row r="135" spans="1:36" ht="13" thickTop="1" x14ac:dyDescent="0.25"/>
    <row r="136" spans="1:36" ht="13" thickBot="1" x14ac:dyDescent="0.3"/>
    <row r="137" spans="1:36" ht="13" thickTop="1" x14ac:dyDescent="0.25">
      <c r="A137" s="25" t="s">
        <v>5</v>
      </c>
      <c r="B137" s="26" t="s">
        <v>6</v>
      </c>
      <c r="C137" s="26" t="s">
        <v>6</v>
      </c>
      <c r="D137" s="26" t="s">
        <v>8</v>
      </c>
      <c r="E137" s="26" t="s">
        <v>9</v>
      </c>
      <c r="F137" s="26" t="s">
        <v>2</v>
      </c>
      <c r="G137" s="26" t="s">
        <v>10</v>
      </c>
      <c r="H137" s="26" t="s">
        <v>11</v>
      </c>
      <c r="I137" s="26" t="s">
        <v>3</v>
      </c>
      <c r="J137" s="26" t="s">
        <v>12</v>
      </c>
      <c r="K137" s="26" t="s">
        <v>13</v>
      </c>
      <c r="L137" s="26" t="s">
        <v>14</v>
      </c>
      <c r="M137" s="26" t="s">
        <v>16</v>
      </c>
      <c r="N137" s="27" t="s">
        <v>17</v>
      </c>
      <c r="O137" s="27" t="s">
        <v>56</v>
      </c>
      <c r="P137" s="27" t="s">
        <v>48</v>
      </c>
      <c r="S137" s="166" t="s">
        <v>57</v>
      </c>
      <c r="T137" s="167"/>
      <c r="U137" s="26" t="s">
        <v>70</v>
      </c>
      <c r="V137" s="26" t="s">
        <v>71</v>
      </c>
      <c r="W137" s="132" t="s">
        <v>72</v>
      </c>
      <c r="X137" s="132" t="s">
        <v>73</v>
      </c>
      <c r="AJ137" s="113" t="s">
        <v>174</v>
      </c>
    </row>
    <row r="138" spans="1:36" ht="14" thickBot="1" x14ac:dyDescent="0.3">
      <c r="A138" s="28" t="s">
        <v>74</v>
      </c>
      <c r="B138" s="29" t="s">
        <v>21</v>
      </c>
      <c r="C138" s="30" t="s">
        <v>22</v>
      </c>
      <c r="D138" s="29" t="s">
        <v>45</v>
      </c>
      <c r="E138" s="29" t="s">
        <v>45</v>
      </c>
      <c r="F138" s="31" t="s">
        <v>24</v>
      </c>
      <c r="G138" s="29" t="s">
        <v>45</v>
      </c>
      <c r="H138" s="29" t="s">
        <v>45</v>
      </c>
      <c r="I138" s="31" t="s">
        <v>24</v>
      </c>
      <c r="J138" s="29" t="s">
        <v>45</v>
      </c>
      <c r="K138" s="29" t="s">
        <v>45</v>
      </c>
      <c r="L138" s="31" t="s">
        <v>24</v>
      </c>
      <c r="M138" s="29" t="s">
        <v>26</v>
      </c>
      <c r="N138" s="31" t="s">
        <v>27</v>
      </c>
      <c r="O138" s="31" t="s">
        <v>59</v>
      </c>
      <c r="P138" s="30" t="s">
        <v>25</v>
      </c>
      <c r="S138" s="29" t="s">
        <v>75</v>
      </c>
      <c r="T138" s="29" t="s">
        <v>61</v>
      </c>
      <c r="U138" s="29"/>
      <c r="V138" s="29"/>
      <c r="W138" s="133"/>
      <c r="X138" s="133"/>
      <c r="AJ138" s="157" t="s">
        <v>176</v>
      </c>
    </row>
    <row r="139" spans="1:36" ht="13" thickTop="1" x14ac:dyDescent="0.25">
      <c r="A139" s="6" t="s">
        <v>28</v>
      </c>
      <c r="B139" s="7">
        <v>17593</v>
      </c>
      <c r="C139" s="7">
        <v>568</v>
      </c>
      <c r="D139" s="7">
        <v>315</v>
      </c>
      <c r="E139" s="7">
        <v>6</v>
      </c>
      <c r="F139" s="7">
        <v>94</v>
      </c>
      <c r="G139" s="7">
        <v>283</v>
      </c>
      <c r="H139" s="7">
        <v>5</v>
      </c>
      <c r="I139" s="7">
        <v>97</v>
      </c>
      <c r="J139" s="7">
        <v>566</v>
      </c>
      <c r="K139" s="7">
        <v>29</v>
      </c>
      <c r="L139" s="7">
        <v>86</v>
      </c>
      <c r="M139" s="3">
        <v>0</v>
      </c>
      <c r="N139" s="8"/>
      <c r="O139" s="7">
        <v>8598</v>
      </c>
      <c r="P139" s="8">
        <f t="shared" ref="P139:P150" si="26">O139/B139</f>
        <v>0.48871710339339508</v>
      </c>
      <c r="S139" s="7">
        <v>7</v>
      </c>
      <c r="T139" s="43">
        <v>66</v>
      </c>
      <c r="U139" s="36">
        <v>7.6</v>
      </c>
      <c r="V139" s="36">
        <v>7.8</v>
      </c>
      <c r="W139" s="85">
        <v>8.1029999999999998</v>
      </c>
      <c r="X139" s="85">
        <v>9.1449999999999996</v>
      </c>
      <c r="AJ139" s="159">
        <f t="shared" ref="AJ139:AJ150" si="27">(0.8*C139*G139)/60</f>
        <v>2143.2533333333336</v>
      </c>
    </row>
    <row r="140" spans="1:36" x14ac:dyDescent="0.25">
      <c r="A140" s="6" t="s">
        <v>29</v>
      </c>
      <c r="B140" s="7">
        <v>20475</v>
      </c>
      <c r="C140" s="7">
        <v>706</v>
      </c>
      <c r="D140" s="7">
        <v>180</v>
      </c>
      <c r="E140" s="7">
        <v>15</v>
      </c>
      <c r="F140" s="7">
        <v>92</v>
      </c>
      <c r="G140" s="7">
        <v>228</v>
      </c>
      <c r="H140" s="7">
        <v>6</v>
      </c>
      <c r="I140" s="7">
        <v>97</v>
      </c>
      <c r="J140" s="7">
        <v>423</v>
      </c>
      <c r="K140" s="7">
        <v>43</v>
      </c>
      <c r="L140" s="7">
        <v>90</v>
      </c>
      <c r="M140" s="8">
        <v>27.34</v>
      </c>
      <c r="N140" s="8">
        <v>18.399999999999999</v>
      </c>
      <c r="O140" s="7">
        <v>8248</v>
      </c>
      <c r="P140" s="8">
        <f t="shared" si="26"/>
        <v>0.40283272283272281</v>
      </c>
      <c r="S140" s="7">
        <v>15</v>
      </c>
      <c r="T140" s="44">
        <v>101</v>
      </c>
      <c r="U140" s="36">
        <v>7.2</v>
      </c>
      <c r="V140" s="36">
        <v>7.1</v>
      </c>
      <c r="W140" s="85">
        <v>3.1080000000000001</v>
      </c>
      <c r="X140" s="85">
        <v>3.2229999999999999</v>
      </c>
      <c r="AJ140" s="159">
        <f t="shared" si="27"/>
        <v>2146.2400000000002</v>
      </c>
    </row>
    <row r="141" spans="1:36" x14ac:dyDescent="0.25">
      <c r="A141" s="6" t="s">
        <v>30</v>
      </c>
      <c r="B141" s="7">
        <v>18136</v>
      </c>
      <c r="C141" s="7">
        <v>585</v>
      </c>
      <c r="D141" s="7">
        <v>160</v>
      </c>
      <c r="E141" s="7">
        <v>7</v>
      </c>
      <c r="F141" s="7">
        <v>96</v>
      </c>
      <c r="G141" s="7">
        <v>235</v>
      </c>
      <c r="H141" s="7">
        <v>4</v>
      </c>
      <c r="I141" s="7">
        <v>98</v>
      </c>
      <c r="J141" s="7">
        <v>509</v>
      </c>
      <c r="K141" s="7">
        <v>33</v>
      </c>
      <c r="L141" s="7">
        <v>93</v>
      </c>
      <c r="M141" s="8">
        <v>12.34</v>
      </c>
      <c r="N141" s="8">
        <v>18</v>
      </c>
      <c r="O141" s="7">
        <v>7532</v>
      </c>
      <c r="P141" s="8">
        <f t="shared" si="26"/>
        <v>0.41530657256285841</v>
      </c>
      <c r="S141" s="7">
        <v>2</v>
      </c>
      <c r="T141" s="44">
        <v>6</v>
      </c>
      <c r="U141" s="36">
        <v>7.1</v>
      </c>
      <c r="V141" s="36">
        <v>7.2</v>
      </c>
      <c r="W141" s="85">
        <v>2.5510000000000002</v>
      </c>
      <c r="X141" s="85">
        <v>2.7149999999999999</v>
      </c>
      <c r="AJ141" s="159">
        <f t="shared" si="27"/>
        <v>1833</v>
      </c>
    </row>
    <row r="142" spans="1:36" x14ac:dyDescent="0.25">
      <c r="A142" s="6" t="s">
        <v>31</v>
      </c>
      <c r="B142" s="7">
        <v>22370</v>
      </c>
      <c r="C142" s="7">
        <v>746</v>
      </c>
      <c r="D142" s="7">
        <v>240</v>
      </c>
      <c r="E142" s="7">
        <v>15</v>
      </c>
      <c r="F142" s="7">
        <v>94</v>
      </c>
      <c r="G142" s="7">
        <v>238</v>
      </c>
      <c r="H142" s="7">
        <v>5</v>
      </c>
      <c r="I142" s="7">
        <v>98</v>
      </c>
      <c r="J142" s="7">
        <v>566</v>
      </c>
      <c r="K142" s="7">
        <v>38</v>
      </c>
      <c r="L142" s="7">
        <v>93</v>
      </c>
      <c r="M142" s="8">
        <v>0</v>
      </c>
      <c r="N142" s="8"/>
      <c r="O142" s="7">
        <v>9075</v>
      </c>
      <c r="P142" s="8">
        <f t="shared" si="26"/>
        <v>0.40567724631202501</v>
      </c>
      <c r="S142" s="7">
        <v>22</v>
      </c>
      <c r="T142" s="44">
        <v>112</v>
      </c>
      <c r="U142" s="36">
        <v>7.4</v>
      </c>
      <c r="V142" s="36">
        <v>7.4</v>
      </c>
      <c r="W142" s="85">
        <v>1.7010000000000001</v>
      </c>
      <c r="X142" s="85">
        <v>2.177</v>
      </c>
      <c r="AJ142" s="159">
        <f t="shared" si="27"/>
        <v>2367.3066666666668</v>
      </c>
    </row>
    <row r="143" spans="1:36" x14ac:dyDescent="0.25">
      <c r="A143" s="6" t="s">
        <v>32</v>
      </c>
      <c r="B143" s="7">
        <v>29054</v>
      </c>
      <c r="C143" s="7">
        <v>937</v>
      </c>
      <c r="D143" s="7">
        <v>195</v>
      </c>
      <c r="E143" s="7">
        <v>9</v>
      </c>
      <c r="F143" s="7">
        <v>96</v>
      </c>
      <c r="G143" s="7">
        <v>238</v>
      </c>
      <c r="H143" s="7">
        <v>4</v>
      </c>
      <c r="I143" s="7">
        <v>98</v>
      </c>
      <c r="J143" s="7">
        <v>566</v>
      </c>
      <c r="K143" s="7">
        <v>43</v>
      </c>
      <c r="L143" s="7">
        <v>92</v>
      </c>
      <c r="M143" s="8">
        <v>21.5</v>
      </c>
      <c r="N143" s="8">
        <v>16.7</v>
      </c>
      <c r="O143" s="7">
        <v>10579</v>
      </c>
      <c r="P143" s="8">
        <f t="shared" si="26"/>
        <v>0.36411509602808562</v>
      </c>
      <c r="S143" s="7"/>
      <c r="T143" s="44"/>
      <c r="U143" s="36">
        <v>7.3</v>
      </c>
      <c r="V143" s="36">
        <v>7.4</v>
      </c>
      <c r="W143" s="85">
        <v>3.1349999999999998</v>
      </c>
      <c r="X143" s="85">
        <v>2.9630000000000001</v>
      </c>
      <c r="AJ143" s="159">
        <f t="shared" si="27"/>
        <v>2973.4133333333334</v>
      </c>
    </row>
    <row r="144" spans="1:36" x14ac:dyDescent="0.25">
      <c r="A144" s="6" t="s">
        <v>33</v>
      </c>
      <c r="B144" s="7">
        <v>21564</v>
      </c>
      <c r="C144" s="7">
        <v>719</v>
      </c>
      <c r="D144" s="7">
        <v>150</v>
      </c>
      <c r="E144" s="7">
        <v>15</v>
      </c>
      <c r="F144" s="7">
        <v>90</v>
      </c>
      <c r="G144" s="7">
        <v>305</v>
      </c>
      <c r="H144" s="7">
        <v>14</v>
      </c>
      <c r="I144" s="7">
        <v>95</v>
      </c>
      <c r="J144" s="7">
        <v>537</v>
      </c>
      <c r="K144" s="7">
        <v>53</v>
      </c>
      <c r="L144" s="7">
        <v>90</v>
      </c>
      <c r="M144" s="8">
        <v>25.44</v>
      </c>
      <c r="N144" s="8">
        <v>18.05</v>
      </c>
      <c r="O144" s="7">
        <v>11035</v>
      </c>
      <c r="P144" s="8">
        <f t="shared" si="26"/>
        <v>0.51173251715822665</v>
      </c>
      <c r="S144" s="7">
        <v>17</v>
      </c>
      <c r="T144" s="44">
        <v>88</v>
      </c>
      <c r="U144" s="36">
        <v>7.4</v>
      </c>
      <c r="V144" s="36">
        <v>7.4</v>
      </c>
      <c r="W144" s="85">
        <v>2.3889999999999998</v>
      </c>
      <c r="X144" s="85">
        <v>2.0430000000000001</v>
      </c>
      <c r="AJ144" s="159">
        <f t="shared" si="27"/>
        <v>2923.9333333333334</v>
      </c>
    </row>
    <row r="145" spans="1:36" x14ac:dyDescent="0.25">
      <c r="A145" s="6" t="s">
        <v>34</v>
      </c>
      <c r="B145" s="7">
        <v>30908</v>
      </c>
      <c r="C145" s="7">
        <v>997</v>
      </c>
      <c r="D145" s="7">
        <v>305</v>
      </c>
      <c r="E145" s="7">
        <v>16</v>
      </c>
      <c r="F145" s="7">
        <v>95</v>
      </c>
      <c r="G145" s="7">
        <v>338</v>
      </c>
      <c r="H145" s="7">
        <v>17</v>
      </c>
      <c r="I145" s="7">
        <v>95</v>
      </c>
      <c r="J145" s="7">
        <v>624</v>
      </c>
      <c r="K145" s="7">
        <v>81</v>
      </c>
      <c r="L145" s="7">
        <v>87</v>
      </c>
      <c r="M145" s="8">
        <v>45.82</v>
      </c>
      <c r="N145" s="8">
        <v>17.18</v>
      </c>
      <c r="O145" s="7">
        <v>14475</v>
      </c>
      <c r="P145" s="8">
        <f t="shared" si="26"/>
        <v>0.46832535265950564</v>
      </c>
      <c r="S145" s="7"/>
      <c r="T145" s="44"/>
      <c r="U145" s="36">
        <v>7.4</v>
      </c>
      <c r="V145" s="36">
        <v>7.5</v>
      </c>
      <c r="W145" s="85">
        <v>2.0670000000000002</v>
      </c>
      <c r="X145" s="85">
        <v>1.95</v>
      </c>
      <c r="AJ145" s="159">
        <f t="shared" si="27"/>
        <v>4493.1466666666665</v>
      </c>
    </row>
    <row r="146" spans="1:36" x14ac:dyDescent="0.25">
      <c r="A146" s="6" t="s">
        <v>35</v>
      </c>
      <c r="B146" s="7">
        <v>44457</v>
      </c>
      <c r="C146" s="7">
        <v>1434</v>
      </c>
      <c r="D146" s="7">
        <v>317</v>
      </c>
      <c r="E146" s="7">
        <v>12</v>
      </c>
      <c r="F146" s="7">
        <v>96</v>
      </c>
      <c r="G146" s="7">
        <v>391</v>
      </c>
      <c r="H146" s="7">
        <v>12</v>
      </c>
      <c r="I146" s="7">
        <v>97</v>
      </c>
      <c r="J146" s="7">
        <v>700</v>
      </c>
      <c r="K146" s="7">
        <v>57</v>
      </c>
      <c r="L146" s="7">
        <v>92</v>
      </c>
      <c r="M146" s="8">
        <v>40.42</v>
      </c>
      <c r="N146" s="8">
        <v>17.7</v>
      </c>
      <c r="O146" s="7">
        <v>20286</v>
      </c>
      <c r="P146" s="8">
        <f t="shared" si="26"/>
        <v>0.45630609352857815</v>
      </c>
      <c r="S146" s="7">
        <v>27</v>
      </c>
      <c r="T146" s="44">
        <v>169</v>
      </c>
      <c r="U146" s="36">
        <v>7.3</v>
      </c>
      <c r="V146" s="36">
        <v>7.5</v>
      </c>
      <c r="W146" s="85">
        <v>2.0459999999999998</v>
      </c>
      <c r="X146" s="85">
        <v>1.677</v>
      </c>
      <c r="AJ146" s="159">
        <f t="shared" si="27"/>
        <v>7475.92</v>
      </c>
    </row>
    <row r="147" spans="1:36" x14ac:dyDescent="0.25">
      <c r="A147" s="6" t="s">
        <v>36</v>
      </c>
      <c r="B147" s="7">
        <v>27871</v>
      </c>
      <c r="C147" s="7">
        <v>929</v>
      </c>
      <c r="D147" s="7">
        <v>218</v>
      </c>
      <c r="E147" s="7">
        <v>22</v>
      </c>
      <c r="F147" s="7">
        <v>90</v>
      </c>
      <c r="G147" s="7">
        <v>360</v>
      </c>
      <c r="H147" s="7">
        <v>5</v>
      </c>
      <c r="I147" s="7">
        <v>99</v>
      </c>
      <c r="J147" s="7">
        <v>710</v>
      </c>
      <c r="K147" s="7">
        <v>67</v>
      </c>
      <c r="L147" s="7">
        <v>91</v>
      </c>
      <c r="M147" s="8">
        <v>41.1</v>
      </c>
      <c r="N147" s="8">
        <v>18.2</v>
      </c>
      <c r="O147" s="7">
        <v>14288</v>
      </c>
      <c r="P147" s="8">
        <f t="shared" si="26"/>
        <v>0.51264755480607083</v>
      </c>
      <c r="S147" s="7"/>
      <c r="T147" s="44"/>
      <c r="U147" s="36">
        <v>7.4</v>
      </c>
      <c r="V147" s="36">
        <v>7.4</v>
      </c>
      <c r="W147" s="85">
        <v>2.077</v>
      </c>
      <c r="X147" s="85">
        <v>1.5669999999999999</v>
      </c>
      <c r="AJ147" s="159">
        <f t="shared" si="27"/>
        <v>4459.2</v>
      </c>
    </row>
    <row r="148" spans="1:36" x14ac:dyDescent="0.25">
      <c r="A148" s="6" t="s">
        <v>37</v>
      </c>
      <c r="B148" s="7">
        <v>27908</v>
      </c>
      <c r="C148" s="7">
        <v>900</v>
      </c>
      <c r="D148" s="7">
        <v>240</v>
      </c>
      <c r="E148" s="7">
        <v>11</v>
      </c>
      <c r="F148" s="7">
        <v>95</v>
      </c>
      <c r="G148" s="7">
        <v>275</v>
      </c>
      <c r="H148" s="7">
        <v>4</v>
      </c>
      <c r="I148" s="7">
        <v>99</v>
      </c>
      <c r="J148" s="7">
        <v>639</v>
      </c>
      <c r="K148" s="7">
        <v>38</v>
      </c>
      <c r="L148" s="7">
        <v>94</v>
      </c>
      <c r="M148" s="8">
        <v>17.600000000000001</v>
      </c>
      <c r="N148" s="8">
        <v>16.2</v>
      </c>
      <c r="O148" s="7">
        <v>13263</v>
      </c>
      <c r="P148" s="8">
        <f t="shared" si="26"/>
        <v>0.47524007453060052</v>
      </c>
      <c r="S148" s="7">
        <v>18</v>
      </c>
      <c r="T148" s="44">
        <v>105</v>
      </c>
      <c r="U148" s="36">
        <v>7.3</v>
      </c>
      <c r="V148" s="36">
        <v>7.2</v>
      </c>
      <c r="W148" s="85">
        <v>2.153</v>
      </c>
      <c r="X148" s="85">
        <v>2.0430000000000001</v>
      </c>
      <c r="AJ148" s="159">
        <f t="shared" si="27"/>
        <v>3300</v>
      </c>
    </row>
    <row r="149" spans="1:36" x14ac:dyDescent="0.25">
      <c r="A149" s="6" t="s">
        <v>38</v>
      </c>
      <c r="B149" s="7">
        <v>22197</v>
      </c>
      <c r="C149" s="7">
        <v>740</v>
      </c>
      <c r="D149" s="7">
        <v>292</v>
      </c>
      <c r="E149" s="7">
        <v>16</v>
      </c>
      <c r="F149" s="7">
        <v>95</v>
      </c>
      <c r="G149" s="7">
        <v>273</v>
      </c>
      <c r="H149" s="7">
        <v>6</v>
      </c>
      <c r="I149" s="7">
        <v>98</v>
      </c>
      <c r="J149" s="7">
        <v>594</v>
      </c>
      <c r="K149" s="7">
        <v>57</v>
      </c>
      <c r="L149" s="7">
        <v>90</v>
      </c>
      <c r="M149" s="8">
        <v>51.8</v>
      </c>
      <c r="N149" s="8">
        <v>17.8</v>
      </c>
      <c r="O149" s="7">
        <v>12076</v>
      </c>
      <c r="P149" s="8">
        <f t="shared" si="26"/>
        <v>0.54403748254268591</v>
      </c>
      <c r="S149" s="7"/>
      <c r="T149" s="44"/>
      <c r="U149" s="36">
        <v>7.3</v>
      </c>
      <c r="V149" s="36">
        <v>7.3</v>
      </c>
      <c r="W149" s="85">
        <v>2.52</v>
      </c>
      <c r="X149" s="85">
        <v>3.0169999999999999</v>
      </c>
      <c r="AJ149" s="159">
        <f t="shared" si="27"/>
        <v>2693.6</v>
      </c>
    </row>
    <row r="150" spans="1:36" ht="13" thickBot="1" x14ac:dyDescent="0.3">
      <c r="A150" s="6" t="s">
        <v>39</v>
      </c>
      <c r="B150" s="7">
        <v>21180</v>
      </c>
      <c r="C150" s="7">
        <v>683</v>
      </c>
      <c r="D150" s="7">
        <v>205</v>
      </c>
      <c r="E150" s="7">
        <v>13</v>
      </c>
      <c r="F150" s="7">
        <v>94</v>
      </c>
      <c r="G150" s="7">
        <v>298</v>
      </c>
      <c r="H150" s="7">
        <v>9</v>
      </c>
      <c r="I150" s="7">
        <v>97</v>
      </c>
      <c r="J150" s="7">
        <v>567</v>
      </c>
      <c r="K150" s="7">
        <v>38</v>
      </c>
      <c r="L150" s="7">
        <v>93</v>
      </c>
      <c r="M150" s="8">
        <v>19.579999999999998</v>
      </c>
      <c r="N150" s="8">
        <v>18.899999999999999</v>
      </c>
      <c r="O150" s="7">
        <v>10557</v>
      </c>
      <c r="P150" s="8">
        <f t="shared" si="26"/>
        <v>0.49844192634560908</v>
      </c>
      <c r="S150" s="7">
        <v>12</v>
      </c>
      <c r="T150" s="45">
        <v>69</v>
      </c>
      <c r="U150" s="36">
        <v>7.2</v>
      </c>
      <c r="V150" s="36">
        <v>7.2</v>
      </c>
      <c r="W150" s="85">
        <v>2.0169999999999999</v>
      </c>
      <c r="X150" s="85">
        <v>1.855</v>
      </c>
      <c r="AJ150" s="159">
        <f t="shared" si="27"/>
        <v>2713.7866666666664</v>
      </c>
    </row>
    <row r="151" spans="1:36" ht="13" thickTop="1" x14ac:dyDescent="0.25">
      <c r="A151" s="9" t="s">
        <v>76</v>
      </c>
      <c r="B151" s="10">
        <f t="shared" ref="B151:X151" si="28">SUM(B139:B150)</f>
        <v>303713</v>
      </c>
      <c r="C151" s="10">
        <f t="shared" si="28"/>
        <v>9944</v>
      </c>
      <c r="D151" s="10">
        <f t="shared" si="28"/>
        <v>2817</v>
      </c>
      <c r="E151" s="10">
        <f>SUM(E139:E150)</f>
        <v>157</v>
      </c>
      <c r="F151" s="10">
        <f>SUM(F139:F150)</f>
        <v>1127</v>
      </c>
      <c r="G151" s="10">
        <f>SUM(G139:G150)</f>
        <v>3462</v>
      </c>
      <c r="H151" s="10">
        <f>SUM(H139:H150)</f>
        <v>91</v>
      </c>
      <c r="I151" s="10">
        <f>SUM(I139:I150)</f>
        <v>1168</v>
      </c>
      <c r="J151" s="10">
        <f t="shared" si="28"/>
        <v>7001</v>
      </c>
      <c r="K151" s="10">
        <f>SUM(K139:K150)</f>
        <v>577</v>
      </c>
      <c r="L151" s="10">
        <f>SUM(L139:L150)</f>
        <v>1091</v>
      </c>
      <c r="M151" s="10">
        <f t="shared" si="28"/>
        <v>302.94</v>
      </c>
      <c r="N151" s="10">
        <f t="shared" si="28"/>
        <v>177.13</v>
      </c>
      <c r="O151" s="10">
        <f t="shared" si="28"/>
        <v>140012</v>
      </c>
      <c r="P151" s="10">
        <f t="shared" si="28"/>
        <v>5.5433797427003642</v>
      </c>
      <c r="S151" s="10">
        <f t="shared" si="28"/>
        <v>120</v>
      </c>
      <c r="T151" s="10">
        <f t="shared" si="28"/>
        <v>716</v>
      </c>
      <c r="U151" s="10">
        <f t="shared" si="28"/>
        <v>87.899999999999991</v>
      </c>
      <c r="V151" s="10">
        <f t="shared" si="28"/>
        <v>88.4</v>
      </c>
      <c r="W151" s="134">
        <f t="shared" si="28"/>
        <v>33.866999999999997</v>
      </c>
      <c r="X151" s="134">
        <f t="shared" si="28"/>
        <v>34.374999999999993</v>
      </c>
      <c r="AJ151" s="160"/>
    </row>
    <row r="152" spans="1:36" ht="13" thickBot="1" x14ac:dyDescent="0.3">
      <c r="A152" s="12" t="s">
        <v>77</v>
      </c>
      <c r="B152" s="13">
        <f>AVERAGE(B139:B150)</f>
        <v>25309.416666666668</v>
      </c>
      <c r="C152" s="13">
        <f t="shared" ref="C152:P152" si="29">AVERAGE(C139:C150)</f>
        <v>828.66666666666663</v>
      </c>
      <c r="D152" s="13">
        <f t="shared" si="29"/>
        <v>234.75</v>
      </c>
      <c r="E152" s="13">
        <f>AVERAGE(E139:E150)</f>
        <v>13.083333333333334</v>
      </c>
      <c r="F152" s="13">
        <f>AVERAGE(F139:F150)</f>
        <v>93.916666666666671</v>
      </c>
      <c r="G152" s="13">
        <f>AVERAGE(G139:G150)</f>
        <v>288.5</v>
      </c>
      <c r="H152" s="13">
        <f>AVERAGE(H139:H150)</f>
        <v>7.583333333333333</v>
      </c>
      <c r="I152" s="13">
        <f>AVERAGE(I139:I150)</f>
        <v>97.333333333333329</v>
      </c>
      <c r="J152" s="13">
        <f t="shared" si="29"/>
        <v>583.41666666666663</v>
      </c>
      <c r="K152" s="13">
        <f>AVERAGE(K139:K150)</f>
        <v>48.083333333333336</v>
      </c>
      <c r="L152" s="13">
        <f>AVERAGE(L139:L150)</f>
        <v>90.916666666666671</v>
      </c>
      <c r="M152" s="13">
        <f t="shared" si="29"/>
        <v>25.245000000000001</v>
      </c>
      <c r="N152" s="13">
        <f t="shared" si="29"/>
        <v>17.713000000000001</v>
      </c>
      <c r="O152" s="13">
        <f t="shared" si="29"/>
        <v>11667.666666666666</v>
      </c>
      <c r="P152" s="13">
        <f t="shared" si="29"/>
        <v>0.46194831189169699</v>
      </c>
      <c r="S152" s="13"/>
      <c r="T152" s="42"/>
      <c r="U152" s="13">
        <f>AVERAGE(U139:U150)</f>
        <v>7.3249999999999993</v>
      </c>
      <c r="V152" s="13">
        <f>AVERAGE(V139:V150)</f>
        <v>7.3666666666666671</v>
      </c>
      <c r="W152" s="135">
        <f>AVERAGE(W139:W150)</f>
        <v>2.8222499999999999</v>
      </c>
      <c r="X152" s="135">
        <f>AVERAGE(X139:X150)</f>
        <v>2.8645833333333326</v>
      </c>
      <c r="AJ152" s="163">
        <f>AVERAGE(AJ139:AJ150)</f>
        <v>3293.5666666666662</v>
      </c>
    </row>
    <row r="153" spans="1:36" ht="13" thickTop="1" x14ac:dyDescent="0.25"/>
    <row r="154" spans="1:36" ht="13" thickBot="1" x14ac:dyDescent="0.3"/>
    <row r="155" spans="1:36" x14ac:dyDescent="0.25">
      <c r="A155" s="68" t="s">
        <v>5</v>
      </c>
      <c r="B155" s="69" t="s">
        <v>6</v>
      </c>
      <c r="C155" s="69" t="s">
        <v>6</v>
      </c>
      <c r="D155" s="69" t="s">
        <v>8</v>
      </c>
      <c r="E155" s="69" t="s">
        <v>9</v>
      </c>
      <c r="F155" s="69" t="s">
        <v>2</v>
      </c>
      <c r="G155" s="69" t="s">
        <v>10</v>
      </c>
      <c r="H155" s="69" t="s">
        <v>11</v>
      </c>
      <c r="I155" s="69" t="s">
        <v>3</v>
      </c>
      <c r="J155" s="69" t="s">
        <v>12</v>
      </c>
      <c r="K155" s="69" t="s">
        <v>13</v>
      </c>
      <c r="L155" s="69" t="s">
        <v>14</v>
      </c>
      <c r="M155" s="69" t="s">
        <v>16</v>
      </c>
      <c r="N155" s="70" t="s">
        <v>17</v>
      </c>
      <c r="O155" s="70" t="s">
        <v>56</v>
      </c>
      <c r="P155" s="70" t="s">
        <v>48</v>
      </c>
      <c r="S155" s="168" t="s">
        <v>57</v>
      </c>
      <c r="T155" s="169"/>
      <c r="U155" s="69" t="s">
        <v>70</v>
      </c>
      <c r="V155" s="69" t="s">
        <v>71</v>
      </c>
      <c r="W155" s="136" t="s">
        <v>72</v>
      </c>
      <c r="X155" s="137" t="s">
        <v>73</v>
      </c>
      <c r="AJ155" s="113" t="s">
        <v>174</v>
      </c>
    </row>
    <row r="156" spans="1:36" ht="14" thickBot="1" x14ac:dyDescent="0.3">
      <c r="A156" s="71" t="s">
        <v>78</v>
      </c>
      <c r="B156" s="72" t="s">
        <v>21</v>
      </c>
      <c r="C156" s="73" t="s">
        <v>22</v>
      </c>
      <c r="D156" s="72" t="s">
        <v>45</v>
      </c>
      <c r="E156" s="72" t="s">
        <v>45</v>
      </c>
      <c r="F156" s="74" t="s">
        <v>24</v>
      </c>
      <c r="G156" s="72" t="s">
        <v>45</v>
      </c>
      <c r="H156" s="72" t="s">
        <v>45</v>
      </c>
      <c r="I156" s="74" t="s">
        <v>24</v>
      </c>
      <c r="J156" s="72" t="s">
        <v>45</v>
      </c>
      <c r="K156" s="72" t="s">
        <v>45</v>
      </c>
      <c r="L156" s="74" t="s">
        <v>24</v>
      </c>
      <c r="M156" s="72" t="s">
        <v>26</v>
      </c>
      <c r="N156" s="74" t="s">
        <v>27</v>
      </c>
      <c r="O156" s="74" t="s">
        <v>59</v>
      </c>
      <c r="P156" s="73" t="s">
        <v>25</v>
      </c>
      <c r="S156" s="72" t="s">
        <v>75</v>
      </c>
      <c r="T156" s="72" t="s">
        <v>61</v>
      </c>
      <c r="U156" s="72"/>
      <c r="V156" s="72"/>
      <c r="W156" s="138"/>
      <c r="X156" s="139"/>
      <c r="AJ156" s="157" t="s">
        <v>176</v>
      </c>
    </row>
    <row r="157" spans="1:36" x14ac:dyDescent="0.25">
      <c r="A157" s="82" t="s">
        <v>28</v>
      </c>
      <c r="B157" s="49">
        <v>26642</v>
      </c>
      <c r="C157" s="49">
        <v>859.41935483870964</v>
      </c>
      <c r="D157" s="64">
        <v>213</v>
      </c>
      <c r="E157" s="64">
        <v>15</v>
      </c>
      <c r="F157" s="64">
        <v>93</v>
      </c>
      <c r="G157" s="64">
        <v>148</v>
      </c>
      <c r="H157" s="64">
        <v>4</v>
      </c>
      <c r="I157" s="64">
        <v>97</v>
      </c>
      <c r="J157" s="64">
        <v>576</v>
      </c>
      <c r="K157" s="64">
        <v>38</v>
      </c>
      <c r="L157" s="64">
        <v>93</v>
      </c>
      <c r="M157" s="65">
        <v>0</v>
      </c>
      <c r="N157" s="65">
        <v>0</v>
      </c>
      <c r="O157" s="49">
        <v>10322</v>
      </c>
      <c r="P157" s="66">
        <f t="shared" ref="P157:P168" si="30">O157/B157</f>
        <v>0.38743337587268223</v>
      </c>
      <c r="S157" s="49"/>
      <c r="T157" s="43"/>
      <c r="U157" s="67"/>
      <c r="V157" s="67"/>
      <c r="W157" s="140"/>
      <c r="X157" s="140"/>
      <c r="AJ157" s="159">
        <f t="shared" ref="AJ157:AJ168" si="31">(0.8*C157*G157)/60</f>
        <v>1695.9208602150536</v>
      </c>
    </row>
    <row r="158" spans="1:36" x14ac:dyDescent="0.25">
      <c r="A158" s="83" t="s">
        <v>29</v>
      </c>
      <c r="B158" s="7">
        <v>22250</v>
      </c>
      <c r="C158" s="7">
        <v>794.64285714285711</v>
      </c>
      <c r="D158" s="50">
        <v>250</v>
      </c>
      <c r="E158" s="50">
        <v>12</v>
      </c>
      <c r="F158" s="50">
        <v>95</v>
      </c>
      <c r="G158" s="50">
        <v>255</v>
      </c>
      <c r="H158" s="50">
        <v>6</v>
      </c>
      <c r="I158" s="50">
        <v>98</v>
      </c>
      <c r="J158" s="50">
        <v>624</v>
      </c>
      <c r="K158" s="50">
        <v>38</v>
      </c>
      <c r="L158" s="50">
        <v>94</v>
      </c>
      <c r="M158" s="53">
        <v>8.48</v>
      </c>
      <c r="N158" s="53">
        <v>17.8</v>
      </c>
      <c r="O158" s="7">
        <v>10244</v>
      </c>
      <c r="P158" s="8">
        <f t="shared" si="30"/>
        <v>0.46040449438202247</v>
      </c>
      <c r="S158" s="7"/>
      <c r="T158" s="44"/>
      <c r="U158" s="36"/>
      <c r="V158" s="36"/>
      <c r="W158" s="85"/>
      <c r="X158" s="85"/>
      <c r="AJ158" s="159">
        <f t="shared" si="31"/>
        <v>2701.7857142857147</v>
      </c>
    </row>
    <row r="159" spans="1:36" x14ac:dyDescent="0.25">
      <c r="A159" s="83" t="s">
        <v>30</v>
      </c>
      <c r="B159" s="7">
        <v>24267</v>
      </c>
      <c r="C159" s="7">
        <v>782.80645161290317</v>
      </c>
      <c r="D159" s="50">
        <v>160</v>
      </c>
      <c r="E159" s="50">
        <v>13</v>
      </c>
      <c r="F159" s="50">
        <v>92</v>
      </c>
      <c r="G159" s="50">
        <v>268</v>
      </c>
      <c r="H159" s="50">
        <v>22</v>
      </c>
      <c r="I159" s="50">
        <v>92</v>
      </c>
      <c r="J159" s="50">
        <v>543</v>
      </c>
      <c r="K159" s="50">
        <v>67</v>
      </c>
      <c r="L159" s="50">
        <v>88</v>
      </c>
      <c r="M159" s="52">
        <v>23.2</v>
      </c>
      <c r="N159" s="52">
        <v>17</v>
      </c>
      <c r="O159" s="7">
        <v>10632</v>
      </c>
      <c r="P159" s="8">
        <f t="shared" si="30"/>
        <v>0.43812584991964398</v>
      </c>
      <c r="S159" s="7"/>
      <c r="T159" s="44"/>
      <c r="U159" s="36"/>
      <c r="V159" s="36"/>
      <c r="W159" s="85"/>
      <c r="X159" s="85"/>
      <c r="AJ159" s="159">
        <f t="shared" si="31"/>
        <v>2797.228387096774</v>
      </c>
    </row>
    <row r="160" spans="1:36" x14ac:dyDescent="0.25">
      <c r="A160" s="83" t="s">
        <v>31</v>
      </c>
      <c r="B160" s="7">
        <v>20240</v>
      </c>
      <c r="C160" s="7">
        <v>674.66666666666663</v>
      </c>
      <c r="D160" s="50">
        <v>243</v>
      </c>
      <c r="E160" s="50">
        <v>22</v>
      </c>
      <c r="F160" s="50">
        <v>91</v>
      </c>
      <c r="G160" s="50">
        <v>328</v>
      </c>
      <c r="H160" s="50">
        <v>8</v>
      </c>
      <c r="I160" s="50">
        <v>97</v>
      </c>
      <c r="J160" s="50">
        <v>628</v>
      </c>
      <c r="K160" s="50">
        <v>63</v>
      </c>
      <c r="L160" s="50">
        <v>90</v>
      </c>
      <c r="M160" s="52">
        <v>50.1</v>
      </c>
      <c r="N160" s="52">
        <v>16.399999999999999</v>
      </c>
      <c r="O160" s="7">
        <v>12579</v>
      </c>
      <c r="P160" s="8">
        <f t="shared" si="30"/>
        <v>0.62149209486166013</v>
      </c>
      <c r="S160" s="7">
        <v>8</v>
      </c>
      <c r="T160" s="44">
        <v>37</v>
      </c>
      <c r="U160" s="36">
        <v>7.2</v>
      </c>
      <c r="V160" s="36">
        <v>7.3</v>
      </c>
      <c r="W160" s="85">
        <v>1.8740000000000001</v>
      </c>
      <c r="X160" s="85">
        <v>1.589</v>
      </c>
      <c r="AJ160" s="159">
        <f t="shared" si="31"/>
        <v>2950.5422222222219</v>
      </c>
    </row>
    <row r="161" spans="1:36" x14ac:dyDescent="0.25">
      <c r="A161" s="83" t="s">
        <v>32</v>
      </c>
      <c r="B161" s="7">
        <v>25957</v>
      </c>
      <c r="C161" s="7">
        <v>837.32258064516134</v>
      </c>
      <c r="D161" s="50">
        <v>185</v>
      </c>
      <c r="E161" s="50">
        <v>11</v>
      </c>
      <c r="F161" s="50">
        <v>94</v>
      </c>
      <c r="G161" s="50">
        <v>285</v>
      </c>
      <c r="H161" s="50">
        <v>4</v>
      </c>
      <c r="I161" s="50">
        <v>99</v>
      </c>
      <c r="J161" s="50">
        <v>514</v>
      </c>
      <c r="K161" s="50">
        <v>38</v>
      </c>
      <c r="L161" s="50">
        <v>93</v>
      </c>
      <c r="M161" s="52">
        <v>54.76</v>
      </c>
      <c r="N161" s="52">
        <v>17</v>
      </c>
      <c r="O161" s="7">
        <v>13302</v>
      </c>
      <c r="P161" s="8">
        <f t="shared" si="30"/>
        <v>0.51246291944369537</v>
      </c>
      <c r="S161" s="7">
        <v>1</v>
      </c>
      <c r="T161" s="44">
        <v>1</v>
      </c>
      <c r="U161" s="36">
        <v>7.1</v>
      </c>
      <c r="V161" s="36">
        <v>7.1</v>
      </c>
      <c r="W161" s="85">
        <v>1.9330000000000001</v>
      </c>
      <c r="X161" s="85">
        <v>1.7390000000000001</v>
      </c>
      <c r="AJ161" s="159">
        <f t="shared" si="31"/>
        <v>3181.8258064516135</v>
      </c>
    </row>
    <row r="162" spans="1:36" x14ac:dyDescent="0.25">
      <c r="A162" s="83" t="s">
        <v>33</v>
      </c>
      <c r="B162" s="7">
        <v>25655</v>
      </c>
      <c r="C162" s="7">
        <v>855.16666666666663</v>
      </c>
      <c r="D162" s="50">
        <v>290</v>
      </c>
      <c r="E162" s="50">
        <v>15</v>
      </c>
      <c r="F162" s="50">
        <v>95</v>
      </c>
      <c r="G162" s="50">
        <v>338</v>
      </c>
      <c r="H162" s="50">
        <v>4</v>
      </c>
      <c r="I162" s="54" t="s">
        <v>49</v>
      </c>
      <c r="J162" s="50">
        <v>616</v>
      </c>
      <c r="K162" s="50">
        <v>43</v>
      </c>
      <c r="L162" s="54" t="s">
        <v>79</v>
      </c>
      <c r="M162" s="52">
        <v>10.92</v>
      </c>
      <c r="N162" s="51">
        <v>18</v>
      </c>
      <c r="O162" s="7">
        <v>12600</v>
      </c>
      <c r="P162" s="8">
        <f t="shared" si="30"/>
        <v>0.49113233287858116</v>
      </c>
      <c r="S162" s="7">
        <v>15</v>
      </c>
      <c r="T162" s="44">
        <v>97</v>
      </c>
      <c r="U162" s="36">
        <v>7.1</v>
      </c>
      <c r="V162" s="36">
        <v>7.1</v>
      </c>
      <c r="W162" s="85">
        <v>1.821</v>
      </c>
      <c r="X162" s="85">
        <v>1.8260000000000001</v>
      </c>
      <c r="AJ162" s="159">
        <f t="shared" si="31"/>
        <v>3853.951111111111</v>
      </c>
    </row>
    <row r="163" spans="1:36" x14ac:dyDescent="0.25">
      <c r="A163" s="83" t="s">
        <v>34</v>
      </c>
      <c r="B163" s="7">
        <v>31808</v>
      </c>
      <c r="C163" s="7">
        <v>1026.0645161290322</v>
      </c>
      <c r="D163" s="50">
        <v>200</v>
      </c>
      <c r="E163" s="50">
        <v>8</v>
      </c>
      <c r="F163" s="50">
        <v>96</v>
      </c>
      <c r="G163" s="50">
        <v>263</v>
      </c>
      <c r="H163" s="50">
        <v>4</v>
      </c>
      <c r="I163" s="54" t="s">
        <v>49</v>
      </c>
      <c r="J163" s="50">
        <v>461</v>
      </c>
      <c r="K163" s="50">
        <v>48</v>
      </c>
      <c r="L163" s="54" t="s">
        <v>80</v>
      </c>
      <c r="M163" s="52">
        <v>35.200000000000003</v>
      </c>
      <c r="N163" s="51">
        <v>16.899999999999999</v>
      </c>
      <c r="O163" s="7">
        <v>18791</v>
      </c>
      <c r="P163" s="8">
        <f t="shared" si="30"/>
        <v>0.59076332997987924</v>
      </c>
      <c r="S163" s="7">
        <v>11</v>
      </c>
      <c r="T163" s="44">
        <v>71</v>
      </c>
      <c r="U163" s="36">
        <v>7.2</v>
      </c>
      <c r="V163" s="36">
        <v>7.4</v>
      </c>
      <c r="W163" s="85">
        <v>2.0529999999999999</v>
      </c>
      <c r="X163" s="85">
        <v>2.016</v>
      </c>
      <c r="AJ163" s="159">
        <f t="shared" si="31"/>
        <v>3598.0662365591402</v>
      </c>
    </row>
    <row r="164" spans="1:36" x14ac:dyDescent="0.25">
      <c r="A164" s="83" t="s">
        <v>35</v>
      </c>
      <c r="B164" s="7">
        <v>41317</v>
      </c>
      <c r="C164" s="7">
        <v>1332.8064516129032</v>
      </c>
      <c r="D164" s="50">
        <v>305</v>
      </c>
      <c r="E164" s="50">
        <v>12</v>
      </c>
      <c r="F164" s="50">
        <v>96</v>
      </c>
      <c r="G164" s="50">
        <v>368</v>
      </c>
      <c r="H164" s="50">
        <v>5</v>
      </c>
      <c r="I164" s="54" t="s">
        <v>49</v>
      </c>
      <c r="J164" s="50">
        <v>600</v>
      </c>
      <c r="K164" s="50">
        <v>53</v>
      </c>
      <c r="L164" s="54" t="s">
        <v>81</v>
      </c>
      <c r="M164" s="52">
        <v>33.96</v>
      </c>
      <c r="N164" s="52">
        <v>16.45</v>
      </c>
      <c r="O164" s="7">
        <v>25455</v>
      </c>
      <c r="P164" s="8">
        <f t="shared" si="30"/>
        <v>0.61609022920347556</v>
      </c>
      <c r="S164" s="7">
        <v>8</v>
      </c>
      <c r="T164" s="44">
        <v>52</v>
      </c>
      <c r="U164" s="36">
        <v>7.3</v>
      </c>
      <c r="V164" s="36">
        <v>7.4</v>
      </c>
      <c r="W164" s="85">
        <v>3.419</v>
      </c>
      <c r="X164" s="85">
        <v>2.1960000000000002</v>
      </c>
      <c r="AJ164" s="159">
        <f t="shared" si="31"/>
        <v>6539.6369892473122</v>
      </c>
    </row>
    <row r="165" spans="1:36" x14ac:dyDescent="0.25">
      <c r="A165" s="83" t="s">
        <v>36</v>
      </c>
      <c r="B165" s="7">
        <v>26173</v>
      </c>
      <c r="C165" s="7">
        <v>872.43333333333328</v>
      </c>
      <c r="D165" s="50">
        <v>235</v>
      </c>
      <c r="E165" s="50">
        <v>10</v>
      </c>
      <c r="F165" s="50">
        <v>96</v>
      </c>
      <c r="G165" s="50">
        <v>315</v>
      </c>
      <c r="H165" s="50">
        <v>6</v>
      </c>
      <c r="I165" s="54" t="s">
        <v>44</v>
      </c>
      <c r="J165" s="50">
        <v>643</v>
      </c>
      <c r="K165" s="50">
        <v>53</v>
      </c>
      <c r="L165" s="54" t="s">
        <v>82</v>
      </c>
      <c r="M165" s="52">
        <v>55.62</v>
      </c>
      <c r="N165" s="51">
        <v>17.899999999999999</v>
      </c>
      <c r="O165" s="7">
        <v>16241</v>
      </c>
      <c r="P165" s="8">
        <f t="shared" si="30"/>
        <v>0.62052496847896688</v>
      </c>
      <c r="S165" s="7">
        <v>8</v>
      </c>
      <c r="T165" s="44">
        <v>56</v>
      </c>
      <c r="U165" s="36">
        <v>7.5</v>
      </c>
      <c r="V165" s="36">
        <v>7.3</v>
      </c>
      <c r="W165" s="85">
        <v>2.5</v>
      </c>
      <c r="X165" s="85">
        <v>2.23</v>
      </c>
      <c r="AJ165" s="159">
        <f t="shared" si="31"/>
        <v>3664.2200000000003</v>
      </c>
    </row>
    <row r="166" spans="1:36" x14ac:dyDescent="0.25">
      <c r="A166" s="83" t="s">
        <v>37</v>
      </c>
      <c r="B166" s="7">
        <v>24205</v>
      </c>
      <c r="C166" s="7">
        <v>780.80645161290317</v>
      </c>
      <c r="D166" s="50">
        <v>150</v>
      </c>
      <c r="E166" s="50">
        <v>7</v>
      </c>
      <c r="F166" s="50">
        <v>95</v>
      </c>
      <c r="G166" s="50">
        <v>270</v>
      </c>
      <c r="H166" s="50">
        <v>7</v>
      </c>
      <c r="I166" s="54" t="s">
        <v>20</v>
      </c>
      <c r="J166" s="50">
        <v>615</v>
      </c>
      <c r="K166" s="50">
        <v>43</v>
      </c>
      <c r="L166" s="54" t="s">
        <v>79</v>
      </c>
      <c r="M166" s="52">
        <v>22.79</v>
      </c>
      <c r="N166" s="52">
        <v>17.600000000000001</v>
      </c>
      <c r="O166" s="7">
        <v>13831</v>
      </c>
      <c r="P166" s="8">
        <f t="shared" si="30"/>
        <v>0.57141086552365217</v>
      </c>
      <c r="S166" s="7">
        <v>4</v>
      </c>
      <c r="T166" s="44">
        <v>18</v>
      </c>
      <c r="U166" s="36">
        <v>7.4</v>
      </c>
      <c r="V166" s="36">
        <v>7.4</v>
      </c>
      <c r="W166" s="85">
        <v>2.8769999999999998</v>
      </c>
      <c r="X166" s="85">
        <v>2.2999999999999998</v>
      </c>
      <c r="AJ166" s="159">
        <f t="shared" si="31"/>
        <v>2810.9032258064517</v>
      </c>
    </row>
    <row r="167" spans="1:36" x14ac:dyDescent="0.25">
      <c r="A167" s="83" t="s">
        <v>38</v>
      </c>
      <c r="B167" s="7">
        <v>25584</v>
      </c>
      <c r="C167" s="7">
        <v>852.8</v>
      </c>
      <c r="D167" s="50">
        <v>205</v>
      </c>
      <c r="E167" s="50">
        <v>8</v>
      </c>
      <c r="F167" s="50">
        <v>96</v>
      </c>
      <c r="G167" s="50">
        <v>263</v>
      </c>
      <c r="H167" s="50">
        <v>4</v>
      </c>
      <c r="I167" s="54" t="s">
        <v>49</v>
      </c>
      <c r="J167" s="50">
        <v>452</v>
      </c>
      <c r="K167" s="50">
        <v>38</v>
      </c>
      <c r="L167" s="54" t="s">
        <v>82</v>
      </c>
      <c r="M167" s="52">
        <v>0</v>
      </c>
      <c r="N167" s="51">
        <v>0</v>
      </c>
      <c r="O167" s="7">
        <v>12008</v>
      </c>
      <c r="P167" s="8">
        <f t="shared" si="30"/>
        <v>0.46935584740462788</v>
      </c>
      <c r="S167" s="7">
        <v>8</v>
      </c>
      <c r="T167" s="44">
        <v>46</v>
      </c>
      <c r="U167" s="36">
        <v>7.3</v>
      </c>
      <c r="V167" s="36">
        <v>7.2</v>
      </c>
      <c r="W167" s="85">
        <v>2.2549999999999999</v>
      </c>
      <c r="X167" s="85">
        <v>2.3079999999999998</v>
      </c>
      <c r="AJ167" s="159">
        <f t="shared" si="31"/>
        <v>2990.4853333333331</v>
      </c>
    </row>
    <row r="168" spans="1:36" ht="13" thickBot="1" x14ac:dyDescent="0.3">
      <c r="A168" s="84" t="s">
        <v>39</v>
      </c>
      <c r="B168" s="56">
        <v>16308</v>
      </c>
      <c r="C168" s="56">
        <v>526.06451612903231</v>
      </c>
      <c r="D168" s="57">
        <v>160</v>
      </c>
      <c r="E168" s="57">
        <v>6</v>
      </c>
      <c r="F168" s="57">
        <v>97</v>
      </c>
      <c r="G168" s="57">
        <v>368</v>
      </c>
      <c r="H168" s="57">
        <v>4</v>
      </c>
      <c r="I168" s="58" t="s">
        <v>49</v>
      </c>
      <c r="J168" s="57">
        <v>627</v>
      </c>
      <c r="K168" s="57">
        <v>33</v>
      </c>
      <c r="L168" s="58" t="s">
        <v>83</v>
      </c>
      <c r="M168" s="59">
        <v>18.64</v>
      </c>
      <c r="N168" s="60">
        <v>17</v>
      </c>
      <c r="O168" s="56">
        <v>12929</v>
      </c>
      <c r="P168" s="61">
        <f t="shared" si="30"/>
        <v>0.79280107922492027</v>
      </c>
      <c r="S168" s="56"/>
      <c r="T168" s="62"/>
      <c r="U168" s="63">
        <v>7.2</v>
      </c>
      <c r="V168" s="63">
        <v>7.1</v>
      </c>
      <c r="W168" s="141">
        <v>2.7669999999999999</v>
      </c>
      <c r="X168" s="141">
        <v>2.6429999999999998</v>
      </c>
      <c r="AJ168" s="159">
        <f t="shared" si="31"/>
        <v>2581.2232258064523</v>
      </c>
    </row>
    <row r="169" spans="1:36" ht="13" thickTop="1" x14ac:dyDescent="0.25">
      <c r="A169" s="76" t="s">
        <v>84</v>
      </c>
      <c r="B169" s="77">
        <f t="shared" ref="B169:X169" si="32">SUM(B157:B168)</f>
        <v>310406</v>
      </c>
      <c r="C169" s="77">
        <f t="shared" si="32"/>
        <v>10194.999846390168</v>
      </c>
      <c r="D169" s="77">
        <f t="shared" si="32"/>
        <v>2596</v>
      </c>
      <c r="E169" s="77">
        <f>SUM(E157:E168)</f>
        <v>139</v>
      </c>
      <c r="F169" s="79">
        <f>SUM(F157:F168)</f>
        <v>1136</v>
      </c>
      <c r="G169" s="77">
        <f>SUM(G157:G168)</f>
        <v>3469</v>
      </c>
      <c r="H169" s="77">
        <f>SUM(H157:H168)</f>
        <v>78</v>
      </c>
      <c r="I169" s="79">
        <f>SUM(I157:I168)</f>
        <v>483</v>
      </c>
      <c r="J169" s="77">
        <f t="shared" si="32"/>
        <v>6899</v>
      </c>
      <c r="K169" s="77">
        <f>SUM(K157:K168)</f>
        <v>555</v>
      </c>
      <c r="L169" s="79">
        <f>SUM(L157:L168)</f>
        <v>458</v>
      </c>
      <c r="M169" s="77">
        <f t="shared" si="32"/>
        <v>313.66999999999996</v>
      </c>
      <c r="N169" s="79">
        <f t="shared" si="32"/>
        <v>172.04999999999998</v>
      </c>
      <c r="O169" s="77">
        <f t="shared" si="32"/>
        <v>168934</v>
      </c>
      <c r="P169" s="80">
        <f t="shared" si="32"/>
        <v>6.5719973871738073</v>
      </c>
      <c r="S169" s="78">
        <f t="shared" si="32"/>
        <v>63</v>
      </c>
      <c r="T169" s="78">
        <f t="shared" si="32"/>
        <v>378</v>
      </c>
      <c r="U169" s="81">
        <f t="shared" si="32"/>
        <v>65.3</v>
      </c>
      <c r="V169" s="81">
        <f t="shared" si="32"/>
        <v>65.3</v>
      </c>
      <c r="W169" s="142">
        <f t="shared" si="32"/>
        <v>21.498999999999999</v>
      </c>
      <c r="X169" s="142">
        <f t="shared" si="32"/>
        <v>18.847000000000001</v>
      </c>
      <c r="AJ169" s="160"/>
    </row>
    <row r="170" spans="1:36" ht="13" thickBot="1" x14ac:dyDescent="0.3">
      <c r="A170" s="75" t="s">
        <v>85</v>
      </c>
      <c r="B170" s="13">
        <f>AVERAGE(B157:B168)</f>
        <v>25867.166666666668</v>
      </c>
      <c r="C170" s="13">
        <f t="shared" ref="C170:P170" si="33">AVERAGE(C157:C168)</f>
        <v>849.58332053251399</v>
      </c>
      <c r="D170" s="13">
        <f t="shared" si="33"/>
        <v>216.33333333333334</v>
      </c>
      <c r="E170" s="13">
        <f>AVERAGE(E157:E168)</f>
        <v>11.583333333333334</v>
      </c>
      <c r="F170" s="13">
        <f>AVERAGE(F157:F168)</f>
        <v>94.666666666666671</v>
      </c>
      <c r="G170" s="13">
        <f>AVERAGE(G157:G168)</f>
        <v>289.08333333333331</v>
      </c>
      <c r="H170" s="13">
        <f>AVERAGE(H157:H168)</f>
        <v>6.5</v>
      </c>
      <c r="I170" s="13">
        <f>AVERAGE(I157:I168)</f>
        <v>96.6</v>
      </c>
      <c r="J170" s="13">
        <f t="shared" si="33"/>
        <v>574.91666666666663</v>
      </c>
      <c r="K170" s="13">
        <f>AVERAGE(K157:K168)</f>
        <v>46.25</v>
      </c>
      <c r="L170" s="13">
        <f>AVERAGE(L157:L168)</f>
        <v>91.6</v>
      </c>
      <c r="M170" s="13">
        <f t="shared" si="33"/>
        <v>26.139166666666664</v>
      </c>
      <c r="N170" s="13">
        <f t="shared" si="33"/>
        <v>14.337499999999999</v>
      </c>
      <c r="O170" s="13">
        <f t="shared" si="33"/>
        <v>14077.833333333334</v>
      </c>
      <c r="P170" s="39">
        <f t="shared" si="33"/>
        <v>0.54766644893115057</v>
      </c>
      <c r="S170" s="13"/>
      <c r="T170" s="42"/>
      <c r="U170" s="39">
        <f>AVERAGE(U157:U168)</f>
        <v>7.2555555555555555</v>
      </c>
      <c r="V170" s="39">
        <f>AVERAGE(V157:V168)</f>
        <v>7.2555555555555555</v>
      </c>
      <c r="W170" s="135">
        <f>AVERAGE(W157:W168)</f>
        <v>2.3887777777777774</v>
      </c>
      <c r="X170" s="135">
        <f>AVERAGE(X157:X168)</f>
        <v>2.0941111111111113</v>
      </c>
      <c r="AJ170" s="163">
        <f>AVERAGE(AJ157:AJ168)</f>
        <v>3280.482426011265</v>
      </c>
    </row>
    <row r="171" spans="1:36" ht="13" thickTop="1" x14ac:dyDescent="0.25">
      <c r="A171" s="5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55"/>
      <c r="S171" s="2"/>
      <c r="T171" s="38"/>
      <c r="U171" s="55"/>
      <c r="V171" s="55"/>
      <c r="W171" s="143"/>
      <c r="X171" s="143"/>
    </row>
    <row r="172" spans="1:36" ht="13" thickBot="1" x14ac:dyDescent="0.3"/>
    <row r="173" spans="1:36" ht="13" thickTop="1" x14ac:dyDescent="0.25">
      <c r="A173" s="25" t="s">
        <v>5</v>
      </c>
      <c r="B173" s="26" t="s">
        <v>6</v>
      </c>
      <c r="C173" s="26" t="s">
        <v>6</v>
      </c>
      <c r="D173" s="26" t="s">
        <v>8</v>
      </c>
      <c r="E173" s="26" t="s">
        <v>9</v>
      </c>
      <c r="F173" s="26" t="s">
        <v>2</v>
      </c>
      <c r="G173" s="26" t="s">
        <v>10</v>
      </c>
      <c r="H173" s="26" t="s">
        <v>11</v>
      </c>
      <c r="I173" s="26" t="s">
        <v>3</v>
      </c>
      <c r="J173" s="26" t="s">
        <v>12</v>
      </c>
      <c r="K173" s="26" t="s">
        <v>13</v>
      </c>
      <c r="L173" s="26" t="s">
        <v>14</v>
      </c>
      <c r="M173" s="26" t="s">
        <v>16</v>
      </c>
      <c r="N173" s="27" t="s">
        <v>17</v>
      </c>
      <c r="O173" s="27" t="s">
        <v>56</v>
      </c>
      <c r="P173" s="27" t="s">
        <v>48</v>
      </c>
      <c r="S173" s="166" t="s">
        <v>57</v>
      </c>
      <c r="T173" s="167"/>
      <c r="U173" s="26" t="s">
        <v>70</v>
      </c>
      <c r="V173" s="26" t="s">
        <v>71</v>
      </c>
      <c r="W173" s="132" t="s">
        <v>72</v>
      </c>
      <c r="X173" s="132" t="s">
        <v>73</v>
      </c>
      <c r="AJ173" s="113" t="s">
        <v>174</v>
      </c>
    </row>
    <row r="174" spans="1:36" ht="14" thickBot="1" x14ac:dyDescent="0.3">
      <c r="A174" s="28" t="s">
        <v>86</v>
      </c>
      <c r="B174" s="46" t="s">
        <v>21</v>
      </c>
      <c r="C174" s="47" t="s">
        <v>22</v>
      </c>
      <c r="D174" s="46" t="s">
        <v>45</v>
      </c>
      <c r="E174" s="46" t="s">
        <v>45</v>
      </c>
      <c r="F174" s="48" t="s">
        <v>24</v>
      </c>
      <c r="G174" s="46" t="s">
        <v>45</v>
      </c>
      <c r="H174" s="46" t="s">
        <v>45</v>
      </c>
      <c r="I174" s="48" t="s">
        <v>24</v>
      </c>
      <c r="J174" s="46" t="s">
        <v>45</v>
      </c>
      <c r="K174" s="46" t="s">
        <v>45</v>
      </c>
      <c r="L174" s="48" t="s">
        <v>24</v>
      </c>
      <c r="M174" s="46" t="s">
        <v>26</v>
      </c>
      <c r="N174" s="48" t="s">
        <v>27</v>
      </c>
      <c r="O174" s="48" t="s">
        <v>59</v>
      </c>
      <c r="P174" s="30" t="s">
        <v>25</v>
      </c>
      <c r="S174" s="29" t="s">
        <v>75</v>
      </c>
      <c r="T174" s="29" t="s">
        <v>61</v>
      </c>
      <c r="U174" s="29"/>
      <c r="V174" s="29"/>
      <c r="W174" s="133"/>
      <c r="X174" s="133"/>
      <c r="AJ174" s="157" t="s">
        <v>176</v>
      </c>
    </row>
    <row r="175" spans="1:36" ht="13" thickTop="1" x14ac:dyDescent="0.25">
      <c r="A175" s="83" t="s">
        <v>28</v>
      </c>
      <c r="B175" s="7">
        <v>19979</v>
      </c>
      <c r="C175" s="7">
        <v>644</v>
      </c>
      <c r="D175" s="50">
        <v>245</v>
      </c>
      <c r="E175" s="50">
        <v>7</v>
      </c>
      <c r="F175" s="50">
        <v>97</v>
      </c>
      <c r="G175" s="50">
        <v>253</v>
      </c>
      <c r="H175" s="50">
        <v>2</v>
      </c>
      <c r="I175" s="50">
        <v>99</v>
      </c>
      <c r="J175" s="50">
        <v>686</v>
      </c>
      <c r="K175" s="50">
        <v>38</v>
      </c>
      <c r="L175" s="50">
        <v>94</v>
      </c>
      <c r="M175" s="52">
        <v>39.46</v>
      </c>
      <c r="N175" s="52">
        <v>15</v>
      </c>
      <c r="O175" s="7">
        <v>13353</v>
      </c>
      <c r="P175" s="8">
        <f t="shared" ref="P175:P186" si="34">O175/B175</f>
        <v>0.6683517693578257</v>
      </c>
      <c r="S175" s="7">
        <v>6</v>
      </c>
      <c r="T175" s="43">
        <v>37</v>
      </c>
      <c r="U175" s="36">
        <v>7.3</v>
      </c>
      <c r="V175" s="36">
        <v>7.3</v>
      </c>
      <c r="W175" s="85">
        <v>1.714</v>
      </c>
      <c r="X175" s="85">
        <v>1.7949999999999999</v>
      </c>
      <c r="AJ175" s="159">
        <f t="shared" ref="AJ175:AJ186" si="35">(0.8*C175*G175)/60</f>
        <v>2172.4266666666667</v>
      </c>
    </row>
    <row r="176" spans="1:36" x14ac:dyDescent="0.25">
      <c r="A176" s="83" t="s">
        <v>29</v>
      </c>
      <c r="B176" s="7">
        <v>18367</v>
      </c>
      <c r="C176" s="7">
        <v>656</v>
      </c>
      <c r="D176" s="50">
        <v>185</v>
      </c>
      <c r="E176" s="50">
        <v>6</v>
      </c>
      <c r="F176" s="50">
        <v>97</v>
      </c>
      <c r="G176" s="50">
        <v>245</v>
      </c>
      <c r="H176" s="50">
        <v>4</v>
      </c>
      <c r="I176" s="50">
        <v>99</v>
      </c>
      <c r="J176" s="50">
        <v>630</v>
      </c>
      <c r="K176" s="50">
        <v>38</v>
      </c>
      <c r="L176" s="50">
        <v>94</v>
      </c>
      <c r="M176" s="53">
        <v>19.18</v>
      </c>
      <c r="N176" s="53">
        <v>17</v>
      </c>
      <c r="O176" s="7">
        <v>12050</v>
      </c>
      <c r="P176" s="8">
        <f t="shared" si="34"/>
        <v>0.65606794795012791</v>
      </c>
      <c r="S176" s="7">
        <v>4</v>
      </c>
      <c r="T176" s="44">
        <v>41</v>
      </c>
      <c r="U176" s="36">
        <v>7.1</v>
      </c>
      <c r="V176" s="36">
        <v>7.2</v>
      </c>
      <c r="W176" s="85">
        <v>2.3759999999999999</v>
      </c>
      <c r="X176" s="85">
        <v>2.58</v>
      </c>
      <c r="AJ176" s="159">
        <f t="shared" si="35"/>
        <v>2142.9333333333334</v>
      </c>
    </row>
    <row r="177" spans="1:36" x14ac:dyDescent="0.25">
      <c r="A177" s="83" t="s">
        <v>30</v>
      </c>
      <c r="B177" s="7">
        <v>24505</v>
      </c>
      <c r="C177" s="7">
        <v>790</v>
      </c>
      <c r="D177" s="50">
        <v>180</v>
      </c>
      <c r="E177" s="50">
        <v>8</v>
      </c>
      <c r="F177" s="50">
        <v>95</v>
      </c>
      <c r="G177" s="50">
        <v>350</v>
      </c>
      <c r="H177" s="50">
        <v>7</v>
      </c>
      <c r="I177" s="50">
        <v>98</v>
      </c>
      <c r="J177" s="50">
        <v>653</v>
      </c>
      <c r="K177" s="50">
        <v>38</v>
      </c>
      <c r="L177" s="50">
        <v>94</v>
      </c>
      <c r="M177" s="52">
        <v>37.380000000000003</v>
      </c>
      <c r="N177" s="52">
        <v>16</v>
      </c>
      <c r="O177" s="7">
        <v>12428</v>
      </c>
      <c r="P177" s="8">
        <f t="shared" si="34"/>
        <v>0.50716180371352781</v>
      </c>
      <c r="S177" s="7">
        <v>3</v>
      </c>
      <c r="T177" s="44">
        <v>24</v>
      </c>
      <c r="U177" s="36">
        <v>7.2</v>
      </c>
      <c r="V177" s="36">
        <v>7.4</v>
      </c>
      <c r="W177" s="85">
        <v>2.4700000000000002</v>
      </c>
      <c r="X177" s="85">
        <v>2.48</v>
      </c>
      <c r="AJ177" s="159">
        <f t="shared" si="35"/>
        <v>3686.6666666666665</v>
      </c>
    </row>
    <row r="178" spans="1:36" x14ac:dyDescent="0.25">
      <c r="A178" s="83" t="s">
        <v>31</v>
      </c>
      <c r="B178" s="7">
        <v>27199</v>
      </c>
      <c r="C178" s="7">
        <v>907</v>
      </c>
      <c r="D178" s="50">
        <v>335</v>
      </c>
      <c r="E178" s="50">
        <v>10</v>
      </c>
      <c r="F178" s="50">
        <v>97</v>
      </c>
      <c r="G178" s="50">
        <v>257</v>
      </c>
      <c r="H178" s="50">
        <v>4</v>
      </c>
      <c r="I178" s="50">
        <v>98</v>
      </c>
      <c r="J178" s="50">
        <v>567</v>
      </c>
      <c r="K178" s="50">
        <v>38</v>
      </c>
      <c r="L178" s="50">
        <v>93</v>
      </c>
      <c r="M178" s="52">
        <v>16.5</v>
      </c>
      <c r="N178" s="52">
        <v>16</v>
      </c>
      <c r="O178" s="7">
        <v>15036</v>
      </c>
      <c r="P178" s="8">
        <f t="shared" si="34"/>
        <v>0.55281444170741567</v>
      </c>
      <c r="S178" s="7">
        <v>1</v>
      </c>
      <c r="T178" s="44">
        <v>12</v>
      </c>
      <c r="U178" s="36">
        <v>7.2</v>
      </c>
      <c r="V178" s="36">
        <v>7.4</v>
      </c>
      <c r="W178" s="85">
        <v>2.516</v>
      </c>
      <c r="X178" s="85">
        <v>2.4820000000000002</v>
      </c>
      <c r="AJ178" s="159">
        <f t="shared" si="35"/>
        <v>3107.9866666666667</v>
      </c>
    </row>
    <row r="179" spans="1:36" x14ac:dyDescent="0.25">
      <c r="A179" s="83" t="s">
        <v>32</v>
      </c>
      <c r="B179" s="7">
        <v>24964</v>
      </c>
      <c r="C179" s="7">
        <v>805</v>
      </c>
      <c r="D179" s="50">
        <v>320</v>
      </c>
      <c r="E179" s="50">
        <v>8</v>
      </c>
      <c r="F179" s="50">
        <v>97</v>
      </c>
      <c r="G179" s="50">
        <v>323</v>
      </c>
      <c r="H179" s="50">
        <v>5</v>
      </c>
      <c r="I179" s="50">
        <v>98</v>
      </c>
      <c r="J179" s="50">
        <v>557</v>
      </c>
      <c r="K179" s="50">
        <v>38</v>
      </c>
      <c r="L179" s="50">
        <v>93</v>
      </c>
      <c r="M179" s="52">
        <v>35.520000000000003</v>
      </c>
      <c r="N179" s="52">
        <v>16</v>
      </c>
      <c r="O179" s="7">
        <v>16799</v>
      </c>
      <c r="P179" s="8">
        <f t="shared" si="34"/>
        <v>0.67292901778561132</v>
      </c>
      <c r="S179" s="7"/>
      <c r="T179" s="44"/>
      <c r="U179" s="36">
        <v>7.2</v>
      </c>
      <c r="V179" s="36">
        <v>7.2</v>
      </c>
      <c r="W179" s="85">
        <v>2.73</v>
      </c>
      <c r="X179" s="85">
        <v>2.52</v>
      </c>
      <c r="AJ179" s="159">
        <f t="shared" si="35"/>
        <v>3466.8666666666668</v>
      </c>
    </row>
    <row r="180" spans="1:36" x14ac:dyDescent="0.25">
      <c r="A180" s="83" t="s">
        <v>33</v>
      </c>
      <c r="B180" s="7">
        <v>28189</v>
      </c>
      <c r="C180" s="7">
        <v>940</v>
      </c>
      <c r="D180" s="50">
        <v>340</v>
      </c>
      <c r="E180" s="50">
        <v>10</v>
      </c>
      <c r="F180" s="50">
        <v>97</v>
      </c>
      <c r="G180" s="50">
        <v>343</v>
      </c>
      <c r="H180" s="50">
        <v>5</v>
      </c>
      <c r="I180" s="54" t="s">
        <v>44</v>
      </c>
      <c r="J180" s="50">
        <v>538</v>
      </c>
      <c r="K180" s="50">
        <v>38</v>
      </c>
      <c r="L180" s="54" t="s">
        <v>79</v>
      </c>
      <c r="M180" s="52">
        <v>34.6</v>
      </c>
      <c r="N180" s="51">
        <v>18</v>
      </c>
      <c r="O180" s="7">
        <v>17406</v>
      </c>
      <c r="P180" s="8">
        <f t="shared" si="34"/>
        <v>0.61747490155734508</v>
      </c>
      <c r="S180" s="7"/>
      <c r="T180" s="44"/>
      <c r="U180" s="36">
        <v>7.1</v>
      </c>
      <c r="V180" s="36">
        <v>7.2</v>
      </c>
      <c r="W180" s="85">
        <v>2.6920000000000002</v>
      </c>
      <c r="X180" s="85">
        <v>2.5470000000000002</v>
      </c>
      <c r="AJ180" s="159">
        <f t="shared" si="35"/>
        <v>4298.9333333333334</v>
      </c>
    </row>
    <row r="181" spans="1:36" x14ac:dyDescent="0.25">
      <c r="A181" s="83" t="s">
        <v>34</v>
      </c>
      <c r="B181" s="7">
        <v>37941</v>
      </c>
      <c r="C181" s="7">
        <v>1224</v>
      </c>
      <c r="D181" s="50">
        <v>250</v>
      </c>
      <c r="E181" s="50">
        <v>9</v>
      </c>
      <c r="F181" s="50">
        <v>97</v>
      </c>
      <c r="G181" s="50">
        <v>278</v>
      </c>
      <c r="H181" s="50">
        <v>10</v>
      </c>
      <c r="I181" s="54" t="s">
        <v>87</v>
      </c>
      <c r="J181" s="50">
        <v>441</v>
      </c>
      <c r="K181" s="50">
        <v>43</v>
      </c>
      <c r="L181" s="54" t="s">
        <v>80</v>
      </c>
      <c r="M181" s="52">
        <v>70.02</v>
      </c>
      <c r="N181" s="51">
        <v>17</v>
      </c>
      <c r="O181" s="7">
        <v>21605</v>
      </c>
      <c r="P181" s="8">
        <f t="shared" si="34"/>
        <v>0.56943675707018793</v>
      </c>
      <c r="S181" s="7"/>
      <c r="T181" s="44"/>
      <c r="U181" s="36">
        <v>7</v>
      </c>
      <c r="V181" s="36">
        <v>7.1</v>
      </c>
      <c r="W181" s="85">
        <v>2.597</v>
      </c>
      <c r="X181" s="85">
        <v>2.2999999999999998</v>
      </c>
      <c r="AJ181" s="159">
        <f t="shared" si="35"/>
        <v>4536.9600000000009</v>
      </c>
    </row>
    <row r="182" spans="1:36" x14ac:dyDescent="0.25">
      <c r="A182" s="83" t="s">
        <v>35</v>
      </c>
      <c r="B182" s="7">
        <v>48142</v>
      </c>
      <c r="C182" s="7">
        <v>1553</v>
      </c>
      <c r="D182" s="50">
        <v>350</v>
      </c>
      <c r="E182" s="50">
        <v>10</v>
      </c>
      <c r="F182" s="50">
        <v>97</v>
      </c>
      <c r="G182" s="50">
        <v>355</v>
      </c>
      <c r="H182" s="50">
        <v>5</v>
      </c>
      <c r="I182" s="54" t="s">
        <v>49</v>
      </c>
      <c r="J182" s="50">
        <v>586</v>
      </c>
      <c r="K182" s="50">
        <v>38</v>
      </c>
      <c r="L182" s="54" t="s">
        <v>88</v>
      </c>
      <c r="M182" s="52">
        <v>66.5</v>
      </c>
      <c r="N182" s="52">
        <v>15.5</v>
      </c>
      <c r="O182" s="7">
        <v>27770</v>
      </c>
      <c r="P182" s="8">
        <f t="shared" si="34"/>
        <v>0.57683519587885834</v>
      </c>
      <c r="S182" s="7"/>
      <c r="T182" s="44"/>
      <c r="U182" s="36">
        <v>6.8</v>
      </c>
      <c r="V182" s="36">
        <v>6.9</v>
      </c>
      <c r="W182" s="85">
        <v>3.173</v>
      </c>
      <c r="X182" s="85">
        <v>2.7429999999999999</v>
      </c>
      <c r="AJ182" s="159">
        <f t="shared" si="35"/>
        <v>7350.8666666666677</v>
      </c>
    </row>
    <row r="183" spans="1:36" x14ac:dyDescent="0.25">
      <c r="A183" s="83" t="s">
        <v>36</v>
      </c>
      <c r="B183" s="7">
        <v>36157</v>
      </c>
      <c r="C183" s="7">
        <v>1205</v>
      </c>
      <c r="D183" s="50">
        <v>240</v>
      </c>
      <c r="E183" s="50">
        <v>7</v>
      </c>
      <c r="F183" s="50">
        <v>97</v>
      </c>
      <c r="G183" s="50">
        <v>310</v>
      </c>
      <c r="H183" s="50">
        <v>6</v>
      </c>
      <c r="I183" s="54" t="s">
        <v>44</v>
      </c>
      <c r="J183" s="50">
        <v>595</v>
      </c>
      <c r="K183" s="50">
        <v>48</v>
      </c>
      <c r="L183" s="54" t="s">
        <v>82</v>
      </c>
      <c r="M183" s="52">
        <v>31.8</v>
      </c>
      <c r="N183" s="51">
        <v>16.600000000000001</v>
      </c>
      <c r="O183" s="7">
        <v>17122</v>
      </c>
      <c r="P183" s="8">
        <f t="shared" si="34"/>
        <v>0.47354592471720552</v>
      </c>
      <c r="S183" s="7"/>
      <c r="T183" s="44"/>
      <c r="U183" s="36">
        <v>7.1</v>
      </c>
      <c r="V183" s="36">
        <v>7.1</v>
      </c>
      <c r="W183" s="85">
        <v>2.5249999999999999</v>
      </c>
      <c r="X183" s="85">
        <v>2.9780000000000002</v>
      </c>
      <c r="AJ183" s="159">
        <f t="shared" si="35"/>
        <v>4980.666666666667</v>
      </c>
    </row>
    <row r="184" spans="1:36" x14ac:dyDescent="0.25">
      <c r="A184" s="83" t="s">
        <v>37</v>
      </c>
      <c r="B184" s="7">
        <v>29512</v>
      </c>
      <c r="C184" s="7">
        <v>952</v>
      </c>
      <c r="D184" s="50">
        <v>185</v>
      </c>
      <c r="E184" s="50">
        <v>10</v>
      </c>
      <c r="F184" s="50">
        <v>95</v>
      </c>
      <c r="G184" s="50">
        <v>268</v>
      </c>
      <c r="H184" s="50">
        <v>5</v>
      </c>
      <c r="I184" s="54" t="s">
        <v>44</v>
      </c>
      <c r="J184" s="50">
        <v>538</v>
      </c>
      <c r="K184" s="50">
        <v>38</v>
      </c>
      <c r="L184" s="54" t="s">
        <v>79</v>
      </c>
      <c r="M184" s="52">
        <v>33.1</v>
      </c>
      <c r="N184" s="52">
        <v>16.399999999999999</v>
      </c>
      <c r="O184" s="7">
        <v>13910</v>
      </c>
      <c r="P184" s="8">
        <f t="shared" si="34"/>
        <v>0.47133369476822989</v>
      </c>
      <c r="S184" s="7"/>
      <c r="T184" s="44"/>
      <c r="U184" s="36">
        <v>7.1</v>
      </c>
      <c r="V184" s="36">
        <v>7.1</v>
      </c>
      <c r="W184" s="85">
        <v>4.8479999999999999</v>
      </c>
      <c r="X184" s="85">
        <v>4.1900000000000004</v>
      </c>
      <c r="AJ184" s="159">
        <f t="shared" si="35"/>
        <v>3401.8133333333335</v>
      </c>
    </row>
    <row r="185" spans="1:36" x14ac:dyDescent="0.25">
      <c r="A185" s="83" t="s">
        <v>38</v>
      </c>
      <c r="B185" s="7">
        <v>23114</v>
      </c>
      <c r="C185" s="7">
        <v>770</v>
      </c>
      <c r="D185" s="50">
        <v>250</v>
      </c>
      <c r="E185" s="50">
        <v>8</v>
      </c>
      <c r="F185" s="50">
        <v>97</v>
      </c>
      <c r="G185" s="50">
        <v>278</v>
      </c>
      <c r="H185" s="50">
        <v>3</v>
      </c>
      <c r="I185" s="54" t="s">
        <v>49</v>
      </c>
      <c r="J185" s="50">
        <v>629</v>
      </c>
      <c r="K185" s="50">
        <v>38</v>
      </c>
      <c r="L185" s="54" t="s">
        <v>88</v>
      </c>
      <c r="M185" s="52">
        <v>37.6</v>
      </c>
      <c r="N185" s="51">
        <v>19</v>
      </c>
      <c r="O185" s="7">
        <v>12564</v>
      </c>
      <c r="P185" s="8">
        <f t="shared" si="34"/>
        <v>0.54356666955092148</v>
      </c>
      <c r="S185" s="7"/>
      <c r="T185" s="44"/>
      <c r="U185" s="36">
        <v>7.1</v>
      </c>
      <c r="V185" s="36">
        <v>7.1</v>
      </c>
      <c r="W185" s="85">
        <v>2.9950000000000001</v>
      </c>
      <c r="X185" s="85">
        <v>3.11</v>
      </c>
      <c r="AJ185" s="159">
        <f t="shared" si="35"/>
        <v>2854.1333333333332</v>
      </c>
    </row>
    <row r="186" spans="1:36" ht="13" thickBot="1" x14ac:dyDescent="0.3">
      <c r="A186" s="83" t="s">
        <v>39</v>
      </c>
      <c r="B186" s="7">
        <v>24852</v>
      </c>
      <c r="C186" s="7">
        <v>802</v>
      </c>
      <c r="D186" s="50">
        <v>265</v>
      </c>
      <c r="E186" s="50">
        <v>7</v>
      </c>
      <c r="F186" s="50">
        <v>97</v>
      </c>
      <c r="G186" s="50">
        <v>290</v>
      </c>
      <c r="H186" s="50">
        <v>4</v>
      </c>
      <c r="I186" s="54" t="s">
        <v>49</v>
      </c>
      <c r="J186" s="50">
        <v>596</v>
      </c>
      <c r="K186" s="50">
        <v>38</v>
      </c>
      <c r="L186" s="54" t="s">
        <v>88</v>
      </c>
      <c r="M186" s="52">
        <v>0</v>
      </c>
      <c r="N186" s="51"/>
      <c r="O186" s="7">
        <v>11316</v>
      </c>
      <c r="P186" s="8">
        <f t="shared" si="34"/>
        <v>0.45533558667310475</v>
      </c>
      <c r="S186" s="7"/>
      <c r="T186" s="45"/>
      <c r="U186" s="36">
        <v>7.1</v>
      </c>
      <c r="V186" s="36">
        <v>7</v>
      </c>
      <c r="W186" s="85">
        <v>2.8359999999999999</v>
      </c>
      <c r="X186" s="85">
        <v>2.613</v>
      </c>
      <c r="AJ186" s="159">
        <f t="shared" si="35"/>
        <v>3101.0666666666666</v>
      </c>
    </row>
    <row r="187" spans="1:36" ht="13" thickTop="1" x14ac:dyDescent="0.25">
      <c r="A187" s="76" t="s">
        <v>89</v>
      </c>
      <c r="B187" s="77">
        <f t="shared" ref="B187:X187" si="36">SUM(B175:B186)</f>
        <v>342921</v>
      </c>
      <c r="C187" s="77">
        <f t="shared" si="36"/>
        <v>11248</v>
      </c>
      <c r="D187" s="77">
        <f t="shared" si="36"/>
        <v>3145</v>
      </c>
      <c r="E187" s="77">
        <f>SUM(E175:E186)</f>
        <v>100</v>
      </c>
      <c r="F187" s="79">
        <f>SUM(F175:F186)</f>
        <v>1160</v>
      </c>
      <c r="G187" s="77">
        <f>SUM(G175:G186)</f>
        <v>3550</v>
      </c>
      <c r="H187" s="77">
        <f>SUM(H175:H186)</f>
        <v>60</v>
      </c>
      <c r="I187" s="79">
        <f>SUM(I175:I186)</f>
        <v>492</v>
      </c>
      <c r="J187" s="77">
        <f t="shared" si="36"/>
        <v>7016</v>
      </c>
      <c r="K187" s="77">
        <f>SUM(K175:K186)</f>
        <v>471</v>
      </c>
      <c r="L187" s="79">
        <f>SUM(L175:L186)</f>
        <v>468</v>
      </c>
      <c r="M187" s="77">
        <f t="shared" si="36"/>
        <v>421.66000000000008</v>
      </c>
      <c r="N187" s="79">
        <f t="shared" si="36"/>
        <v>182.5</v>
      </c>
      <c r="O187" s="77">
        <f t="shared" si="36"/>
        <v>191359</v>
      </c>
      <c r="P187" s="80">
        <f t="shared" si="36"/>
        <v>6.7648537107303612</v>
      </c>
      <c r="S187" s="78">
        <f t="shared" si="36"/>
        <v>14</v>
      </c>
      <c r="T187" s="78">
        <f t="shared" si="36"/>
        <v>114</v>
      </c>
      <c r="U187" s="81">
        <f t="shared" si="36"/>
        <v>85.299999999999983</v>
      </c>
      <c r="V187" s="81">
        <f t="shared" si="36"/>
        <v>85.999999999999986</v>
      </c>
      <c r="W187" s="142">
        <f t="shared" si="36"/>
        <v>33.472000000000001</v>
      </c>
      <c r="X187" s="142">
        <f t="shared" si="36"/>
        <v>32.338000000000001</v>
      </c>
      <c r="AJ187" s="160"/>
    </row>
    <row r="188" spans="1:36" ht="13" thickBot="1" x14ac:dyDescent="0.3">
      <c r="A188" s="75" t="s">
        <v>90</v>
      </c>
      <c r="B188" s="13">
        <f>AVERAGE(B175:B186)</f>
        <v>28576.75</v>
      </c>
      <c r="C188" s="13">
        <f t="shared" ref="C188:P188" si="37">AVERAGE(C175:C186)</f>
        <v>937.33333333333337</v>
      </c>
      <c r="D188" s="13">
        <f t="shared" si="37"/>
        <v>262.08333333333331</v>
      </c>
      <c r="E188" s="13">
        <f>AVERAGE(E175:E186)</f>
        <v>8.3333333333333339</v>
      </c>
      <c r="F188" s="13">
        <f>AVERAGE(F175:F186)</f>
        <v>96.666666666666671</v>
      </c>
      <c r="G188" s="13">
        <f>AVERAGE(G175:G186)</f>
        <v>295.83333333333331</v>
      </c>
      <c r="H188" s="13">
        <f>AVERAGE(H175:H186)</f>
        <v>5</v>
      </c>
      <c r="I188" s="13">
        <f>AVERAGE(I175:I186)</f>
        <v>98.4</v>
      </c>
      <c r="J188" s="13">
        <f t="shared" si="37"/>
        <v>584.66666666666663</v>
      </c>
      <c r="K188" s="13">
        <f>AVERAGE(K175:K186)</f>
        <v>39.25</v>
      </c>
      <c r="L188" s="13">
        <f>AVERAGE(L175:L186)</f>
        <v>93.6</v>
      </c>
      <c r="M188" s="13">
        <f t="shared" si="37"/>
        <v>35.138333333333343</v>
      </c>
      <c r="N188" s="13">
        <f t="shared" si="37"/>
        <v>16.59090909090909</v>
      </c>
      <c r="O188" s="13">
        <f t="shared" si="37"/>
        <v>15946.583333333334</v>
      </c>
      <c r="P188" s="39">
        <f t="shared" si="37"/>
        <v>0.56373780922753014</v>
      </c>
      <c r="S188" s="13"/>
      <c r="T188" s="42"/>
      <c r="U188" s="39">
        <f>AVERAGE(U175:U186)</f>
        <v>7.1083333333333316</v>
      </c>
      <c r="V188" s="39">
        <f>AVERAGE(V175:V186)</f>
        <v>7.1666666666666652</v>
      </c>
      <c r="W188" s="135">
        <f>AVERAGE(W175:W186)</f>
        <v>2.7893333333333334</v>
      </c>
      <c r="X188" s="135">
        <f>AVERAGE(X175:X186)</f>
        <v>2.6948333333333334</v>
      </c>
      <c r="AJ188" s="163">
        <f>AVERAGE(AJ175:AJ186)</f>
        <v>3758.4433333333327</v>
      </c>
    </row>
    <row r="189" spans="1:36" ht="13" thickTop="1" x14ac:dyDescent="0.25"/>
    <row r="190" spans="1:36" ht="13" thickBot="1" x14ac:dyDescent="0.3"/>
    <row r="191" spans="1:36" ht="13" thickTop="1" x14ac:dyDescent="0.25">
      <c r="A191" s="25" t="s">
        <v>5</v>
      </c>
      <c r="B191" s="26" t="s">
        <v>6</v>
      </c>
      <c r="C191" s="26" t="s">
        <v>6</v>
      </c>
      <c r="D191" s="26" t="s">
        <v>8</v>
      </c>
      <c r="E191" s="26" t="s">
        <v>9</v>
      </c>
      <c r="F191" s="26" t="s">
        <v>2</v>
      </c>
      <c r="G191" s="26" t="s">
        <v>10</v>
      </c>
      <c r="H191" s="26" t="s">
        <v>11</v>
      </c>
      <c r="I191" s="26" t="s">
        <v>3</v>
      </c>
      <c r="J191" s="26" t="s">
        <v>12</v>
      </c>
      <c r="K191" s="26" t="s">
        <v>13</v>
      </c>
      <c r="L191" s="26" t="s">
        <v>14</v>
      </c>
      <c r="M191" s="26" t="s">
        <v>16</v>
      </c>
      <c r="N191" s="27" t="s">
        <v>17</v>
      </c>
      <c r="O191" s="27" t="s">
        <v>56</v>
      </c>
      <c r="P191" s="27" t="s">
        <v>48</v>
      </c>
      <c r="S191" s="166" t="s">
        <v>57</v>
      </c>
      <c r="T191" s="167"/>
      <c r="U191" s="26" t="s">
        <v>70</v>
      </c>
      <c r="V191" s="26" t="s">
        <v>71</v>
      </c>
      <c r="W191" s="132" t="s">
        <v>72</v>
      </c>
      <c r="X191" s="132" t="s">
        <v>73</v>
      </c>
      <c r="AJ191" s="113" t="s">
        <v>174</v>
      </c>
    </row>
    <row r="192" spans="1:36" ht="14" thickBot="1" x14ac:dyDescent="0.3">
      <c r="A192" s="28" t="s">
        <v>91</v>
      </c>
      <c r="B192" s="46" t="s">
        <v>21</v>
      </c>
      <c r="C192" s="47" t="s">
        <v>22</v>
      </c>
      <c r="D192" s="46" t="s">
        <v>45</v>
      </c>
      <c r="E192" s="46" t="s">
        <v>45</v>
      </c>
      <c r="F192" s="48" t="s">
        <v>24</v>
      </c>
      <c r="G192" s="46" t="s">
        <v>45</v>
      </c>
      <c r="H192" s="46" t="s">
        <v>45</v>
      </c>
      <c r="I192" s="48" t="s">
        <v>24</v>
      </c>
      <c r="J192" s="46" t="s">
        <v>45</v>
      </c>
      <c r="K192" s="46" t="s">
        <v>45</v>
      </c>
      <c r="L192" s="48" t="s">
        <v>24</v>
      </c>
      <c r="M192" s="46" t="s">
        <v>26</v>
      </c>
      <c r="N192" s="48" t="s">
        <v>27</v>
      </c>
      <c r="O192" s="48" t="s">
        <v>59</v>
      </c>
      <c r="P192" s="30" t="s">
        <v>25</v>
      </c>
      <c r="S192" s="29" t="s">
        <v>75</v>
      </c>
      <c r="T192" s="29" t="s">
        <v>61</v>
      </c>
      <c r="U192" s="29"/>
      <c r="V192" s="29"/>
      <c r="W192" s="133"/>
      <c r="X192" s="133"/>
      <c r="AJ192" s="157" t="s">
        <v>176</v>
      </c>
    </row>
    <row r="193" spans="1:36" ht="13" thickTop="1" x14ac:dyDescent="0.25">
      <c r="A193" s="83" t="s">
        <v>28</v>
      </c>
      <c r="B193" s="7">
        <v>20327</v>
      </c>
      <c r="C193" s="7">
        <v>656</v>
      </c>
      <c r="D193" s="50">
        <v>270</v>
      </c>
      <c r="E193" s="50">
        <v>9</v>
      </c>
      <c r="F193" s="50">
        <v>97</v>
      </c>
      <c r="G193" s="50">
        <v>313</v>
      </c>
      <c r="H193" s="50">
        <v>3</v>
      </c>
      <c r="I193" s="50">
        <v>99</v>
      </c>
      <c r="J193" s="50">
        <v>671</v>
      </c>
      <c r="K193" s="50">
        <v>38</v>
      </c>
      <c r="L193" s="50">
        <v>96</v>
      </c>
      <c r="M193" s="52">
        <v>21.52</v>
      </c>
      <c r="N193" s="52">
        <v>18</v>
      </c>
      <c r="O193" s="7">
        <v>12243</v>
      </c>
      <c r="P193" s="8">
        <f t="shared" ref="P193:P204" si="38">O193/B193</f>
        <v>0.60230235647168795</v>
      </c>
      <c r="S193" s="7"/>
      <c r="T193" s="43"/>
      <c r="U193" s="36"/>
      <c r="V193" s="36"/>
      <c r="W193" s="85">
        <v>2.7229999999999999</v>
      </c>
      <c r="X193" s="85">
        <v>2.573</v>
      </c>
      <c r="AJ193" s="159">
        <f t="shared" ref="AJ193:AJ204" si="39">(0.8*C193*G193)/60</f>
        <v>2737.7066666666669</v>
      </c>
    </row>
    <row r="194" spans="1:36" x14ac:dyDescent="0.25">
      <c r="A194" s="83" t="s">
        <v>29</v>
      </c>
      <c r="B194" s="7">
        <v>18586</v>
      </c>
      <c r="C194" s="7">
        <v>664</v>
      </c>
      <c r="D194" s="50">
        <v>510</v>
      </c>
      <c r="E194" s="50">
        <v>10</v>
      </c>
      <c r="F194" s="50">
        <v>98</v>
      </c>
      <c r="G194" s="50">
        <v>278</v>
      </c>
      <c r="H194" s="50">
        <v>3</v>
      </c>
      <c r="I194" s="50">
        <v>99</v>
      </c>
      <c r="J194" s="50">
        <v>807</v>
      </c>
      <c r="K194" s="50">
        <v>38</v>
      </c>
      <c r="L194" s="50">
        <v>95</v>
      </c>
      <c r="M194" s="53">
        <v>11.98</v>
      </c>
      <c r="N194" s="53">
        <v>18</v>
      </c>
      <c r="O194" s="7">
        <v>10893</v>
      </c>
      <c r="P194" s="8">
        <f t="shared" si="38"/>
        <v>0.58608630151727104</v>
      </c>
      <c r="S194" s="7"/>
      <c r="T194" s="44"/>
      <c r="U194" s="36"/>
      <c r="V194" s="36"/>
      <c r="W194" s="85">
        <v>2.79</v>
      </c>
      <c r="X194" s="85">
        <v>2.6</v>
      </c>
      <c r="AJ194" s="159">
        <f t="shared" si="39"/>
        <v>2461.2266666666669</v>
      </c>
    </row>
    <row r="195" spans="1:36" x14ac:dyDescent="0.25">
      <c r="A195" s="83" t="s">
        <v>30</v>
      </c>
      <c r="B195" s="7">
        <v>23776</v>
      </c>
      <c r="C195" s="7">
        <v>767</v>
      </c>
      <c r="D195" s="50">
        <v>255</v>
      </c>
      <c r="E195" s="50">
        <v>15</v>
      </c>
      <c r="F195" s="50">
        <v>94</v>
      </c>
      <c r="G195" s="50">
        <v>290</v>
      </c>
      <c r="H195" s="50">
        <v>5</v>
      </c>
      <c r="I195" s="50">
        <v>98</v>
      </c>
      <c r="J195" s="50">
        <v>634</v>
      </c>
      <c r="K195" s="50">
        <v>38</v>
      </c>
      <c r="L195" s="50">
        <v>94</v>
      </c>
      <c r="M195" s="52">
        <v>38.020000000000003</v>
      </c>
      <c r="N195" s="52">
        <v>16</v>
      </c>
      <c r="O195" s="7">
        <v>14232</v>
      </c>
      <c r="P195" s="8">
        <f t="shared" si="38"/>
        <v>0.59858681022880211</v>
      </c>
      <c r="S195" s="7"/>
      <c r="T195" s="44"/>
      <c r="U195" s="36"/>
      <c r="V195" s="36"/>
      <c r="W195" s="85">
        <v>2.3069999999999999</v>
      </c>
      <c r="X195" s="85">
        <v>2.31</v>
      </c>
      <c r="AJ195" s="159">
        <f t="shared" si="39"/>
        <v>2965.7333333333331</v>
      </c>
    </row>
    <row r="196" spans="1:36" x14ac:dyDescent="0.25">
      <c r="A196" s="83" t="s">
        <v>31</v>
      </c>
      <c r="B196" s="7">
        <v>31064</v>
      </c>
      <c r="C196" s="7">
        <v>1035</v>
      </c>
      <c r="D196" s="50">
        <v>215</v>
      </c>
      <c r="E196" s="50">
        <v>7</v>
      </c>
      <c r="F196" s="50">
        <v>97</v>
      </c>
      <c r="G196" s="50">
        <v>323</v>
      </c>
      <c r="H196" s="50">
        <v>4</v>
      </c>
      <c r="I196" s="50">
        <v>99</v>
      </c>
      <c r="J196" s="50">
        <v>643</v>
      </c>
      <c r="K196" s="50">
        <v>38</v>
      </c>
      <c r="L196" s="50">
        <v>94</v>
      </c>
      <c r="M196" s="52">
        <v>38.840000000000003</v>
      </c>
      <c r="N196" s="52">
        <v>18.5</v>
      </c>
      <c r="O196" s="7">
        <v>15505</v>
      </c>
      <c r="P196" s="8">
        <f t="shared" si="38"/>
        <v>0.49913082668040176</v>
      </c>
      <c r="S196" s="7"/>
      <c r="T196" s="44"/>
      <c r="U196" s="36">
        <v>7.3</v>
      </c>
      <c r="V196" s="36">
        <v>7.7</v>
      </c>
      <c r="W196" s="85">
        <v>2.2231000000000001</v>
      </c>
      <c r="X196" s="85">
        <v>2.0499999999999998</v>
      </c>
      <c r="AJ196" s="159">
        <f t="shared" si="39"/>
        <v>4457.3999999999996</v>
      </c>
    </row>
    <row r="197" spans="1:36" x14ac:dyDescent="0.25">
      <c r="A197" s="83" t="s">
        <v>32</v>
      </c>
      <c r="B197" s="7">
        <v>29010</v>
      </c>
      <c r="C197" s="7">
        <v>936</v>
      </c>
      <c r="D197" s="50">
        <v>180</v>
      </c>
      <c r="E197" s="50">
        <v>10</v>
      </c>
      <c r="F197" s="50">
        <v>94</v>
      </c>
      <c r="G197" s="50">
        <v>285</v>
      </c>
      <c r="H197" s="50">
        <v>3</v>
      </c>
      <c r="I197" s="50">
        <v>99</v>
      </c>
      <c r="J197" s="50">
        <v>634</v>
      </c>
      <c r="K197" s="50">
        <v>38</v>
      </c>
      <c r="L197" s="50">
        <v>94</v>
      </c>
      <c r="M197" s="52">
        <v>38.479999999999997</v>
      </c>
      <c r="N197" s="52">
        <v>18</v>
      </c>
      <c r="O197" s="7">
        <v>16687</v>
      </c>
      <c r="P197" s="8">
        <f t="shared" si="38"/>
        <v>0.5752154429507067</v>
      </c>
      <c r="S197" s="7"/>
      <c r="T197" s="44"/>
      <c r="U197" s="36">
        <v>7.5</v>
      </c>
      <c r="V197" s="36">
        <v>7.6</v>
      </c>
      <c r="W197" s="85">
        <v>2.74</v>
      </c>
      <c r="X197" s="85">
        <v>3.8919999999999999</v>
      </c>
      <c r="AJ197" s="159">
        <f t="shared" si="39"/>
        <v>3556.8000000000006</v>
      </c>
    </row>
    <row r="198" spans="1:36" x14ac:dyDescent="0.25">
      <c r="A198" s="83" t="s">
        <v>33</v>
      </c>
      <c r="B198" s="7">
        <v>26755</v>
      </c>
      <c r="C198" s="7">
        <v>892</v>
      </c>
      <c r="D198" s="50">
        <v>305</v>
      </c>
      <c r="E198" s="50">
        <v>9</v>
      </c>
      <c r="F198" s="50">
        <v>97</v>
      </c>
      <c r="G198" s="50">
        <v>230</v>
      </c>
      <c r="H198" s="50">
        <v>7</v>
      </c>
      <c r="I198" s="54" t="s">
        <v>20</v>
      </c>
      <c r="J198" s="50">
        <v>624</v>
      </c>
      <c r="K198" s="50">
        <v>43</v>
      </c>
      <c r="L198" s="54" t="s">
        <v>79</v>
      </c>
      <c r="M198" s="52">
        <v>15</v>
      </c>
      <c r="N198" s="52">
        <v>19</v>
      </c>
      <c r="O198" s="7">
        <v>16227</v>
      </c>
      <c r="P198" s="8">
        <f t="shared" si="38"/>
        <v>0.60650345729770139</v>
      </c>
      <c r="S198" s="7"/>
      <c r="T198" s="44"/>
      <c r="U198" s="36">
        <v>7.3</v>
      </c>
      <c r="V198" s="36">
        <v>7.7</v>
      </c>
      <c r="W198" s="85">
        <v>2.355</v>
      </c>
      <c r="X198" s="85">
        <v>2.16</v>
      </c>
      <c r="AJ198" s="159">
        <f t="shared" si="39"/>
        <v>2735.4666666666667</v>
      </c>
    </row>
    <row r="199" spans="1:36" x14ac:dyDescent="0.25">
      <c r="A199" s="83" t="s">
        <v>34</v>
      </c>
      <c r="B199" s="7">
        <v>37788</v>
      </c>
      <c r="C199" s="7">
        <v>1219</v>
      </c>
      <c r="D199" s="50">
        <v>647</v>
      </c>
      <c r="E199" s="50">
        <v>5</v>
      </c>
      <c r="F199" s="50">
        <v>99</v>
      </c>
      <c r="G199" s="50">
        <v>345</v>
      </c>
      <c r="H199" s="50">
        <v>9</v>
      </c>
      <c r="I199" s="54" t="s">
        <v>20</v>
      </c>
      <c r="J199" s="50">
        <v>624</v>
      </c>
      <c r="K199" s="50">
        <v>86</v>
      </c>
      <c r="L199" s="54" t="s">
        <v>92</v>
      </c>
      <c r="M199" s="52">
        <v>40.4</v>
      </c>
      <c r="N199" s="52">
        <v>17</v>
      </c>
      <c r="O199" s="7">
        <v>26475</v>
      </c>
      <c r="P199" s="8">
        <f t="shared" si="38"/>
        <v>0.70061924420450938</v>
      </c>
      <c r="S199" s="7"/>
      <c r="T199" s="44"/>
      <c r="U199" s="36">
        <v>7.2</v>
      </c>
      <c r="V199" s="36">
        <v>7.8</v>
      </c>
      <c r="W199" s="85">
        <v>2.4249999999999998</v>
      </c>
      <c r="X199" s="85">
        <v>2</v>
      </c>
      <c r="AJ199" s="159">
        <f t="shared" si="39"/>
        <v>5607.4</v>
      </c>
    </row>
    <row r="200" spans="1:36" x14ac:dyDescent="0.25">
      <c r="A200" s="83" t="s">
        <v>35</v>
      </c>
      <c r="B200" s="7">
        <v>48184</v>
      </c>
      <c r="C200" s="7">
        <v>1554</v>
      </c>
      <c r="D200" s="50">
        <v>250</v>
      </c>
      <c r="E200" s="50">
        <v>8</v>
      </c>
      <c r="F200" s="50">
        <v>97</v>
      </c>
      <c r="G200" s="50">
        <v>308</v>
      </c>
      <c r="H200" s="50">
        <v>7</v>
      </c>
      <c r="I200" s="54" t="s">
        <v>44</v>
      </c>
      <c r="J200" s="50">
        <v>703</v>
      </c>
      <c r="K200" s="50">
        <v>42</v>
      </c>
      <c r="L200" s="54" t="s">
        <v>93</v>
      </c>
      <c r="M200" s="52">
        <v>38.520000000000003</v>
      </c>
      <c r="N200" s="52">
        <v>17</v>
      </c>
      <c r="O200" s="7">
        <v>31806</v>
      </c>
      <c r="P200" s="8">
        <f t="shared" si="38"/>
        <v>0.66009463722397477</v>
      </c>
      <c r="S200" s="7"/>
      <c r="T200" s="44"/>
      <c r="U200" s="36">
        <v>7.4</v>
      </c>
      <c r="V200" s="36">
        <v>7.6</v>
      </c>
      <c r="W200" s="85">
        <v>2.39</v>
      </c>
      <c r="X200" s="85">
        <v>1.996</v>
      </c>
      <c r="AJ200" s="159">
        <f t="shared" si="39"/>
        <v>6381.76</v>
      </c>
    </row>
    <row r="201" spans="1:36" x14ac:dyDescent="0.25">
      <c r="A201" s="83" t="s">
        <v>36</v>
      </c>
      <c r="B201" s="7">
        <v>30487</v>
      </c>
      <c r="C201" s="7">
        <v>1016</v>
      </c>
      <c r="D201" s="50">
        <v>195</v>
      </c>
      <c r="E201" s="50">
        <v>5</v>
      </c>
      <c r="F201" s="50">
        <v>98</v>
      </c>
      <c r="G201" s="50">
        <v>230</v>
      </c>
      <c r="H201" s="50">
        <v>5</v>
      </c>
      <c r="I201" s="54" t="s">
        <v>44</v>
      </c>
      <c r="J201" s="50">
        <v>498</v>
      </c>
      <c r="K201" s="50">
        <v>37</v>
      </c>
      <c r="L201" s="54" t="s">
        <v>94</v>
      </c>
      <c r="M201" s="52">
        <v>39.799999999999997</v>
      </c>
      <c r="N201" s="52">
        <v>16</v>
      </c>
      <c r="O201" s="7">
        <v>21552</v>
      </c>
      <c r="P201" s="8">
        <f t="shared" si="38"/>
        <v>0.70692426280053788</v>
      </c>
      <c r="S201" s="7"/>
      <c r="T201" s="44"/>
      <c r="U201" s="36">
        <v>7.7</v>
      </c>
      <c r="V201" s="36">
        <v>8</v>
      </c>
      <c r="W201" s="85">
        <v>2.718</v>
      </c>
      <c r="X201" s="85">
        <v>2.35</v>
      </c>
      <c r="AJ201" s="159">
        <f t="shared" si="39"/>
        <v>3115.733333333334</v>
      </c>
    </row>
    <row r="202" spans="1:36" x14ac:dyDescent="0.25">
      <c r="A202" s="83" t="s">
        <v>37</v>
      </c>
      <c r="B202" s="7">
        <v>24666</v>
      </c>
      <c r="C202" s="7">
        <v>796</v>
      </c>
      <c r="D202" s="50">
        <v>251</v>
      </c>
      <c r="E202" s="50">
        <v>13</v>
      </c>
      <c r="F202" s="50">
        <v>95</v>
      </c>
      <c r="G202" s="50">
        <v>320</v>
      </c>
      <c r="H202" s="50">
        <v>4</v>
      </c>
      <c r="I202" s="54" t="s">
        <v>49</v>
      </c>
      <c r="J202" s="50">
        <v>653</v>
      </c>
      <c r="K202" s="50">
        <v>48</v>
      </c>
      <c r="L202" s="54" t="s">
        <v>95</v>
      </c>
      <c r="M202" s="52">
        <v>31.5</v>
      </c>
      <c r="N202" s="52">
        <v>17</v>
      </c>
      <c r="O202" s="7">
        <v>16514</v>
      </c>
      <c r="P202" s="8">
        <f t="shared" si="38"/>
        <v>0.66950458120489742</v>
      </c>
      <c r="S202" s="7"/>
      <c r="T202" s="44"/>
      <c r="U202" s="36">
        <v>7.4</v>
      </c>
      <c r="V202" s="36">
        <v>8</v>
      </c>
      <c r="W202" s="85">
        <v>3.1480000000000001</v>
      </c>
      <c r="X202" s="85">
        <v>2.69</v>
      </c>
      <c r="AJ202" s="159">
        <f t="shared" si="39"/>
        <v>3396.2666666666673</v>
      </c>
    </row>
    <row r="203" spans="1:36" x14ac:dyDescent="0.25">
      <c r="A203" s="83" t="s">
        <v>38</v>
      </c>
      <c r="B203" s="7">
        <v>23418</v>
      </c>
      <c r="C203" s="7">
        <v>781</v>
      </c>
      <c r="D203" s="50">
        <v>220</v>
      </c>
      <c r="E203" s="50">
        <v>7</v>
      </c>
      <c r="F203" s="50">
        <v>97</v>
      </c>
      <c r="G203" s="50">
        <v>348</v>
      </c>
      <c r="H203" s="50">
        <v>5</v>
      </c>
      <c r="I203" s="54" t="s">
        <v>49</v>
      </c>
      <c r="J203" s="50">
        <v>672</v>
      </c>
      <c r="K203" s="50">
        <v>30</v>
      </c>
      <c r="L203" s="54" t="s">
        <v>96</v>
      </c>
      <c r="M203" s="52">
        <v>10.4</v>
      </c>
      <c r="N203" s="52">
        <v>16</v>
      </c>
      <c r="O203" s="7">
        <v>15334</v>
      </c>
      <c r="P203" s="8">
        <f t="shared" si="38"/>
        <v>0.65479545648646342</v>
      </c>
      <c r="S203" s="7"/>
      <c r="T203" s="44"/>
      <c r="U203" s="36">
        <v>7.8</v>
      </c>
      <c r="V203" s="36">
        <v>7.9</v>
      </c>
      <c r="W203" s="85">
        <v>3.68</v>
      </c>
      <c r="X203" s="85">
        <v>2.9630000000000001</v>
      </c>
      <c r="AJ203" s="159">
        <f t="shared" si="39"/>
        <v>3623.8400000000006</v>
      </c>
    </row>
    <row r="204" spans="1:36" ht="13" thickBot="1" x14ac:dyDescent="0.3">
      <c r="A204" s="83" t="s">
        <v>39</v>
      </c>
      <c r="B204" s="7">
        <v>23898</v>
      </c>
      <c r="C204" s="7">
        <v>771</v>
      </c>
      <c r="D204" s="50">
        <v>233</v>
      </c>
      <c r="E204" s="50">
        <v>14</v>
      </c>
      <c r="F204" s="50">
        <v>94</v>
      </c>
      <c r="G204" s="50">
        <v>343</v>
      </c>
      <c r="H204" s="50">
        <v>12</v>
      </c>
      <c r="I204" s="54" t="s">
        <v>20</v>
      </c>
      <c r="J204" s="50">
        <v>735</v>
      </c>
      <c r="K204" s="50">
        <v>38</v>
      </c>
      <c r="L204" s="54" t="s">
        <v>97</v>
      </c>
      <c r="M204" s="52">
        <v>19.059999999999999</v>
      </c>
      <c r="N204" s="52">
        <v>17</v>
      </c>
      <c r="O204" s="7">
        <v>13616</v>
      </c>
      <c r="P204" s="8">
        <f t="shared" si="38"/>
        <v>0.56975479119591599</v>
      </c>
      <c r="S204" s="7"/>
      <c r="T204" s="45"/>
      <c r="U204" s="36">
        <v>7.7</v>
      </c>
      <c r="V204" s="36">
        <v>7.8</v>
      </c>
      <c r="W204" s="85">
        <v>3.4929999999999999</v>
      </c>
      <c r="X204" s="85">
        <v>3.1829999999999998</v>
      </c>
      <c r="AJ204" s="159">
        <f t="shared" si="39"/>
        <v>3526.0400000000004</v>
      </c>
    </row>
    <row r="205" spans="1:36" ht="13" thickTop="1" x14ac:dyDescent="0.25">
      <c r="A205" s="76" t="s">
        <v>98</v>
      </c>
      <c r="B205" s="77">
        <f t="shared" ref="B205:X205" si="40">SUM(B193:B204)</f>
        <v>337959</v>
      </c>
      <c r="C205" s="77">
        <f t="shared" si="40"/>
        <v>11087</v>
      </c>
      <c r="D205" s="77">
        <f t="shared" si="40"/>
        <v>3531</v>
      </c>
      <c r="E205" s="77">
        <f>SUM(E193:E204)</f>
        <v>112</v>
      </c>
      <c r="F205" s="79">
        <f>SUM(F193:F204)</f>
        <v>1157</v>
      </c>
      <c r="G205" s="77">
        <f>SUM(G193:G204)</f>
        <v>3613</v>
      </c>
      <c r="H205" s="77">
        <f>SUM(H193:H204)</f>
        <v>67</v>
      </c>
      <c r="I205" s="79">
        <f>SUM(I193:I204)</f>
        <v>494</v>
      </c>
      <c r="J205" s="77">
        <f t="shared" si="40"/>
        <v>7898</v>
      </c>
      <c r="K205" s="77">
        <f>SUM(K193:K204)</f>
        <v>514</v>
      </c>
      <c r="L205" s="79">
        <f>SUM(L193:L204)</f>
        <v>473</v>
      </c>
      <c r="M205" s="77">
        <f t="shared" si="40"/>
        <v>343.52</v>
      </c>
      <c r="N205" s="79">
        <f t="shared" si="40"/>
        <v>207.5</v>
      </c>
      <c r="O205" s="77">
        <f t="shared" si="40"/>
        <v>211084</v>
      </c>
      <c r="P205" s="80">
        <f t="shared" si="40"/>
        <v>7.4295181682628701</v>
      </c>
      <c r="S205" s="78">
        <f t="shared" si="40"/>
        <v>0</v>
      </c>
      <c r="T205" s="78">
        <f t="shared" si="40"/>
        <v>0</v>
      </c>
      <c r="U205" s="81">
        <f t="shared" si="40"/>
        <v>67.3</v>
      </c>
      <c r="V205" s="81">
        <f t="shared" si="40"/>
        <v>70.099999999999994</v>
      </c>
      <c r="W205" s="142">
        <f t="shared" si="40"/>
        <v>32.992100000000001</v>
      </c>
      <c r="X205" s="142">
        <f t="shared" si="40"/>
        <v>30.767000000000003</v>
      </c>
      <c r="AJ205" s="160"/>
    </row>
    <row r="206" spans="1:36" ht="13" thickBot="1" x14ac:dyDescent="0.3">
      <c r="A206" s="75" t="s">
        <v>99</v>
      </c>
      <c r="B206" s="13">
        <f>AVERAGE(B193:B204)</f>
        <v>28163.25</v>
      </c>
      <c r="C206" s="13">
        <f t="shared" ref="C206:P206" si="41">AVERAGE(C193:C204)</f>
        <v>923.91666666666663</v>
      </c>
      <c r="D206" s="13">
        <f t="shared" si="41"/>
        <v>294.25</v>
      </c>
      <c r="E206" s="13">
        <f>AVERAGE(E193:E204)</f>
        <v>9.3333333333333339</v>
      </c>
      <c r="F206" s="13">
        <f>AVERAGE(F193:F204)</f>
        <v>96.416666666666671</v>
      </c>
      <c r="G206" s="13">
        <f>AVERAGE(G193:G204)</f>
        <v>301.08333333333331</v>
      </c>
      <c r="H206" s="13">
        <f>AVERAGE(H193:H204)</f>
        <v>5.583333333333333</v>
      </c>
      <c r="I206" s="13">
        <f>AVERAGE(I193:I204)</f>
        <v>98.8</v>
      </c>
      <c r="J206" s="13">
        <f t="shared" si="41"/>
        <v>658.16666666666663</v>
      </c>
      <c r="K206" s="13">
        <f>AVERAGE(K193:K204)</f>
        <v>42.833333333333336</v>
      </c>
      <c r="L206" s="13">
        <f>AVERAGE(L193:L204)</f>
        <v>94.6</v>
      </c>
      <c r="M206" s="13">
        <f t="shared" si="41"/>
        <v>28.626666666666665</v>
      </c>
      <c r="N206" s="13">
        <f t="shared" si="41"/>
        <v>17.291666666666668</v>
      </c>
      <c r="O206" s="13">
        <f t="shared" si="41"/>
        <v>17590.333333333332</v>
      </c>
      <c r="P206" s="39">
        <f t="shared" si="41"/>
        <v>0.61912651402190588</v>
      </c>
      <c r="S206" s="13"/>
      <c r="T206" s="42"/>
      <c r="U206" s="39">
        <f>AVERAGE(U193:U204)</f>
        <v>7.4777777777777779</v>
      </c>
      <c r="V206" s="39">
        <f>AVERAGE(V193:V204)</f>
        <v>7.7888888888888879</v>
      </c>
      <c r="W206" s="135">
        <f>AVERAGE(W193:W204)</f>
        <v>2.7493416666666666</v>
      </c>
      <c r="X206" s="135">
        <f>AVERAGE(X193:X204)</f>
        <v>2.5639166666666671</v>
      </c>
      <c r="AJ206" s="163">
        <f>AVERAGE(AJ193:AJ204)</f>
        <v>3713.7811111111128</v>
      </c>
    </row>
    <row r="207" spans="1:36" ht="13" thickTop="1" x14ac:dyDescent="0.25"/>
    <row r="208" spans="1:36" ht="13" thickBot="1" x14ac:dyDescent="0.3"/>
    <row r="209" spans="1:36" ht="13" thickTop="1" x14ac:dyDescent="0.25">
      <c r="A209" s="25" t="s">
        <v>5</v>
      </c>
      <c r="B209" s="26" t="s">
        <v>6</v>
      </c>
      <c r="C209" s="26" t="s">
        <v>6</v>
      </c>
      <c r="D209" s="26" t="s">
        <v>8</v>
      </c>
      <c r="E209" s="26" t="s">
        <v>9</v>
      </c>
      <c r="F209" s="26" t="s">
        <v>2</v>
      </c>
      <c r="G209" s="26" t="s">
        <v>10</v>
      </c>
      <c r="H209" s="26" t="s">
        <v>11</v>
      </c>
      <c r="I209" s="26" t="s">
        <v>3</v>
      </c>
      <c r="J209" s="26" t="s">
        <v>12</v>
      </c>
      <c r="K209" s="26" t="s">
        <v>13</v>
      </c>
      <c r="L209" s="26" t="s">
        <v>14</v>
      </c>
      <c r="M209" s="26" t="s">
        <v>16</v>
      </c>
      <c r="N209" s="27" t="s">
        <v>17</v>
      </c>
      <c r="O209" s="27" t="s">
        <v>56</v>
      </c>
      <c r="P209" s="27" t="s">
        <v>48</v>
      </c>
      <c r="S209" s="166" t="s">
        <v>57</v>
      </c>
      <c r="T209" s="167"/>
      <c r="U209" s="26" t="s">
        <v>70</v>
      </c>
      <c r="V209" s="26" t="s">
        <v>71</v>
      </c>
      <c r="W209" s="132" t="s">
        <v>72</v>
      </c>
      <c r="X209" s="132" t="s">
        <v>73</v>
      </c>
      <c r="AJ209" s="113" t="s">
        <v>174</v>
      </c>
    </row>
    <row r="210" spans="1:36" ht="14" thickBot="1" x14ac:dyDescent="0.3">
      <c r="A210" s="28" t="s">
        <v>100</v>
      </c>
      <c r="B210" s="46" t="s">
        <v>21</v>
      </c>
      <c r="C210" s="47" t="s">
        <v>22</v>
      </c>
      <c r="D210" s="46" t="s">
        <v>45</v>
      </c>
      <c r="E210" s="46" t="s">
        <v>45</v>
      </c>
      <c r="F210" s="48" t="s">
        <v>24</v>
      </c>
      <c r="G210" s="46" t="s">
        <v>45</v>
      </c>
      <c r="H210" s="46" t="s">
        <v>45</v>
      </c>
      <c r="I210" s="48" t="s">
        <v>24</v>
      </c>
      <c r="J210" s="46" t="s">
        <v>45</v>
      </c>
      <c r="K210" s="46" t="s">
        <v>45</v>
      </c>
      <c r="L210" s="48" t="s">
        <v>24</v>
      </c>
      <c r="M210" s="46" t="s">
        <v>26</v>
      </c>
      <c r="N210" s="48" t="s">
        <v>27</v>
      </c>
      <c r="O210" s="48" t="s">
        <v>59</v>
      </c>
      <c r="P210" s="30" t="s">
        <v>25</v>
      </c>
      <c r="S210" s="29" t="s">
        <v>75</v>
      </c>
      <c r="T210" s="29" t="s">
        <v>61</v>
      </c>
      <c r="U210" s="29"/>
      <c r="V210" s="29"/>
      <c r="W210" s="133"/>
      <c r="X210" s="133"/>
      <c r="AJ210" s="157" t="s">
        <v>176</v>
      </c>
    </row>
    <row r="211" spans="1:36" ht="13" thickTop="1" x14ac:dyDescent="0.25">
      <c r="A211" s="83" t="s">
        <v>28</v>
      </c>
      <c r="B211" s="7">
        <v>25332</v>
      </c>
      <c r="C211" s="7">
        <v>817</v>
      </c>
      <c r="D211" s="50">
        <v>153</v>
      </c>
      <c r="E211" s="50">
        <v>10</v>
      </c>
      <c r="F211" s="50">
        <v>93</v>
      </c>
      <c r="G211" s="50">
        <v>235</v>
      </c>
      <c r="H211" s="50">
        <v>4</v>
      </c>
      <c r="I211" s="50">
        <v>98</v>
      </c>
      <c r="J211" s="50">
        <v>360</v>
      </c>
      <c r="K211" s="50">
        <v>48</v>
      </c>
      <c r="L211" s="50">
        <v>87</v>
      </c>
      <c r="M211" s="52">
        <v>57.2</v>
      </c>
      <c r="N211" s="52">
        <v>16</v>
      </c>
      <c r="O211" s="7">
        <v>15070</v>
      </c>
      <c r="P211" s="8">
        <f t="shared" ref="P211:P222" si="42">O211/B211</f>
        <v>0.59489973156481923</v>
      </c>
      <c r="S211" s="7"/>
      <c r="T211" s="43"/>
      <c r="U211" s="36">
        <v>7.8</v>
      </c>
      <c r="V211" s="36">
        <v>7.9</v>
      </c>
      <c r="W211" s="85">
        <v>2.9180000000000001</v>
      </c>
      <c r="X211" s="85">
        <v>2.3079999999999998</v>
      </c>
      <c r="AJ211" s="159">
        <f t="shared" ref="AJ211:AJ222" si="43">(0.8*C211*G211)/60</f>
        <v>2559.9333333333334</v>
      </c>
    </row>
    <row r="212" spans="1:36" x14ac:dyDescent="0.25">
      <c r="A212" s="83" t="s">
        <v>29</v>
      </c>
      <c r="B212" s="7">
        <v>26529</v>
      </c>
      <c r="C212" s="7">
        <v>915</v>
      </c>
      <c r="D212" s="50">
        <v>260</v>
      </c>
      <c r="E212" s="50">
        <v>5</v>
      </c>
      <c r="F212" s="50">
        <v>98</v>
      </c>
      <c r="G212" s="50">
        <v>170</v>
      </c>
      <c r="H212" s="50">
        <v>7</v>
      </c>
      <c r="I212" s="50">
        <v>96</v>
      </c>
      <c r="J212" s="50">
        <v>587</v>
      </c>
      <c r="K212" s="50">
        <v>86</v>
      </c>
      <c r="L212" s="50">
        <v>85</v>
      </c>
      <c r="M212" s="53">
        <v>40.1</v>
      </c>
      <c r="N212" s="53">
        <v>17</v>
      </c>
      <c r="O212" s="7">
        <v>12693</v>
      </c>
      <c r="P212" s="8">
        <f t="shared" si="42"/>
        <v>0.47845753703494287</v>
      </c>
      <c r="S212" s="7">
        <v>2</v>
      </c>
      <c r="T212" s="44">
        <v>45</v>
      </c>
      <c r="U212" s="36">
        <v>7.8</v>
      </c>
      <c r="V212" s="36">
        <v>8.1</v>
      </c>
      <c r="W212" s="85">
        <v>2.54</v>
      </c>
      <c r="X212" s="85">
        <v>2.0609999999999999</v>
      </c>
      <c r="AJ212" s="159">
        <f t="shared" si="43"/>
        <v>2074</v>
      </c>
    </row>
    <row r="213" spans="1:36" x14ac:dyDescent="0.25">
      <c r="A213" s="83" t="s">
        <v>30</v>
      </c>
      <c r="B213" s="7">
        <v>29033</v>
      </c>
      <c r="C213" s="7">
        <v>937</v>
      </c>
      <c r="D213" s="50">
        <v>157</v>
      </c>
      <c r="E213" s="50">
        <v>6</v>
      </c>
      <c r="F213" s="50">
        <v>96</v>
      </c>
      <c r="G213" s="50">
        <v>288</v>
      </c>
      <c r="H213" s="50">
        <v>7</v>
      </c>
      <c r="I213" s="50">
        <v>98</v>
      </c>
      <c r="J213" s="50">
        <v>447</v>
      </c>
      <c r="K213" s="50">
        <v>62</v>
      </c>
      <c r="L213" s="50">
        <v>86</v>
      </c>
      <c r="M213" s="52">
        <v>33.74</v>
      </c>
      <c r="N213" s="52">
        <v>17</v>
      </c>
      <c r="O213" s="7">
        <v>15592</v>
      </c>
      <c r="P213" s="8">
        <f t="shared" si="42"/>
        <v>0.53704405331863736</v>
      </c>
      <c r="S213" s="7"/>
      <c r="T213" s="44"/>
      <c r="U213" s="36">
        <v>8.1</v>
      </c>
      <c r="V213" s="36">
        <v>8.4</v>
      </c>
      <c r="W213" s="85">
        <v>2.294</v>
      </c>
      <c r="X213" s="85">
        <v>2.1709999999999998</v>
      </c>
      <c r="AJ213" s="159">
        <f t="shared" si="43"/>
        <v>3598.0800000000004</v>
      </c>
    </row>
    <row r="214" spans="1:36" x14ac:dyDescent="0.25">
      <c r="A214" s="83" t="s">
        <v>31</v>
      </c>
      <c r="B214" s="7">
        <v>29547</v>
      </c>
      <c r="C214" s="7">
        <v>985</v>
      </c>
      <c r="D214" s="50">
        <v>181</v>
      </c>
      <c r="E214" s="50">
        <v>7</v>
      </c>
      <c r="F214" s="50">
        <v>96</v>
      </c>
      <c r="G214" s="50">
        <v>321</v>
      </c>
      <c r="H214" s="50">
        <v>5</v>
      </c>
      <c r="I214" s="50">
        <v>98</v>
      </c>
      <c r="J214" s="50">
        <v>477</v>
      </c>
      <c r="K214" s="50">
        <v>37</v>
      </c>
      <c r="L214" s="50">
        <v>92</v>
      </c>
      <c r="M214" s="52">
        <v>47.14</v>
      </c>
      <c r="N214" s="52">
        <v>18</v>
      </c>
      <c r="O214" s="7">
        <v>15536</v>
      </c>
      <c r="P214" s="8">
        <f t="shared" si="42"/>
        <v>0.52580634243747248</v>
      </c>
      <c r="S214" s="7"/>
      <c r="T214" s="44"/>
      <c r="U214" s="36">
        <v>7.6</v>
      </c>
      <c r="V214" s="36">
        <v>8.1</v>
      </c>
      <c r="W214" s="85">
        <v>2.403</v>
      </c>
      <c r="X214" s="85">
        <v>2.2850000000000001</v>
      </c>
      <c r="AJ214" s="159">
        <f t="shared" si="43"/>
        <v>4215.8</v>
      </c>
    </row>
    <row r="215" spans="1:36" x14ac:dyDescent="0.25">
      <c r="A215" s="83" t="s">
        <v>32</v>
      </c>
      <c r="B215" s="7">
        <v>38575</v>
      </c>
      <c r="C215" s="7">
        <v>1244</v>
      </c>
      <c r="D215" s="50">
        <v>150</v>
      </c>
      <c r="E215" s="50">
        <v>6</v>
      </c>
      <c r="F215" s="50">
        <v>96</v>
      </c>
      <c r="G215" s="50">
        <v>265</v>
      </c>
      <c r="H215" s="50">
        <v>4</v>
      </c>
      <c r="I215" s="50">
        <v>98</v>
      </c>
      <c r="J215" s="50">
        <v>403</v>
      </c>
      <c r="K215" s="50">
        <v>32</v>
      </c>
      <c r="L215" s="50">
        <v>92</v>
      </c>
      <c r="M215" s="52">
        <v>34.94</v>
      </c>
      <c r="N215" s="52">
        <v>20</v>
      </c>
      <c r="O215" s="7">
        <v>16565</v>
      </c>
      <c r="P215" s="8">
        <f t="shared" si="42"/>
        <v>0.42942320155541153</v>
      </c>
      <c r="S215" s="7">
        <v>1</v>
      </c>
      <c r="T215" s="44">
        <v>6</v>
      </c>
      <c r="U215" s="36">
        <v>7.7</v>
      </c>
      <c r="V215" s="36">
        <v>7.7</v>
      </c>
      <c r="W215" s="85">
        <v>2.153</v>
      </c>
      <c r="X215" s="85">
        <v>1.988</v>
      </c>
      <c r="AJ215" s="159">
        <f t="shared" si="43"/>
        <v>4395.4666666666662</v>
      </c>
    </row>
    <row r="216" spans="1:36" x14ac:dyDescent="0.25">
      <c r="A216" s="83" t="s">
        <v>33</v>
      </c>
      <c r="B216" s="7">
        <v>31038</v>
      </c>
      <c r="C216" s="7">
        <v>1035</v>
      </c>
      <c r="D216" s="50">
        <v>198</v>
      </c>
      <c r="E216" s="50">
        <v>5</v>
      </c>
      <c r="F216" s="50">
        <v>97</v>
      </c>
      <c r="G216" s="50">
        <v>218</v>
      </c>
      <c r="H216" s="50">
        <v>5</v>
      </c>
      <c r="I216" s="54" t="s">
        <v>44</v>
      </c>
      <c r="J216" s="50">
        <v>500</v>
      </c>
      <c r="K216" s="50">
        <v>41</v>
      </c>
      <c r="L216" s="54" t="s">
        <v>82</v>
      </c>
      <c r="M216" s="52">
        <v>34.64</v>
      </c>
      <c r="N216" s="52">
        <v>19</v>
      </c>
      <c r="O216" s="7">
        <v>15061</v>
      </c>
      <c r="P216" s="8">
        <f t="shared" si="42"/>
        <v>0.48524389458083639</v>
      </c>
      <c r="S216" s="7"/>
      <c r="T216" s="44"/>
      <c r="U216" s="36">
        <v>7.6</v>
      </c>
      <c r="V216" s="36">
        <v>8.1</v>
      </c>
      <c r="W216" s="85">
        <v>2.198</v>
      </c>
      <c r="X216" s="85">
        <v>2.0019999999999998</v>
      </c>
      <c r="AJ216" s="159">
        <f t="shared" si="43"/>
        <v>3008.4</v>
      </c>
    </row>
    <row r="217" spans="1:36" x14ac:dyDescent="0.25">
      <c r="A217" s="83" t="s">
        <v>34</v>
      </c>
      <c r="B217" s="7">
        <v>45822</v>
      </c>
      <c r="C217" s="7">
        <v>1478</v>
      </c>
      <c r="D217" s="50">
        <v>266</v>
      </c>
      <c r="E217" s="50">
        <v>14</v>
      </c>
      <c r="F217" s="50">
        <v>95</v>
      </c>
      <c r="G217" s="50">
        <v>280</v>
      </c>
      <c r="H217" s="50">
        <v>9</v>
      </c>
      <c r="I217" s="54" t="s">
        <v>20</v>
      </c>
      <c r="J217" s="50">
        <v>482</v>
      </c>
      <c r="K217" s="50">
        <v>39</v>
      </c>
      <c r="L217" s="54" t="s">
        <v>82</v>
      </c>
      <c r="M217" s="52">
        <v>30.79</v>
      </c>
      <c r="N217" s="52">
        <v>17</v>
      </c>
      <c r="O217" s="7">
        <v>23563</v>
      </c>
      <c r="P217" s="8">
        <f t="shared" si="42"/>
        <v>0.51422897298241022</v>
      </c>
      <c r="S217" s="7"/>
      <c r="T217" s="44"/>
      <c r="U217" s="36">
        <v>7.4</v>
      </c>
      <c r="V217" s="36">
        <v>7.9</v>
      </c>
      <c r="W217" s="85">
        <v>1.996</v>
      </c>
      <c r="X217" s="85">
        <v>1.778</v>
      </c>
      <c r="AJ217" s="159">
        <f t="shared" si="43"/>
        <v>5517.8666666666668</v>
      </c>
    </row>
    <row r="218" spans="1:36" x14ac:dyDescent="0.25">
      <c r="A218" s="83" t="s">
        <v>35</v>
      </c>
      <c r="B218" s="7">
        <v>59142</v>
      </c>
      <c r="C218" s="7">
        <v>1908</v>
      </c>
      <c r="D218" s="50">
        <v>310</v>
      </c>
      <c r="E218" s="50">
        <v>15</v>
      </c>
      <c r="F218" s="50">
        <v>95</v>
      </c>
      <c r="G218" s="50">
        <v>384</v>
      </c>
      <c r="H218" s="50">
        <v>16</v>
      </c>
      <c r="I218" s="54" t="s">
        <v>87</v>
      </c>
      <c r="J218" s="50">
        <v>585</v>
      </c>
      <c r="K218" s="50">
        <v>38</v>
      </c>
      <c r="L218" s="54" t="s">
        <v>88</v>
      </c>
      <c r="M218" s="52">
        <v>43.69</v>
      </c>
      <c r="N218" s="52">
        <v>17</v>
      </c>
      <c r="O218" s="7">
        <v>29698</v>
      </c>
      <c r="P218" s="8">
        <f t="shared" si="42"/>
        <v>0.5021473741165331</v>
      </c>
      <c r="S218" s="7">
        <v>3</v>
      </c>
      <c r="T218" s="44">
        <v>42</v>
      </c>
      <c r="U218" s="36">
        <v>7.8</v>
      </c>
      <c r="V218" s="36">
        <v>7.9</v>
      </c>
      <c r="W218" s="85">
        <v>2.3239999999999998</v>
      </c>
      <c r="X218" s="85">
        <v>1.9430000000000001</v>
      </c>
      <c r="AJ218" s="159">
        <f t="shared" si="43"/>
        <v>9768.9600000000009</v>
      </c>
    </row>
    <row r="219" spans="1:36" x14ac:dyDescent="0.25">
      <c r="A219" s="83" t="s">
        <v>36</v>
      </c>
      <c r="B219" s="7">
        <v>34996</v>
      </c>
      <c r="C219" s="7">
        <v>1167</v>
      </c>
      <c r="D219" s="50">
        <v>223</v>
      </c>
      <c r="E219" s="50">
        <v>9</v>
      </c>
      <c r="F219" s="50">
        <v>96</v>
      </c>
      <c r="G219" s="50">
        <v>168</v>
      </c>
      <c r="H219" s="50">
        <v>4</v>
      </c>
      <c r="I219" s="54" t="s">
        <v>44</v>
      </c>
      <c r="J219" s="50">
        <v>306</v>
      </c>
      <c r="K219" s="50">
        <v>33</v>
      </c>
      <c r="L219" s="54" t="s">
        <v>101</v>
      </c>
      <c r="M219" s="52">
        <v>56.95</v>
      </c>
      <c r="N219" s="52">
        <v>16</v>
      </c>
      <c r="O219" s="7">
        <v>19847</v>
      </c>
      <c r="P219" s="8">
        <f t="shared" si="42"/>
        <v>0.56712195679506228</v>
      </c>
      <c r="S219" s="7">
        <v>2</v>
      </c>
      <c r="T219" s="44">
        <v>20</v>
      </c>
      <c r="U219" s="36">
        <v>7.6</v>
      </c>
      <c r="V219" s="36">
        <v>7.9</v>
      </c>
      <c r="W219" s="85">
        <v>2.8130000000000002</v>
      </c>
      <c r="X219" s="85">
        <v>1.903</v>
      </c>
      <c r="AJ219" s="159">
        <f t="shared" si="43"/>
        <v>2614.0800000000004</v>
      </c>
    </row>
    <row r="220" spans="1:36" x14ac:dyDescent="0.25">
      <c r="A220" s="83" t="s">
        <v>37</v>
      </c>
      <c r="B220" s="7">
        <v>30474</v>
      </c>
      <c r="C220" s="7">
        <v>983</v>
      </c>
      <c r="D220" s="50">
        <v>140</v>
      </c>
      <c r="E220" s="50">
        <v>8</v>
      </c>
      <c r="F220" s="50">
        <v>94</v>
      </c>
      <c r="G220" s="50">
        <v>183</v>
      </c>
      <c r="H220" s="50">
        <v>6</v>
      </c>
      <c r="I220" s="54" t="s">
        <v>20</v>
      </c>
      <c r="J220" s="50">
        <v>375</v>
      </c>
      <c r="K220" s="50">
        <v>30</v>
      </c>
      <c r="L220" s="54" t="s">
        <v>82</v>
      </c>
      <c r="M220" s="52">
        <v>40.44</v>
      </c>
      <c r="N220" s="52">
        <v>17</v>
      </c>
      <c r="O220" s="7">
        <v>14788</v>
      </c>
      <c r="P220" s="8">
        <f t="shared" si="42"/>
        <v>0.48526612850298617</v>
      </c>
      <c r="S220" s="7"/>
      <c r="T220" s="44"/>
      <c r="U220" s="36">
        <v>7.7</v>
      </c>
      <c r="V220" s="36">
        <v>7.7</v>
      </c>
      <c r="W220" s="85">
        <v>2.34</v>
      </c>
      <c r="X220" s="85">
        <v>1.944</v>
      </c>
      <c r="AJ220" s="159">
        <f t="shared" si="43"/>
        <v>2398.52</v>
      </c>
    </row>
    <row r="221" spans="1:36" x14ac:dyDescent="0.25">
      <c r="A221" s="83" t="s">
        <v>38</v>
      </c>
      <c r="B221" s="7">
        <v>24862</v>
      </c>
      <c r="C221" s="7">
        <v>829</v>
      </c>
      <c r="D221" s="50">
        <v>155</v>
      </c>
      <c r="E221" s="50">
        <v>9</v>
      </c>
      <c r="F221" s="50">
        <v>95</v>
      </c>
      <c r="G221" s="50">
        <v>145</v>
      </c>
      <c r="H221" s="50">
        <v>6</v>
      </c>
      <c r="I221" s="54" t="s">
        <v>87</v>
      </c>
      <c r="J221" s="50">
        <v>269</v>
      </c>
      <c r="K221" s="50">
        <v>33</v>
      </c>
      <c r="L221" s="54" t="s">
        <v>102</v>
      </c>
      <c r="M221" s="52">
        <v>20.190000000000001</v>
      </c>
      <c r="N221" s="52">
        <v>18.5</v>
      </c>
      <c r="O221" s="7">
        <v>10289</v>
      </c>
      <c r="P221" s="8">
        <f t="shared" si="42"/>
        <v>0.41384442120505188</v>
      </c>
      <c r="S221" s="7"/>
      <c r="T221" s="44"/>
      <c r="U221" s="36">
        <v>7.8</v>
      </c>
      <c r="V221" s="36">
        <v>7.8</v>
      </c>
      <c r="W221" s="85">
        <v>3.0529999999999999</v>
      </c>
      <c r="X221" s="85">
        <v>2.4889999999999999</v>
      </c>
      <c r="AJ221" s="159">
        <f t="shared" si="43"/>
        <v>1602.7333333333333</v>
      </c>
    </row>
    <row r="222" spans="1:36" ht="13" thickBot="1" x14ac:dyDescent="0.3">
      <c r="A222" s="83" t="s">
        <v>39</v>
      </c>
      <c r="B222" s="7">
        <v>25733</v>
      </c>
      <c r="C222" s="7">
        <v>830</v>
      </c>
      <c r="D222" s="50">
        <v>160</v>
      </c>
      <c r="E222" s="50">
        <v>8</v>
      </c>
      <c r="F222" s="50">
        <v>95</v>
      </c>
      <c r="G222" s="50">
        <v>223</v>
      </c>
      <c r="H222" s="50">
        <v>8</v>
      </c>
      <c r="I222" s="54" t="s">
        <v>87</v>
      </c>
      <c r="J222" s="50">
        <v>402</v>
      </c>
      <c r="K222" s="50">
        <v>37</v>
      </c>
      <c r="L222" s="54" t="s">
        <v>81</v>
      </c>
      <c r="M222" s="52">
        <v>21.4</v>
      </c>
      <c r="N222" s="52">
        <v>16.600000000000001</v>
      </c>
      <c r="O222" s="7">
        <v>10939</v>
      </c>
      <c r="P222" s="8">
        <f t="shared" si="42"/>
        <v>0.42509618000233163</v>
      </c>
      <c r="S222" s="7"/>
      <c r="T222" s="45"/>
      <c r="U222" s="36">
        <v>7.8</v>
      </c>
      <c r="V222" s="36">
        <v>7.8</v>
      </c>
      <c r="W222" s="85">
        <v>2.84</v>
      </c>
      <c r="X222" s="85">
        <v>3.4079999999999999</v>
      </c>
      <c r="AJ222" s="159">
        <f t="shared" si="43"/>
        <v>2467.8666666666668</v>
      </c>
    </row>
    <row r="223" spans="1:36" ht="13" thickTop="1" x14ac:dyDescent="0.25">
      <c r="A223" s="76" t="s">
        <v>103</v>
      </c>
      <c r="B223" s="77">
        <f t="shared" ref="B223:X223" si="44">SUM(B211:B222)</f>
        <v>401083</v>
      </c>
      <c r="C223" s="77">
        <f t="shared" si="44"/>
        <v>13128</v>
      </c>
      <c r="D223" s="77">
        <f t="shared" si="44"/>
        <v>2353</v>
      </c>
      <c r="E223" s="77">
        <f>SUM(E211:E222)</f>
        <v>102</v>
      </c>
      <c r="F223" s="79">
        <f>SUM(F211:F222)</f>
        <v>1146</v>
      </c>
      <c r="G223" s="77">
        <f>SUM(G211:G222)</f>
        <v>2880</v>
      </c>
      <c r="H223" s="77">
        <f>SUM(H211:H222)</f>
        <v>81</v>
      </c>
      <c r="I223" s="79">
        <f>SUM(I211:I222)</f>
        <v>488</v>
      </c>
      <c r="J223" s="77">
        <f t="shared" si="44"/>
        <v>5193</v>
      </c>
      <c r="K223" s="77">
        <f>SUM(K211:K222)</f>
        <v>516</v>
      </c>
      <c r="L223" s="79">
        <f>SUM(L211:L222)</f>
        <v>442</v>
      </c>
      <c r="M223" s="77">
        <f t="shared" si="44"/>
        <v>461.21999999999997</v>
      </c>
      <c r="N223" s="79">
        <f t="shared" si="44"/>
        <v>209.1</v>
      </c>
      <c r="O223" s="77">
        <f t="shared" si="44"/>
        <v>199641</v>
      </c>
      <c r="P223" s="80">
        <f t="shared" si="44"/>
        <v>5.9585797940964955</v>
      </c>
      <c r="S223" s="78">
        <f t="shared" si="44"/>
        <v>8</v>
      </c>
      <c r="T223" s="78">
        <f t="shared" si="44"/>
        <v>113</v>
      </c>
      <c r="U223" s="81">
        <f t="shared" si="44"/>
        <v>92.699999999999989</v>
      </c>
      <c r="V223" s="81">
        <f t="shared" si="44"/>
        <v>95.300000000000011</v>
      </c>
      <c r="W223" s="142">
        <f t="shared" si="44"/>
        <v>29.872</v>
      </c>
      <c r="X223" s="142">
        <f t="shared" si="44"/>
        <v>26.279999999999998</v>
      </c>
      <c r="AJ223" s="160"/>
    </row>
    <row r="224" spans="1:36" ht="13" thickBot="1" x14ac:dyDescent="0.3">
      <c r="A224" s="75" t="s">
        <v>104</v>
      </c>
      <c r="B224" s="13">
        <f>AVERAGE(B211:B222)</f>
        <v>33423.583333333336</v>
      </c>
      <c r="C224" s="13">
        <f t="shared" ref="C224:P224" si="45">AVERAGE(C211:C222)</f>
        <v>1094</v>
      </c>
      <c r="D224" s="13">
        <f t="shared" si="45"/>
        <v>196.08333333333334</v>
      </c>
      <c r="E224" s="13">
        <f>AVERAGE(E211:E222)</f>
        <v>8.5</v>
      </c>
      <c r="F224" s="13">
        <f>AVERAGE(F211:F222)</f>
        <v>95.5</v>
      </c>
      <c r="G224" s="13">
        <f>AVERAGE(G211:G222)</f>
        <v>240</v>
      </c>
      <c r="H224" s="13">
        <f>AVERAGE(H211:H222)</f>
        <v>6.75</v>
      </c>
      <c r="I224" s="13">
        <f>AVERAGE(I211:I222)</f>
        <v>97.6</v>
      </c>
      <c r="J224" s="13">
        <f t="shared" si="45"/>
        <v>432.75</v>
      </c>
      <c r="K224" s="13">
        <f>AVERAGE(K211:K222)</f>
        <v>43</v>
      </c>
      <c r="L224" s="13">
        <f>AVERAGE(L211:L222)</f>
        <v>88.4</v>
      </c>
      <c r="M224" s="13">
        <f t="shared" si="45"/>
        <v>38.434999999999995</v>
      </c>
      <c r="N224" s="13">
        <f t="shared" si="45"/>
        <v>17.425000000000001</v>
      </c>
      <c r="O224" s="13">
        <f t="shared" si="45"/>
        <v>16636.75</v>
      </c>
      <c r="P224" s="39">
        <f t="shared" si="45"/>
        <v>0.49654831617470796</v>
      </c>
      <c r="S224" s="13"/>
      <c r="T224" s="42"/>
      <c r="U224" s="39">
        <f>AVERAGE(U211:U222)</f>
        <v>7.7249999999999988</v>
      </c>
      <c r="V224" s="39">
        <f>AVERAGE(V211:V222)</f>
        <v>7.9416666666666673</v>
      </c>
      <c r="W224" s="135">
        <f>AVERAGE(W211:W222)</f>
        <v>2.4893333333333332</v>
      </c>
      <c r="X224" s="135">
        <f>AVERAGE(X211:X222)</f>
        <v>2.19</v>
      </c>
      <c r="AJ224" s="163">
        <f>AVERAGE(AJ211:AJ222)</f>
        <v>3685.1422222222222</v>
      </c>
    </row>
    <row r="225" spans="1:36" ht="13" thickTop="1" x14ac:dyDescent="0.25"/>
    <row r="226" spans="1:36" ht="13" thickBot="1" x14ac:dyDescent="0.3"/>
    <row r="227" spans="1:36" ht="13" thickTop="1" x14ac:dyDescent="0.25">
      <c r="A227" s="25" t="s">
        <v>5</v>
      </c>
      <c r="B227" s="26" t="s">
        <v>6</v>
      </c>
      <c r="C227" s="26" t="s">
        <v>6</v>
      </c>
      <c r="D227" s="26" t="s">
        <v>8</v>
      </c>
      <c r="E227" s="26" t="s">
        <v>9</v>
      </c>
      <c r="F227" s="26" t="s">
        <v>2</v>
      </c>
      <c r="G227" s="26" t="s">
        <v>10</v>
      </c>
      <c r="H227" s="26" t="s">
        <v>11</v>
      </c>
      <c r="I227" s="26" t="s">
        <v>3</v>
      </c>
      <c r="J227" s="26" t="s">
        <v>12</v>
      </c>
      <c r="K227" s="26" t="s">
        <v>13</v>
      </c>
      <c r="L227" s="26" t="s">
        <v>14</v>
      </c>
      <c r="M227" s="26" t="s">
        <v>16</v>
      </c>
      <c r="N227" s="27" t="s">
        <v>17</v>
      </c>
      <c r="O227" s="27" t="s">
        <v>56</v>
      </c>
      <c r="P227" s="27" t="s">
        <v>48</v>
      </c>
      <c r="Q227" s="27" t="s">
        <v>105</v>
      </c>
      <c r="R227" s="27" t="s">
        <v>106</v>
      </c>
      <c r="S227" s="166" t="s">
        <v>57</v>
      </c>
      <c r="T227" s="167"/>
      <c r="U227" s="26" t="s">
        <v>70</v>
      </c>
      <c r="V227" s="26" t="s">
        <v>71</v>
      </c>
      <c r="W227" s="132" t="s">
        <v>72</v>
      </c>
      <c r="X227" s="132" t="s">
        <v>73</v>
      </c>
      <c r="Y227" s="147" t="s">
        <v>107</v>
      </c>
      <c r="Z227" s="147" t="s">
        <v>107</v>
      </c>
      <c r="AA227" s="26" t="s">
        <v>18</v>
      </c>
      <c r="AJ227" s="113" t="s">
        <v>174</v>
      </c>
    </row>
    <row r="228" spans="1:36" ht="14" thickBot="1" x14ac:dyDescent="0.3">
      <c r="A228" s="28" t="s">
        <v>108</v>
      </c>
      <c r="B228" s="46" t="s">
        <v>21</v>
      </c>
      <c r="C228" s="47" t="s">
        <v>22</v>
      </c>
      <c r="D228" s="46" t="s">
        <v>45</v>
      </c>
      <c r="E228" s="46" t="s">
        <v>45</v>
      </c>
      <c r="F228" s="48" t="s">
        <v>24</v>
      </c>
      <c r="G228" s="46" t="s">
        <v>45</v>
      </c>
      <c r="H228" s="46" t="s">
        <v>45</v>
      </c>
      <c r="I228" s="48" t="s">
        <v>24</v>
      </c>
      <c r="J228" s="46" t="s">
        <v>45</v>
      </c>
      <c r="K228" s="46" t="s">
        <v>45</v>
      </c>
      <c r="L228" s="48" t="s">
        <v>24</v>
      </c>
      <c r="M228" s="46" t="s">
        <v>26</v>
      </c>
      <c r="N228" s="48" t="s">
        <v>27</v>
      </c>
      <c r="O228" s="48" t="s">
        <v>59</v>
      </c>
      <c r="P228" s="30" t="s">
        <v>25</v>
      </c>
      <c r="Q228" s="31" t="s">
        <v>59</v>
      </c>
      <c r="R228" s="31" t="s">
        <v>59</v>
      </c>
      <c r="S228" s="29" t="s">
        <v>109</v>
      </c>
      <c r="T228" s="29" t="s">
        <v>61</v>
      </c>
      <c r="U228" s="29"/>
      <c r="V228" s="29"/>
      <c r="W228" s="133"/>
      <c r="X228" s="133"/>
      <c r="Y228" s="148" t="s">
        <v>45</v>
      </c>
      <c r="Z228" s="148" t="s">
        <v>45</v>
      </c>
      <c r="AA228" s="31" t="s">
        <v>24</v>
      </c>
      <c r="AJ228" s="157" t="s">
        <v>176</v>
      </c>
    </row>
    <row r="229" spans="1:36" ht="13" thickTop="1" x14ac:dyDescent="0.25">
      <c r="A229" s="83" t="s">
        <v>110</v>
      </c>
      <c r="B229" s="7">
        <v>24173</v>
      </c>
      <c r="C229" s="7">
        <v>780</v>
      </c>
      <c r="D229" s="50">
        <v>128</v>
      </c>
      <c r="E229" s="50">
        <v>15</v>
      </c>
      <c r="F229" s="50">
        <v>88</v>
      </c>
      <c r="G229" s="50">
        <v>178</v>
      </c>
      <c r="H229" s="50">
        <v>12</v>
      </c>
      <c r="I229" s="50">
        <v>93</v>
      </c>
      <c r="J229" s="50">
        <v>489</v>
      </c>
      <c r="K229" s="50">
        <v>33</v>
      </c>
      <c r="L229" s="50">
        <v>93</v>
      </c>
      <c r="M229" s="52">
        <v>42.49</v>
      </c>
      <c r="N229" s="52">
        <v>19.899999999999999</v>
      </c>
      <c r="O229" s="7">
        <v>11814</v>
      </c>
      <c r="P229" s="8">
        <f t="shared" ref="P229:P240" si="46">O229/B229</f>
        <v>0.48872709221031729</v>
      </c>
      <c r="Q229" s="49">
        <v>2912</v>
      </c>
      <c r="R229" s="49">
        <v>2570</v>
      </c>
      <c r="S229" s="7"/>
      <c r="T229" s="43"/>
      <c r="U229" s="52">
        <v>7.7</v>
      </c>
      <c r="V229" s="52">
        <v>7.8</v>
      </c>
      <c r="W229" s="85">
        <v>2.3149999999999999</v>
      </c>
      <c r="X229" s="85">
        <v>2.0990000000000002</v>
      </c>
      <c r="Y229" s="86"/>
      <c r="Z229" s="86"/>
      <c r="AA229" s="64"/>
      <c r="AJ229" s="159">
        <f t="shared" ref="AJ229:AJ240" si="47">(0.8*C229*G229)/60</f>
        <v>1851.2</v>
      </c>
    </row>
    <row r="230" spans="1:36" x14ac:dyDescent="0.25">
      <c r="A230" s="83" t="s">
        <v>29</v>
      </c>
      <c r="B230" s="7">
        <v>24582</v>
      </c>
      <c r="C230" s="7">
        <v>878</v>
      </c>
      <c r="D230" s="50">
        <v>142</v>
      </c>
      <c r="E230" s="50">
        <v>10</v>
      </c>
      <c r="F230" s="50">
        <v>93</v>
      </c>
      <c r="G230" s="50">
        <v>160</v>
      </c>
      <c r="H230" s="50">
        <v>6</v>
      </c>
      <c r="I230" s="50">
        <v>96</v>
      </c>
      <c r="J230" s="50">
        <v>414</v>
      </c>
      <c r="K230" s="50">
        <v>43</v>
      </c>
      <c r="L230" s="50">
        <v>90</v>
      </c>
      <c r="M230" s="53">
        <v>17.88</v>
      </c>
      <c r="N230" s="53">
        <v>18.7</v>
      </c>
      <c r="O230" s="7">
        <v>10607</v>
      </c>
      <c r="P230" s="8">
        <f t="shared" si="46"/>
        <v>0.43149458953705966</v>
      </c>
      <c r="Q230" s="7">
        <v>3197</v>
      </c>
      <c r="R230" s="7">
        <v>2610</v>
      </c>
      <c r="S230" s="7"/>
      <c r="T230" s="44"/>
      <c r="U230" s="52">
        <v>7.6</v>
      </c>
      <c r="V230" s="52">
        <v>7.7</v>
      </c>
      <c r="W230" s="85">
        <v>2.355</v>
      </c>
      <c r="X230" s="85">
        <v>2.4340000000000002</v>
      </c>
      <c r="Y230" s="87"/>
      <c r="Z230" s="87"/>
      <c r="AA230" s="50"/>
      <c r="AJ230" s="159">
        <f t="shared" si="47"/>
        <v>1873.0666666666668</v>
      </c>
    </row>
    <row r="231" spans="1:36" x14ac:dyDescent="0.25">
      <c r="A231" s="83" t="s">
        <v>30</v>
      </c>
      <c r="B231" s="7">
        <v>27120</v>
      </c>
      <c r="C231" s="7">
        <v>875</v>
      </c>
      <c r="D231" s="50">
        <v>159</v>
      </c>
      <c r="E231" s="50">
        <v>12</v>
      </c>
      <c r="F231" s="50">
        <v>93</v>
      </c>
      <c r="G231" s="50">
        <v>178</v>
      </c>
      <c r="H231" s="50">
        <v>9</v>
      </c>
      <c r="I231" s="50">
        <v>95</v>
      </c>
      <c r="J231" s="50">
        <v>297</v>
      </c>
      <c r="K231" s="50">
        <v>52</v>
      </c>
      <c r="L231" s="50">
        <v>82</v>
      </c>
      <c r="M231" s="52">
        <v>23.07</v>
      </c>
      <c r="N231" s="52">
        <v>17.100000000000001</v>
      </c>
      <c r="O231" s="7">
        <v>12629</v>
      </c>
      <c r="P231" s="8">
        <f t="shared" si="46"/>
        <v>0.46567109144542773</v>
      </c>
      <c r="Q231" s="7">
        <v>3001</v>
      </c>
      <c r="R231" s="7">
        <v>2820</v>
      </c>
      <c r="S231" s="7">
        <v>10</v>
      </c>
      <c r="T231" s="44">
        <v>68.5</v>
      </c>
      <c r="U231" s="52">
        <v>7.6</v>
      </c>
      <c r="V231" s="52">
        <v>7.7</v>
      </c>
      <c r="W231" s="85">
        <v>2.0419999999999998</v>
      </c>
      <c r="X231" s="85">
        <v>1.99</v>
      </c>
      <c r="Y231" s="87"/>
      <c r="Z231" s="87"/>
      <c r="AA231" s="50"/>
      <c r="AJ231" s="159">
        <f t="shared" si="47"/>
        <v>2076.6666666666665</v>
      </c>
    </row>
    <row r="232" spans="1:36" x14ac:dyDescent="0.25">
      <c r="A232" s="83" t="s">
        <v>31</v>
      </c>
      <c r="B232" s="7">
        <v>37199</v>
      </c>
      <c r="C232" s="7">
        <v>1240</v>
      </c>
      <c r="D232" s="50">
        <v>278</v>
      </c>
      <c r="E232" s="50">
        <v>13</v>
      </c>
      <c r="F232" s="50">
        <v>95</v>
      </c>
      <c r="G232" s="50">
        <v>330</v>
      </c>
      <c r="H232" s="50">
        <v>12</v>
      </c>
      <c r="I232" s="50">
        <v>96</v>
      </c>
      <c r="J232" s="50">
        <v>656</v>
      </c>
      <c r="K232" s="50">
        <v>49</v>
      </c>
      <c r="L232" s="50">
        <v>92</v>
      </c>
      <c r="M232" s="52">
        <v>18.760000000000002</v>
      </c>
      <c r="N232" s="52">
        <v>17.2</v>
      </c>
      <c r="O232" s="7">
        <v>15309</v>
      </c>
      <c r="P232" s="8">
        <f t="shared" si="46"/>
        <v>0.41154332105701769</v>
      </c>
      <c r="Q232" s="7">
        <v>3866</v>
      </c>
      <c r="R232" s="7">
        <v>4540</v>
      </c>
      <c r="S232" s="7">
        <v>11</v>
      </c>
      <c r="T232" s="44">
        <v>219</v>
      </c>
      <c r="U232" s="52">
        <v>7.6</v>
      </c>
      <c r="V232" s="52">
        <v>7.8</v>
      </c>
      <c r="W232" s="85">
        <v>2.206</v>
      </c>
      <c r="X232" s="85">
        <v>1.7430000000000001</v>
      </c>
      <c r="Y232" s="87">
        <v>62</v>
      </c>
      <c r="Z232" s="87">
        <v>18</v>
      </c>
      <c r="AA232" s="50">
        <v>71</v>
      </c>
      <c r="AJ232" s="159">
        <f t="shared" si="47"/>
        <v>5456</v>
      </c>
    </row>
    <row r="233" spans="1:36" x14ac:dyDescent="0.25">
      <c r="A233" s="83" t="s">
        <v>32</v>
      </c>
      <c r="B233" s="7">
        <v>34412</v>
      </c>
      <c r="C233" s="7">
        <v>1110</v>
      </c>
      <c r="D233" s="50">
        <v>202</v>
      </c>
      <c r="E233" s="50">
        <v>12</v>
      </c>
      <c r="F233" s="50">
        <v>94</v>
      </c>
      <c r="G233" s="50">
        <v>218</v>
      </c>
      <c r="H233" s="50">
        <v>6</v>
      </c>
      <c r="I233" s="50">
        <v>97</v>
      </c>
      <c r="J233" s="50">
        <v>401</v>
      </c>
      <c r="K233" s="50">
        <v>22</v>
      </c>
      <c r="L233" s="50">
        <v>95</v>
      </c>
      <c r="M233" s="52">
        <v>36.700000000000003</v>
      </c>
      <c r="N233" s="52">
        <v>17.2</v>
      </c>
      <c r="O233" s="7">
        <v>15592</v>
      </c>
      <c r="P233" s="8">
        <f t="shared" si="46"/>
        <v>0.45309775659653612</v>
      </c>
      <c r="Q233" s="7">
        <v>3204</v>
      </c>
      <c r="R233" s="7">
        <v>3840</v>
      </c>
      <c r="S233" s="7">
        <v>4</v>
      </c>
      <c r="T233" s="44">
        <v>28.5</v>
      </c>
      <c r="U233" s="52">
        <v>7.2</v>
      </c>
      <c r="V233" s="52">
        <v>7.2</v>
      </c>
      <c r="W233" s="85">
        <v>2.246</v>
      </c>
      <c r="X233" s="85">
        <v>2.2480000000000002</v>
      </c>
      <c r="Y233" s="87">
        <v>44</v>
      </c>
      <c r="Z233" s="87">
        <v>47</v>
      </c>
      <c r="AA233" s="50"/>
      <c r="AJ233" s="159">
        <f t="shared" si="47"/>
        <v>3226.4</v>
      </c>
    </row>
    <row r="234" spans="1:36" x14ac:dyDescent="0.25">
      <c r="A234" s="83" t="s">
        <v>33</v>
      </c>
      <c r="B234" s="7">
        <v>31463</v>
      </c>
      <c r="C234" s="7">
        <v>1049</v>
      </c>
      <c r="D234" s="50">
        <v>195</v>
      </c>
      <c r="E234" s="50">
        <v>9</v>
      </c>
      <c r="F234" s="50">
        <v>95</v>
      </c>
      <c r="G234" s="50">
        <v>211</v>
      </c>
      <c r="H234" s="50">
        <v>11</v>
      </c>
      <c r="I234" s="54" t="s">
        <v>83</v>
      </c>
      <c r="J234" s="50">
        <v>344</v>
      </c>
      <c r="K234" s="50">
        <v>39</v>
      </c>
      <c r="L234" s="54" t="s">
        <v>101</v>
      </c>
      <c r="M234" s="52">
        <v>14.48</v>
      </c>
      <c r="N234" s="52">
        <v>17.399999999999999</v>
      </c>
      <c r="O234" s="7">
        <v>14651</v>
      </c>
      <c r="P234" s="8">
        <f t="shared" si="46"/>
        <v>0.46565807456377334</v>
      </c>
      <c r="Q234" s="7">
        <v>2514</v>
      </c>
      <c r="R234" s="7">
        <v>4450</v>
      </c>
      <c r="S234" s="7">
        <v>8</v>
      </c>
      <c r="T234" s="44">
        <v>581</v>
      </c>
      <c r="U234" s="52">
        <v>7.6</v>
      </c>
      <c r="V234" s="52">
        <v>7.8</v>
      </c>
      <c r="W234" s="85">
        <v>2.9830000000000001</v>
      </c>
      <c r="X234" s="85">
        <v>2.6179999999999999</v>
      </c>
      <c r="Y234" s="87">
        <v>51</v>
      </c>
      <c r="Z234" s="87">
        <v>18</v>
      </c>
      <c r="AA234" s="50">
        <v>65</v>
      </c>
      <c r="AJ234" s="159">
        <f t="shared" si="47"/>
        <v>2951.186666666667</v>
      </c>
    </row>
    <row r="235" spans="1:36" x14ac:dyDescent="0.25">
      <c r="A235" s="83" t="s">
        <v>34</v>
      </c>
      <c r="B235" s="7">
        <v>39826</v>
      </c>
      <c r="C235" s="7">
        <v>1285</v>
      </c>
      <c r="D235" s="50">
        <v>294</v>
      </c>
      <c r="E235" s="50">
        <v>9</v>
      </c>
      <c r="F235" s="50">
        <v>97</v>
      </c>
      <c r="G235" s="50">
        <v>308</v>
      </c>
      <c r="H235" s="50">
        <v>10</v>
      </c>
      <c r="I235" s="54" t="s">
        <v>20</v>
      </c>
      <c r="J235" s="50">
        <v>528</v>
      </c>
      <c r="K235" s="50">
        <v>33</v>
      </c>
      <c r="L235" s="54" t="s">
        <v>88</v>
      </c>
      <c r="M235" s="52">
        <v>17.600000000000001</v>
      </c>
      <c r="N235" s="52">
        <v>17.399999999999999</v>
      </c>
      <c r="O235" s="7">
        <v>22367</v>
      </c>
      <c r="P235" s="8">
        <f t="shared" si="46"/>
        <v>0.56161803846733294</v>
      </c>
      <c r="Q235" s="7">
        <v>1468</v>
      </c>
      <c r="R235" s="7">
        <v>5600</v>
      </c>
      <c r="S235" s="7">
        <v>19</v>
      </c>
      <c r="T235" s="44">
        <v>174</v>
      </c>
      <c r="U235" s="52">
        <v>7.5</v>
      </c>
      <c r="V235" s="52">
        <v>7.4</v>
      </c>
      <c r="W235" s="85">
        <v>2.9049999999999998</v>
      </c>
      <c r="X235" s="85">
        <v>2.2879999999999998</v>
      </c>
      <c r="Y235" s="87">
        <v>59</v>
      </c>
      <c r="Z235" s="87">
        <v>14</v>
      </c>
      <c r="AA235" s="50">
        <v>76</v>
      </c>
      <c r="AJ235" s="159">
        <f t="shared" si="47"/>
        <v>5277.0666666666666</v>
      </c>
    </row>
    <row r="236" spans="1:36" x14ac:dyDescent="0.25">
      <c r="A236" s="83" t="s">
        <v>35</v>
      </c>
      <c r="B236" s="7">
        <v>53278</v>
      </c>
      <c r="C236" s="7">
        <v>1719</v>
      </c>
      <c r="D236" s="50">
        <v>235</v>
      </c>
      <c r="E236" s="50">
        <v>8</v>
      </c>
      <c r="F236" s="50">
        <v>97</v>
      </c>
      <c r="G236" s="50">
        <v>308</v>
      </c>
      <c r="H236" s="50">
        <v>9</v>
      </c>
      <c r="I236" s="54" t="s">
        <v>20</v>
      </c>
      <c r="J236" s="50">
        <v>539</v>
      </c>
      <c r="K236" s="50">
        <v>19</v>
      </c>
      <c r="L236" s="54" t="s">
        <v>87</v>
      </c>
      <c r="M236" s="52">
        <v>14.22</v>
      </c>
      <c r="N236" s="52">
        <v>18.600000000000001</v>
      </c>
      <c r="O236" s="7">
        <v>32826</v>
      </c>
      <c r="P236" s="8">
        <f t="shared" si="46"/>
        <v>0.61612673148391461</v>
      </c>
      <c r="Q236" s="7">
        <v>2013</v>
      </c>
      <c r="R236" s="7">
        <v>7720</v>
      </c>
      <c r="S236" s="7">
        <v>16</v>
      </c>
      <c r="T236" s="44">
        <v>142</v>
      </c>
      <c r="U236" s="52">
        <v>7.4</v>
      </c>
      <c r="V236" s="52">
        <v>7.6</v>
      </c>
      <c r="W236" s="85">
        <v>2.2570000000000001</v>
      </c>
      <c r="X236" s="85">
        <v>1.7869999999999999</v>
      </c>
      <c r="Y236" s="87">
        <v>88</v>
      </c>
      <c r="Z236" s="87">
        <v>7</v>
      </c>
      <c r="AA236" s="50">
        <v>92</v>
      </c>
      <c r="AJ236" s="159">
        <f t="shared" si="47"/>
        <v>7059.3600000000006</v>
      </c>
    </row>
    <row r="237" spans="1:36" x14ac:dyDescent="0.25">
      <c r="A237" s="83" t="s">
        <v>36</v>
      </c>
      <c r="B237" s="7">
        <v>32500</v>
      </c>
      <c r="C237" s="7">
        <v>1083</v>
      </c>
      <c r="D237" s="50">
        <v>191</v>
      </c>
      <c r="E237" s="50">
        <v>7</v>
      </c>
      <c r="F237" s="50">
        <v>96</v>
      </c>
      <c r="G237" s="50">
        <v>178</v>
      </c>
      <c r="H237" s="50">
        <v>8</v>
      </c>
      <c r="I237" s="54" t="s">
        <v>87</v>
      </c>
      <c r="J237" s="50">
        <v>331</v>
      </c>
      <c r="K237" s="50">
        <v>46</v>
      </c>
      <c r="L237" s="54" t="s">
        <v>92</v>
      </c>
      <c r="M237" s="52">
        <v>42.4</v>
      </c>
      <c r="N237" s="52">
        <v>19.899999999999999</v>
      </c>
      <c r="O237" s="7">
        <v>33126</v>
      </c>
      <c r="P237" s="8">
        <f t="shared" si="46"/>
        <v>1.0192615384615384</v>
      </c>
      <c r="Q237" s="7">
        <v>1470</v>
      </c>
      <c r="R237" s="7">
        <v>4610</v>
      </c>
      <c r="S237" s="7">
        <v>3</v>
      </c>
      <c r="T237" s="44">
        <v>92</v>
      </c>
      <c r="U237" s="52">
        <v>7.5</v>
      </c>
      <c r="V237" s="52">
        <v>7.6</v>
      </c>
      <c r="W237" s="85">
        <v>2.5379999999999998</v>
      </c>
      <c r="X237" s="85">
        <v>2.145</v>
      </c>
      <c r="Y237" s="87">
        <v>40</v>
      </c>
      <c r="Z237" s="87">
        <v>4</v>
      </c>
      <c r="AA237" s="50">
        <v>90</v>
      </c>
      <c r="AJ237" s="159">
        <f t="shared" si="47"/>
        <v>2570.3200000000002</v>
      </c>
    </row>
    <row r="238" spans="1:36" x14ac:dyDescent="0.25">
      <c r="A238" s="83" t="s">
        <v>37</v>
      </c>
      <c r="B238" s="7">
        <v>29270</v>
      </c>
      <c r="C238" s="7">
        <v>944</v>
      </c>
      <c r="D238" s="50">
        <v>90</v>
      </c>
      <c r="E238" s="50">
        <v>4</v>
      </c>
      <c r="F238" s="50">
        <v>97</v>
      </c>
      <c r="G238" s="50">
        <v>146</v>
      </c>
      <c r="H238" s="50">
        <v>4</v>
      </c>
      <c r="I238" s="54" t="s">
        <v>20</v>
      </c>
      <c r="J238" s="50">
        <v>254</v>
      </c>
      <c r="K238" s="50">
        <v>28</v>
      </c>
      <c r="L238" s="54" t="s">
        <v>101</v>
      </c>
      <c r="M238" s="52">
        <v>14.64</v>
      </c>
      <c r="N238" s="52">
        <v>17</v>
      </c>
      <c r="O238" s="7">
        <v>20440</v>
      </c>
      <c r="P238" s="8">
        <f t="shared" si="46"/>
        <v>0.69832593098735907</v>
      </c>
      <c r="Q238" s="7">
        <v>1216</v>
      </c>
      <c r="R238" s="7">
        <v>3919</v>
      </c>
      <c r="S238" s="7">
        <v>2</v>
      </c>
      <c r="T238" s="44">
        <v>122</v>
      </c>
      <c r="U238" s="52">
        <v>7.6</v>
      </c>
      <c r="V238" s="52">
        <v>7.4</v>
      </c>
      <c r="W238" s="85">
        <v>3.1230000000000002</v>
      </c>
      <c r="X238" s="85">
        <v>2.4359999999999999</v>
      </c>
      <c r="Y238" s="87">
        <v>33</v>
      </c>
      <c r="Z238" s="87">
        <v>17</v>
      </c>
      <c r="AA238" s="50">
        <v>48</v>
      </c>
      <c r="AJ238" s="159">
        <f t="shared" si="47"/>
        <v>1837.6533333333334</v>
      </c>
    </row>
    <row r="239" spans="1:36" x14ac:dyDescent="0.25">
      <c r="A239" s="83" t="s">
        <v>38</v>
      </c>
      <c r="B239" s="7">
        <v>22825</v>
      </c>
      <c r="C239" s="7">
        <v>761</v>
      </c>
      <c r="D239" s="50">
        <v>142</v>
      </c>
      <c r="E239" s="50">
        <v>6</v>
      </c>
      <c r="F239" s="50">
        <v>96</v>
      </c>
      <c r="G239" s="50">
        <v>235</v>
      </c>
      <c r="H239" s="50">
        <v>5</v>
      </c>
      <c r="I239" s="54" t="s">
        <v>44</v>
      </c>
      <c r="J239" s="50">
        <v>365</v>
      </c>
      <c r="K239" s="50">
        <v>46</v>
      </c>
      <c r="L239" s="54" t="s">
        <v>111</v>
      </c>
      <c r="M239" s="52">
        <v>14.38</v>
      </c>
      <c r="N239" s="52">
        <v>18</v>
      </c>
      <c r="O239" s="7">
        <v>13279</v>
      </c>
      <c r="P239" s="8">
        <f t="shared" si="46"/>
        <v>0.58177437020810518</v>
      </c>
      <c r="Q239" s="7">
        <v>893</v>
      </c>
      <c r="R239" s="7">
        <v>3146</v>
      </c>
      <c r="S239" s="7"/>
      <c r="T239" s="44"/>
      <c r="U239" s="52">
        <v>7.2</v>
      </c>
      <c r="V239" s="52">
        <v>7.2</v>
      </c>
      <c r="W239" s="85">
        <v>2.69</v>
      </c>
      <c r="X239" s="85">
        <v>2.99</v>
      </c>
      <c r="Y239" s="87">
        <v>43</v>
      </c>
      <c r="Z239" s="87">
        <v>21</v>
      </c>
      <c r="AA239" s="50">
        <v>51</v>
      </c>
      <c r="AJ239" s="159">
        <f t="shared" si="47"/>
        <v>2384.4666666666672</v>
      </c>
    </row>
    <row r="240" spans="1:36" ht="13" thickBot="1" x14ac:dyDescent="0.3">
      <c r="A240" s="83" t="s">
        <v>39</v>
      </c>
      <c r="B240" s="7">
        <v>28296</v>
      </c>
      <c r="C240" s="7">
        <v>913</v>
      </c>
      <c r="D240" s="50">
        <v>159</v>
      </c>
      <c r="E240" s="50">
        <v>4</v>
      </c>
      <c r="F240" s="50">
        <v>97</v>
      </c>
      <c r="G240" s="50">
        <v>258</v>
      </c>
      <c r="H240" s="50">
        <v>5</v>
      </c>
      <c r="I240" s="54" t="s">
        <v>44</v>
      </c>
      <c r="J240" s="50">
        <v>365</v>
      </c>
      <c r="K240" s="50">
        <v>27</v>
      </c>
      <c r="L240" s="54" t="s">
        <v>79</v>
      </c>
      <c r="M240" s="52"/>
      <c r="N240" s="52"/>
      <c r="O240" s="7">
        <v>10759</v>
      </c>
      <c r="P240" s="8">
        <f t="shared" si="46"/>
        <v>0.38023042126095563</v>
      </c>
      <c r="Q240" s="7">
        <v>1802</v>
      </c>
      <c r="R240" s="7">
        <v>4491</v>
      </c>
      <c r="S240" s="7"/>
      <c r="T240" s="45"/>
      <c r="U240" s="8"/>
      <c r="V240" s="8"/>
      <c r="W240" s="85">
        <v>5.4850000000000003</v>
      </c>
      <c r="X240" s="85">
        <v>3.4449999999999998</v>
      </c>
      <c r="Y240" s="87">
        <v>26</v>
      </c>
      <c r="Z240" s="87">
        <v>3</v>
      </c>
      <c r="AA240" s="50">
        <v>88</v>
      </c>
      <c r="AJ240" s="159">
        <f t="shared" si="47"/>
        <v>3140.7200000000003</v>
      </c>
    </row>
    <row r="241" spans="1:36" ht="13" thickTop="1" x14ac:dyDescent="0.25">
      <c r="A241" s="76" t="s">
        <v>112</v>
      </c>
      <c r="B241" s="77">
        <f t="shared" ref="B241:T241" si="48">SUM(B229:B240)</f>
        <v>384944</v>
      </c>
      <c r="C241" s="77">
        <f t="shared" si="48"/>
        <v>12637</v>
      </c>
      <c r="D241" s="77">
        <f t="shared" si="48"/>
        <v>2215</v>
      </c>
      <c r="E241" s="77">
        <f>SUM(E229:E240)</f>
        <v>109</v>
      </c>
      <c r="F241" s="79">
        <f>SUM(F229:F240)</f>
        <v>1138</v>
      </c>
      <c r="G241" s="77">
        <f>SUM(G229:G240)</f>
        <v>2708</v>
      </c>
      <c r="H241" s="77">
        <f>SUM(H229:H240)</f>
        <v>97</v>
      </c>
      <c r="I241" s="79">
        <f>SUM(I229:I240)</f>
        <v>477</v>
      </c>
      <c r="J241" s="77">
        <f t="shared" si="48"/>
        <v>4983</v>
      </c>
      <c r="K241" s="77">
        <f>SUM(K229:K240)</f>
        <v>437</v>
      </c>
      <c r="L241" s="79">
        <f>SUM(L229:L240)</f>
        <v>452</v>
      </c>
      <c r="M241" s="77">
        <f t="shared" si="48"/>
        <v>256.62</v>
      </c>
      <c r="N241" s="79">
        <f t="shared" si="48"/>
        <v>198.4</v>
      </c>
      <c r="O241" s="77">
        <f t="shared" si="48"/>
        <v>213399</v>
      </c>
      <c r="P241" s="80">
        <f t="shared" si="48"/>
        <v>6.573528956279338</v>
      </c>
      <c r="Q241" s="77">
        <f>SUM(Q229:Q240)</f>
        <v>27556</v>
      </c>
      <c r="R241" s="77">
        <f>SUM(R229:R240)</f>
        <v>50316</v>
      </c>
      <c r="S241" s="78">
        <f t="shared" si="48"/>
        <v>73</v>
      </c>
      <c r="T241" s="78">
        <f t="shared" si="48"/>
        <v>1427</v>
      </c>
      <c r="U241" s="81">
        <f t="shared" ref="U241:AA241" si="49">SUM(U229:U240)</f>
        <v>82.5</v>
      </c>
      <c r="V241" s="81">
        <f t="shared" si="49"/>
        <v>83.2</v>
      </c>
      <c r="W241" s="142">
        <f t="shared" si="49"/>
        <v>33.145000000000003</v>
      </c>
      <c r="X241" s="142">
        <f t="shared" si="49"/>
        <v>28.222999999999999</v>
      </c>
      <c r="Y241" s="149">
        <f t="shared" si="49"/>
        <v>446</v>
      </c>
      <c r="Z241" s="149">
        <f t="shared" si="49"/>
        <v>149</v>
      </c>
      <c r="AA241" s="79">
        <f t="shared" si="49"/>
        <v>581</v>
      </c>
      <c r="AJ241" s="160"/>
    </row>
    <row r="242" spans="1:36" ht="13" thickBot="1" x14ac:dyDescent="0.3">
      <c r="A242" s="75" t="s">
        <v>113</v>
      </c>
      <c r="B242" s="13">
        <f>AVERAGE(B229:B240)</f>
        <v>32078.666666666668</v>
      </c>
      <c r="C242" s="13">
        <f t="shared" ref="C242:P242" si="50">AVERAGE(C229:C240)</f>
        <v>1053.0833333333333</v>
      </c>
      <c r="D242" s="13">
        <f t="shared" si="50"/>
        <v>184.58333333333334</v>
      </c>
      <c r="E242" s="13">
        <f>AVERAGE(E229:E240)</f>
        <v>9.0833333333333339</v>
      </c>
      <c r="F242" s="13">
        <f>AVERAGE(F229:F240)</f>
        <v>94.833333333333329</v>
      </c>
      <c r="G242" s="13">
        <f>AVERAGE(G229:G240)</f>
        <v>225.66666666666666</v>
      </c>
      <c r="H242" s="13">
        <f>AVERAGE(H229:H240)</f>
        <v>8.0833333333333339</v>
      </c>
      <c r="I242" s="13">
        <f>AVERAGE(I229:I240)</f>
        <v>95.4</v>
      </c>
      <c r="J242" s="13">
        <f t="shared" si="50"/>
        <v>415.25</v>
      </c>
      <c r="K242" s="13">
        <f>AVERAGE(K229:K240)</f>
        <v>36.416666666666664</v>
      </c>
      <c r="L242" s="13">
        <f>AVERAGE(L229:L240)</f>
        <v>90.4</v>
      </c>
      <c r="M242" s="13">
        <f t="shared" si="50"/>
        <v>23.329090909090908</v>
      </c>
      <c r="N242" s="13">
        <f t="shared" si="50"/>
        <v>18.036363636363635</v>
      </c>
      <c r="O242" s="13">
        <f t="shared" si="50"/>
        <v>17783.25</v>
      </c>
      <c r="P242" s="39">
        <f t="shared" si="50"/>
        <v>0.54779407968994487</v>
      </c>
      <c r="Q242" s="13">
        <f>AVERAGE(Q229:Q240)</f>
        <v>2296.3333333333335</v>
      </c>
      <c r="R242" s="13">
        <f>AVERAGE(R229:R240)</f>
        <v>4193</v>
      </c>
      <c r="S242" s="13"/>
      <c r="T242" s="42"/>
      <c r="U242" s="39">
        <f t="shared" ref="U242:AA242" si="51">AVERAGE(U229:U240)</f>
        <v>7.5</v>
      </c>
      <c r="V242" s="39">
        <f t="shared" si="51"/>
        <v>7.5636363636363635</v>
      </c>
      <c r="W242" s="135">
        <f t="shared" si="51"/>
        <v>2.7620833333333334</v>
      </c>
      <c r="X242" s="135">
        <f t="shared" si="51"/>
        <v>2.3519166666666664</v>
      </c>
      <c r="Y242" s="150">
        <f t="shared" si="51"/>
        <v>49.555555555555557</v>
      </c>
      <c r="Z242" s="150">
        <f t="shared" si="51"/>
        <v>16.555555555555557</v>
      </c>
      <c r="AA242" s="13">
        <f t="shared" si="51"/>
        <v>72.625</v>
      </c>
      <c r="AJ242" s="163">
        <f>AVERAGE(AJ229:AJ240)</f>
        <v>3308.6755555555555</v>
      </c>
    </row>
    <row r="243" spans="1:36" ht="13" thickTop="1" x14ac:dyDescent="0.25"/>
    <row r="244" spans="1:36" ht="13" thickBot="1" x14ac:dyDescent="0.3"/>
    <row r="245" spans="1:36" ht="13" thickTop="1" x14ac:dyDescent="0.25">
      <c r="A245" s="25" t="s">
        <v>5</v>
      </c>
      <c r="B245" s="26" t="s">
        <v>6</v>
      </c>
      <c r="C245" s="26" t="s">
        <v>6</v>
      </c>
      <c r="D245" s="26" t="s">
        <v>8</v>
      </c>
      <c r="E245" s="26" t="s">
        <v>9</v>
      </c>
      <c r="F245" s="26" t="s">
        <v>2</v>
      </c>
      <c r="G245" s="26" t="s">
        <v>10</v>
      </c>
      <c r="H245" s="26" t="s">
        <v>11</v>
      </c>
      <c r="I245" s="26" t="s">
        <v>3</v>
      </c>
      <c r="J245" s="26" t="s">
        <v>12</v>
      </c>
      <c r="K245" s="26" t="s">
        <v>13</v>
      </c>
      <c r="L245" s="26" t="s">
        <v>14</v>
      </c>
      <c r="M245" s="26" t="s">
        <v>16</v>
      </c>
      <c r="N245" s="27" t="s">
        <v>17</v>
      </c>
      <c r="O245" s="27" t="s">
        <v>56</v>
      </c>
      <c r="P245" s="27" t="s">
        <v>48</v>
      </c>
      <c r="Q245" s="27" t="s">
        <v>105</v>
      </c>
      <c r="R245" s="27" t="s">
        <v>106</v>
      </c>
      <c r="S245" s="166" t="s">
        <v>57</v>
      </c>
      <c r="T245" s="167"/>
      <c r="U245" s="26" t="s">
        <v>70</v>
      </c>
      <c r="V245" s="26" t="s">
        <v>71</v>
      </c>
      <c r="W245" s="132" t="s">
        <v>72</v>
      </c>
      <c r="X245" s="132" t="s">
        <v>73</v>
      </c>
      <c r="Y245" s="147" t="s">
        <v>107</v>
      </c>
      <c r="Z245" s="147" t="s">
        <v>107</v>
      </c>
      <c r="AA245" s="26" t="s">
        <v>18</v>
      </c>
      <c r="AJ245" s="113" t="s">
        <v>174</v>
      </c>
    </row>
    <row r="246" spans="1:36" ht="14" thickBot="1" x14ac:dyDescent="0.3">
      <c r="A246" s="28" t="s">
        <v>114</v>
      </c>
      <c r="B246" s="46" t="s">
        <v>21</v>
      </c>
      <c r="C246" s="47" t="s">
        <v>22</v>
      </c>
      <c r="D246" s="46" t="s">
        <v>45</v>
      </c>
      <c r="E246" s="46" t="s">
        <v>45</v>
      </c>
      <c r="F246" s="48" t="s">
        <v>24</v>
      </c>
      <c r="G246" s="46" t="s">
        <v>45</v>
      </c>
      <c r="H246" s="46" t="s">
        <v>45</v>
      </c>
      <c r="I246" s="48" t="s">
        <v>24</v>
      </c>
      <c r="J246" s="46" t="s">
        <v>45</v>
      </c>
      <c r="K246" s="46" t="s">
        <v>45</v>
      </c>
      <c r="L246" s="48" t="s">
        <v>24</v>
      </c>
      <c r="M246" s="46" t="s">
        <v>26</v>
      </c>
      <c r="N246" s="48" t="s">
        <v>27</v>
      </c>
      <c r="O246" s="48" t="s">
        <v>59</v>
      </c>
      <c r="P246" s="30" t="s">
        <v>25</v>
      </c>
      <c r="Q246" s="31" t="s">
        <v>59</v>
      </c>
      <c r="R246" s="31" t="s">
        <v>59</v>
      </c>
      <c r="S246" s="29" t="s">
        <v>109</v>
      </c>
      <c r="T246" s="29" t="s">
        <v>61</v>
      </c>
      <c r="U246" s="29"/>
      <c r="V246" s="29"/>
      <c r="W246" s="133"/>
      <c r="X246" s="133"/>
      <c r="Y246" s="148" t="s">
        <v>45</v>
      </c>
      <c r="Z246" s="148" t="s">
        <v>45</v>
      </c>
      <c r="AA246" s="31" t="s">
        <v>24</v>
      </c>
      <c r="AJ246" s="157" t="s">
        <v>176</v>
      </c>
    </row>
    <row r="247" spans="1:36" ht="13" thickTop="1" x14ac:dyDescent="0.25">
      <c r="A247" s="83" t="s">
        <v>110</v>
      </c>
      <c r="B247" s="7">
        <v>27863</v>
      </c>
      <c r="C247" s="7">
        <v>899</v>
      </c>
      <c r="D247" s="50">
        <v>150</v>
      </c>
      <c r="E247" s="50">
        <v>8</v>
      </c>
      <c r="F247" s="50">
        <v>95</v>
      </c>
      <c r="G247" s="50">
        <v>268</v>
      </c>
      <c r="H247" s="50">
        <v>5</v>
      </c>
      <c r="I247" s="50">
        <v>98</v>
      </c>
      <c r="J247" s="50">
        <v>463</v>
      </c>
      <c r="K247" s="50">
        <v>26</v>
      </c>
      <c r="L247" s="50">
        <v>94</v>
      </c>
      <c r="M247" s="52">
        <v>30.74</v>
      </c>
      <c r="N247" s="52">
        <v>18</v>
      </c>
      <c r="O247" s="7">
        <v>10851</v>
      </c>
      <c r="P247" s="8">
        <f t="shared" ref="P247:P258" si="52">O247/B247</f>
        <v>0.38944119441553315</v>
      </c>
      <c r="Q247" s="49">
        <v>1941</v>
      </c>
      <c r="R247" s="49">
        <v>5023</v>
      </c>
      <c r="S247" s="7">
        <v>3</v>
      </c>
      <c r="T247" s="43">
        <v>256</v>
      </c>
      <c r="U247" s="52"/>
      <c r="V247" s="52"/>
      <c r="W247" s="85">
        <v>2.516</v>
      </c>
      <c r="X247" s="85">
        <v>2.907</v>
      </c>
      <c r="Y247" s="86">
        <v>42</v>
      </c>
      <c r="Z247" s="86">
        <v>5</v>
      </c>
      <c r="AA247" s="64">
        <v>88</v>
      </c>
      <c r="AJ247" s="159">
        <f t="shared" ref="AJ247:AJ258" si="53">(0.8*C247*G247)/60</f>
        <v>3212.4266666666667</v>
      </c>
    </row>
    <row r="248" spans="1:36" x14ac:dyDescent="0.25">
      <c r="A248" s="83" t="s">
        <v>29</v>
      </c>
      <c r="B248" s="7">
        <v>27394</v>
      </c>
      <c r="C248" s="7">
        <v>978</v>
      </c>
      <c r="D248" s="50">
        <v>83</v>
      </c>
      <c r="E248" s="50">
        <v>5</v>
      </c>
      <c r="F248" s="50">
        <v>94</v>
      </c>
      <c r="G248" s="50">
        <v>110</v>
      </c>
      <c r="H248" s="50">
        <v>3</v>
      </c>
      <c r="I248" s="50">
        <v>97</v>
      </c>
      <c r="J248" s="50">
        <v>172</v>
      </c>
      <c r="K248" s="50">
        <v>45</v>
      </c>
      <c r="L248" s="50">
        <v>74</v>
      </c>
      <c r="M248" s="53">
        <v>33.4</v>
      </c>
      <c r="N248" s="53">
        <v>17.5</v>
      </c>
      <c r="O248" s="7">
        <v>10054</v>
      </c>
      <c r="P248" s="8">
        <f t="shared" si="52"/>
        <v>0.36701467474629479</v>
      </c>
      <c r="Q248" s="7">
        <v>1472</v>
      </c>
      <c r="R248" s="7">
        <v>4062</v>
      </c>
      <c r="S248" s="7"/>
      <c r="T248" s="44"/>
      <c r="U248" s="52"/>
      <c r="V248" s="52"/>
      <c r="W248" s="85">
        <v>2.6619999999999999</v>
      </c>
      <c r="X248" s="85">
        <v>2.2589999999999999</v>
      </c>
      <c r="Y248" s="87">
        <v>17</v>
      </c>
      <c r="Z248" s="87">
        <v>4</v>
      </c>
      <c r="AA248" s="50">
        <v>79</v>
      </c>
      <c r="AJ248" s="159">
        <f t="shared" si="53"/>
        <v>1434.4000000000003</v>
      </c>
    </row>
    <row r="249" spans="1:36" x14ac:dyDescent="0.25">
      <c r="A249" s="83" t="s">
        <v>30</v>
      </c>
      <c r="B249" s="7">
        <v>29102</v>
      </c>
      <c r="C249" s="7">
        <v>939</v>
      </c>
      <c r="D249" s="50">
        <v>85</v>
      </c>
      <c r="E249" s="50">
        <v>6</v>
      </c>
      <c r="F249" s="50">
        <v>93</v>
      </c>
      <c r="G249" s="50">
        <v>158</v>
      </c>
      <c r="H249" s="50">
        <v>4</v>
      </c>
      <c r="I249" s="50">
        <v>98</v>
      </c>
      <c r="J249" s="50">
        <v>263</v>
      </c>
      <c r="K249" s="50">
        <v>42</v>
      </c>
      <c r="L249" s="50">
        <v>84</v>
      </c>
      <c r="M249" s="52">
        <v>39.58</v>
      </c>
      <c r="N249" s="52">
        <v>14.8</v>
      </c>
      <c r="O249" s="7">
        <v>10889</v>
      </c>
      <c r="P249" s="8">
        <f t="shared" si="52"/>
        <v>0.37416672393649919</v>
      </c>
      <c r="Q249" s="7">
        <v>1477</v>
      </c>
      <c r="R249" s="7">
        <v>4062</v>
      </c>
      <c r="S249" s="7">
        <v>9</v>
      </c>
      <c r="T249" s="44">
        <v>360</v>
      </c>
      <c r="U249" s="52">
        <v>7.5</v>
      </c>
      <c r="V249" s="52">
        <v>7.7</v>
      </c>
      <c r="W249" s="85">
        <v>2.073</v>
      </c>
      <c r="X249" s="85">
        <v>2.359</v>
      </c>
      <c r="Y249" s="87">
        <v>29</v>
      </c>
      <c r="Z249" s="87">
        <v>1</v>
      </c>
      <c r="AA249" s="50">
        <v>97</v>
      </c>
      <c r="AJ249" s="159">
        <f t="shared" si="53"/>
        <v>1978.16</v>
      </c>
    </row>
    <row r="250" spans="1:36" x14ac:dyDescent="0.25">
      <c r="A250" s="83" t="s">
        <v>31</v>
      </c>
      <c r="B250" s="7">
        <v>31567</v>
      </c>
      <c r="C250" s="7">
        <v>1052</v>
      </c>
      <c r="D250" s="50">
        <v>202</v>
      </c>
      <c r="E250" s="50">
        <v>13</v>
      </c>
      <c r="F250" s="50">
        <v>94</v>
      </c>
      <c r="G250" s="50">
        <v>328</v>
      </c>
      <c r="H250" s="50">
        <v>13</v>
      </c>
      <c r="I250" s="50">
        <v>96</v>
      </c>
      <c r="J250" s="50">
        <v>499</v>
      </c>
      <c r="K250" s="50">
        <v>38</v>
      </c>
      <c r="L250" s="50">
        <v>92</v>
      </c>
      <c r="M250" s="52">
        <v>19.2</v>
      </c>
      <c r="N250" s="52">
        <v>16.100000000000001</v>
      </c>
      <c r="O250" s="7">
        <v>12562</v>
      </c>
      <c r="P250" s="8">
        <f t="shared" si="52"/>
        <v>0.39794722336617355</v>
      </c>
      <c r="Q250" s="7">
        <v>1509</v>
      </c>
      <c r="R250" s="7">
        <v>4801</v>
      </c>
      <c r="S250" s="7"/>
      <c r="T250" s="44">
        <v>244</v>
      </c>
      <c r="U250" s="52">
        <v>7.5</v>
      </c>
      <c r="V250" s="52">
        <v>7.6</v>
      </c>
      <c r="W250" s="85">
        <v>1.56</v>
      </c>
      <c r="X250" s="85">
        <v>1.3360000000000001</v>
      </c>
      <c r="Y250" s="87">
        <v>42</v>
      </c>
      <c r="Z250" s="87">
        <v>20</v>
      </c>
      <c r="AA250" s="50">
        <v>53</v>
      </c>
      <c r="AJ250" s="159">
        <f t="shared" si="53"/>
        <v>4600.7466666666669</v>
      </c>
    </row>
    <row r="251" spans="1:36" x14ac:dyDescent="0.25">
      <c r="A251" s="83" t="s">
        <v>32</v>
      </c>
      <c r="B251" s="7">
        <v>34292</v>
      </c>
      <c r="C251" s="7">
        <v>1106</v>
      </c>
      <c r="D251" s="50">
        <v>118</v>
      </c>
      <c r="E251" s="50">
        <v>6</v>
      </c>
      <c r="F251" s="50">
        <v>95</v>
      </c>
      <c r="G251" s="50">
        <v>195</v>
      </c>
      <c r="H251" s="50">
        <v>4</v>
      </c>
      <c r="I251" s="50">
        <v>98</v>
      </c>
      <c r="J251" s="50">
        <v>263</v>
      </c>
      <c r="K251" s="50">
        <v>29</v>
      </c>
      <c r="L251" s="50">
        <v>89</v>
      </c>
      <c r="M251" s="52">
        <v>36</v>
      </c>
      <c r="N251" s="52">
        <v>17.7</v>
      </c>
      <c r="O251" s="7">
        <v>12281</v>
      </c>
      <c r="P251" s="8">
        <f t="shared" si="52"/>
        <v>0.35813017613437537</v>
      </c>
      <c r="Q251" s="7">
        <v>1273</v>
      </c>
      <c r="R251" s="7">
        <v>4872</v>
      </c>
      <c r="S251" s="7"/>
      <c r="T251" s="44">
        <v>0</v>
      </c>
      <c r="U251" s="52">
        <v>7.4</v>
      </c>
      <c r="V251" s="52">
        <v>7.7</v>
      </c>
      <c r="W251" s="85">
        <v>1.647</v>
      </c>
      <c r="X251" s="85">
        <v>1.2450000000000001</v>
      </c>
      <c r="Y251" s="87">
        <v>21</v>
      </c>
      <c r="Z251" s="87">
        <v>2</v>
      </c>
      <c r="AA251" s="50">
        <v>93</v>
      </c>
      <c r="AJ251" s="159">
        <f t="shared" si="53"/>
        <v>2875.6</v>
      </c>
    </row>
    <row r="252" spans="1:36" x14ac:dyDescent="0.25">
      <c r="A252" s="83" t="s">
        <v>33</v>
      </c>
      <c r="B252" s="7">
        <v>34294</v>
      </c>
      <c r="C252" s="7">
        <v>1143</v>
      </c>
      <c r="D252" s="50">
        <v>115</v>
      </c>
      <c r="E252" s="50">
        <v>5</v>
      </c>
      <c r="F252" s="50">
        <v>96</v>
      </c>
      <c r="G252" s="50">
        <v>224</v>
      </c>
      <c r="H252" s="50">
        <v>6</v>
      </c>
      <c r="I252" s="54" t="s">
        <v>44</v>
      </c>
      <c r="J252" s="50">
        <v>356</v>
      </c>
      <c r="K252" s="50">
        <v>35</v>
      </c>
      <c r="L252" s="54" t="s">
        <v>80</v>
      </c>
      <c r="M252" s="52">
        <v>19.18</v>
      </c>
      <c r="N252" s="52">
        <v>16.100000000000001</v>
      </c>
      <c r="O252" s="7">
        <v>14158</v>
      </c>
      <c r="P252" s="8">
        <f t="shared" si="52"/>
        <v>0.41284189654166908</v>
      </c>
      <c r="Q252" s="7">
        <v>1188</v>
      </c>
      <c r="R252" s="7">
        <v>5111</v>
      </c>
      <c r="S252" s="7">
        <v>7</v>
      </c>
      <c r="T252" s="44">
        <v>366</v>
      </c>
      <c r="U252" s="52">
        <v>7.5</v>
      </c>
      <c r="V252" s="52">
        <v>7.7</v>
      </c>
      <c r="W252" s="85">
        <v>1.8420000000000001</v>
      </c>
      <c r="X252" s="85">
        <v>1.494</v>
      </c>
      <c r="Y252" s="87">
        <v>36</v>
      </c>
      <c r="Z252" s="87">
        <v>3.9</v>
      </c>
      <c r="AA252" s="50">
        <v>89</v>
      </c>
      <c r="AJ252" s="159">
        <f t="shared" si="53"/>
        <v>3413.7600000000007</v>
      </c>
    </row>
    <row r="253" spans="1:36" x14ac:dyDescent="0.25">
      <c r="A253" s="83" t="s">
        <v>34</v>
      </c>
      <c r="B253" s="7">
        <v>43442</v>
      </c>
      <c r="C253" s="7">
        <v>1401</v>
      </c>
      <c r="D253" s="50">
        <v>152</v>
      </c>
      <c r="E253" s="50">
        <v>8</v>
      </c>
      <c r="F253" s="50">
        <v>95</v>
      </c>
      <c r="G253" s="50">
        <v>193</v>
      </c>
      <c r="H253" s="50">
        <v>9</v>
      </c>
      <c r="I253" s="54" t="s">
        <v>87</v>
      </c>
      <c r="J253" s="50">
        <v>313</v>
      </c>
      <c r="K253" s="50">
        <v>30</v>
      </c>
      <c r="L253" s="54" t="s">
        <v>81</v>
      </c>
      <c r="M253" s="52">
        <v>54.44</v>
      </c>
      <c r="N253" s="52">
        <v>16.8</v>
      </c>
      <c r="O253" s="7">
        <v>16739</v>
      </c>
      <c r="P253" s="8">
        <f t="shared" si="52"/>
        <v>0.38531835550849408</v>
      </c>
      <c r="Q253" s="7">
        <v>1648</v>
      </c>
      <c r="R253" s="7">
        <v>6772</v>
      </c>
      <c r="S253" s="7">
        <v>10</v>
      </c>
      <c r="T253" s="44">
        <v>70.5</v>
      </c>
      <c r="U253" s="52">
        <v>7.6</v>
      </c>
      <c r="V253" s="52">
        <v>7.7</v>
      </c>
      <c r="W253" s="85">
        <v>2.0550000000000002</v>
      </c>
      <c r="X253" s="85">
        <v>1.7350000000000001</v>
      </c>
      <c r="Y253" s="87">
        <v>46</v>
      </c>
      <c r="Z253" s="87">
        <v>29.1</v>
      </c>
      <c r="AA253" s="50">
        <v>36</v>
      </c>
      <c r="AJ253" s="159">
        <f t="shared" si="53"/>
        <v>3605.24</v>
      </c>
    </row>
    <row r="254" spans="1:36" x14ac:dyDescent="0.25">
      <c r="A254" s="83" t="s">
        <v>35</v>
      </c>
      <c r="B254" s="7">
        <v>58986</v>
      </c>
      <c r="C254" s="7">
        <v>1903</v>
      </c>
      <c r="D254" s="50">
        <v>201</v>
      </c>
      <c r="E254" s="50">
        <v>6</v>
      </c>
      <c r="F254" s="50">
        <v>97</v>
      </c>
      <c r="G254" s="50">
        <v>218</v>
      </c>
      <c r="H254" s="50">
        <v>8</v>
      </c>
      <c r="I254" s="54" t="s">
        <v>87</v>
      </c>
      <c r="J254" s="50">
        <v>391</v>
      </c>
      <c r="K254" s="50">
        <v>32</v>
      </c>
      <c r="L254" s="54" t="s">
        <v>82</v>
      </c>
      <c r="M254" s="52">
        <v>36.14</v>
      </c>
      <c r="N254" s="52">
        <v>22</v>
      </c>
      <c r="O254" s="7">
        <v>22801</v>
      </c>
      <c r="P254" s="8">
        <f t="shared" si="52"/>
        <v>0.38654935069338486</v>
      </c>
      <c r="Q254" s="7">
        <v>2184</v>
      </c>
      <c r="R254" s="7">
        <v>9254</v>
      </c>
      <c r="S254" s="7">
        <v>7</v>
      </c>
      <c r="T254" s="44">
        <v>67</v>
      </c>
      <c r="U254" s="52">
        <v>7.8</v>
      </c>
      <c r="V254" s="52">
        <v>7.8</v>
      </c>
      <c r="W254" s="85">
        <v>1.8440000000000001</v>
      </c>
      <c r="X254" s="85">
        <v>1.5449999999999999</v>
      </c>
      <c r="Y254" s="87">
        <v>54</v>
      </c>
      <c r="Z254" s="87">
        <v>36</v>
      </c>
      <c r="AA254" s="50">
        <v>34</v>
      </c>
      <c r="AJ254" s="159">
        <f t="shared" si="53"/>
        <v>5531.3866666666672</v>
      </c>
    </row>
    <row r="255" spans="1:36" x14ac:dyDescent="0.25">
      <c r="A255" s="83" t="s">
        <v>36</v>
      </c>
      <c r="B255" s="7">
        <v>40683</v>
      </c>
      <c r="C255" s="7">
        <v>1356</v>
      </c>
      <c r="D255" s="50">
        <v>115</v>
      </c>
      <c r="E255" s="50">
        <v>7</v>
      </c>
      <c r="F255" s="50">
        <v>94</v>
      </c>
      <c r="G255" s="50">
        <v>110</v>
      </c>
      <c r="H255" s="50">
        <v>6</v>
      </c>
      <c r="I255" s="54" t="s">
        <v>83</v>
      </c>
      <c r="J255" s="50">
        <v>224</v>
      </c>
      <c r="K255" s="50">
        <v>32</v>
      </c>
      <c r="L255" s="54" t="s">
        <v>92</v>
      </c>
      <c r="M255" s="52">
        <v>55.36</v>
      </c>
      <c r="N255" s="52">
        <v>16.899999999999999</v>
      </c>
      <c r="O255" s="7">
        <v>17256</v>
      </c>
      <c r="P255" s="8">
        <f t="shared" si="52"/>
        <v>0.42415751050807465</v>
      </c>
      <c r="Q255" s="7">
        <v>1754</v>
      </c>
      <c r="R255" s="7">
        <v>5440</v>
      </c>
      <c r="S255" s="7"/>
      <c r="T255" s="44"/>
      <c r="U255" s="52">
        <v>7.8</v>
      </c>
      <c r="V255" s="52">
        <v>7.7</v>
      </c>
      <c r="W255" s="85">
        <v>1.986</v>
      </c>
      <c r="X255" s="85">
        <v>1.706</v>
      </c>
      <c r="Y255" s="87">
        <v>33</v>
      </c>
      <c r="Z255" s="87">
        <v>14</v>
      </c>
      <c r="AA255" s="50">
        <v>58</v>
      </c>
      <c r="AJ255" s="159">
        <f t="shared" si="53"/>
        <v>1988.8</v>
      </c>
    </row>
    <row r="256" spans="1:36" x14ac:dyDescent="0.25">
      <c r="A256" s="83" t="s">
        <v>37</v>
      </c>
      <c r="B256" s="7">
        <v>40744</v>
      </c>
      <c r="C256" s="7">
        <v>1314</v>
      </c>
      <c r="D256" s="50">
        <v>60</v>
      </c>
      <c r="E256" s="50">
        <v>6</v>
      </c>
      <c r="F256" s="50">
        <v>91</v>
      </c>
      <c r="G256" s="50">
        <v>106</v>
      </c>
      <c r="H256" s="50">
        <v>3</v>
      </c>
      <c r="I256" s="54" t="s">
        <v>20</v>
      </c>
      <c r="J256" s="50">
        <v>185</v>
      </c>
      <c r="K256" s="50">
        <v>42</v>
      </c>
      <c r="L256" s="54" t="s">
        <v>115</v>
      </c>
      <c r="M256" s="52">
        <v>0</v>
      </c>
      <c r="N256" s="52">
        <v>0</v>
      </c>
      <c r="O256" s="7">
        <v>12427</v>
      </c>
      <c r="P256" s="8">
        <f t="shared" si="52"/>
        <v>0.30500196347928532</v>
      </c>
      <c r="Q256" s="7">
        <v>1660</v>
      </c>
      <c r="R256" s="7">
        <v>5651</v>
      </c>
      <c r="S256" s="7">
        <v>1</v>
      </c>
      <c r="T256" s="44">
        <v>6</v>
      </c>
      <c r="U256" s="52">
        <v>7.7</v>
      </c>
      <c r="V256" s="52">
        <v>7.7</v>
      </c>
      <c r="W256" s="85">
        <v>4.085</v>
      </c>
      <c r="X256" s="85">
        <v>3.9990000000000001</v>
      </c>
      <c r="Y256" s="87">
        <v>11</v>
      </c>
      <c r="Z256" s="87">
        <v>1.5</v>
      </c>
      <c r="AA256" s="50">
        <v>86</v>
      </c>
      <c r="AJ256" s="159">
        <f t="shared" si="53"/>
        <v>1857.1200000000001</v>
      </c>
    </row>
    <row r="257" spans="1:36" x14ac:dyDescent="0.25">
      <c r="A257" s="83" t="s">
        <v>38</v>
      </c>
      <c r="B257" s="7">
        <v>19458</v>
      </c>
      <c r="C257" s="7">
        <v>649</v>
      </c>
      <c r="D257" s="50">
        <v>148</v>
      </c>
      <c r="E257" s="50">
        <v>4</v>
      </c>
      <c r="F257" s="50">
        <v>97</v>
      </c>
      <c r="G257" s="50">
        <v>293</v>
      </c>
      <c r="H257" s="50">
        <v>2</v>
      </c>
      <c r="I257" s="54" t="s">
        <v>49</v>
      </c>
      <c r="J257" s="50">
        <v>446</v>
      </c>
      <c r="K257" s="50">
        <v>38</v>
      </c>
      <c r="L257" s="54" t="s">
        <v>81</v>
      </c>
      <c r="M257" s="52">
        <v>19.14</v>
      </c>
      <c r="N257" s="52">
        <v>14.2</v>
      </c>
      <c r="O257" s="7">
        <v>11529</v>
      </c>
      <c r="P257" s="8">
        <f t="shared" si="52"/>
        <v>0.59250693802035148</v>
      </c>
      <c r="Q257" s="7">
        <v>774</v>
      </c>
      <c r="R257" s="7">
        <v>3007</v>
      </c>
      <c r="S257" s="7"/>
      <c r="T257" s="44"/>
      <c r="U257" s="52">
        <v>7.7</v>
      </c>
      <c r="V257" s="52">
        <v>8.1</v>
      </c>
      <c r="W257" s="85">
        <v>2.65</v>
      </c>
      <c r="X257" s="85">
        <v>2.601</v>
      </c>
      <c r="Y257" s="87">
        <v>48</v>
      </c>
      <c r="Z257" s="87">
        <v>0.8</v>
      </c>
      <c r="AA257" s="50">
        <v>98</v>
      </c>
      <c r="AJ257" s="159">
        <f t="shared" si="53"/>
        <v>2535.4266666666667</v>
      </c>
    </row>
    <row r="258" spans="1:36" ht="13" thickBot="1" x14ac:dyDescent="0.3">
      <c r="A258" s="83" t="s">
        <v>39</v>
      </c>
      <c r="B258" s="7">
        <v>19167</v>
      </c>
      <c r="C258" s="7">
        <v>618</v>
      </c>
      <c r="D258" s="50">
        <v>138</v>
      </c>
      <c r="E258" s="50">
        <v>6</v>
      </c>
      <c r="F258" s="50">
        <v>96</v>
      </c>
      <c r="G258" s="50">
        <v>305</v>
      </c>
      <c r="H258" s="50">
        <v>3</v>
      </c>
      <c r="I258" s="54" t="s">
        <v>49</v>
      </c>
      <c r="J258" s="50">
        <v>432</v>
      </c>
      <c r="K258" s="50">
        <v>60</v>
      </c>
      <c r="L258" s="54" t="s">
        <v>92</v>
      </c>
      <c r="M258" s="52">
        <v>0</v>
      </c>
      <c r="N258" s="52">
        <v>0</v>
      </c>
      <c r="O258" s="7">
        <v>11822</v>
      </c>
      <c r="P258" s="8">
        <f t="shared" si="52"/>
        <v>0.61678927323003074</v>
      </c>
      <c r="Q258" s="7">
        <v>837</v>
      </c>
      <c r="R258" s="7">
        <v>3262</v>
      </c>
      <c r="S258" s="7">
        <v>1</v>
      </c>
      <c r="T258" s="45">
        <v>1.5</v>
      </c>
      <c r="U258" s="8">
        <v>7.8</v>
      </c>
      <c r="V258" s="8">
        <v>8.1999999999999993</v>
      </c>
      <c r="W258" s="85">
        <v>3.2</v>
      </c>
      <c r="X258" s="85">
        <v>2.915</v>
      </c>
      <c r="Y258" s="87">
        <v>38</v>
      </c>
      <c r="Z258" s="87">
        <v>1.3</v>
      </c>
      <c r="AA258" s="50">
        <v>97</v>
      </c>
      <c r="AJ258" s="159">
        <f t="shared" si="53"/>
        <v>2513.1999999999998</v>
      </c>
    </row>
    <row r="259" spans="1:36" ht="13" thickTop="1" x14ac:dyDescent="0.25">
      <c r="A259" s="76" t="s">
        <v>116</v>
      </c>
      <c r="B259" s="77">
        <f t="shared" ref="B259:AA259" si="54">SUM(B247:B258)</f>
        <v>406992</v>
      </c>
      <c r="C259" s="77">
        <f t="shared" si="54"/>
        <v>13358</v>
      </c>
      <c r="D259" s="77">
        <f t="shared" si="54"/>
        <v>1567</v>
      </c>
      <c r="E259" s="77">
        <f>SUM(E247:E258)</f>
        <v>80</v>
      </c>
      <c r="F259" s="79">
        <f>SUM(F247:F258)</f>
        <v>1137</v>
      </c>
      <c r="G259" s="77">
        <f>SUM(G247:G258)</f>
        <v>2508</v>
      </c>
      <c r="H259" s="77">
        <f>SUM(H247:H258)</f>
        <v>66</v>
      </c>
      <c r="I259" s="79">
        <f>SUM(I247:I258)</f>
        <v>487</v>
      </c>
      <c r="J259" s="77">
        <f t="shared" si="54"/>
        <v>4007</v>
      </c>
      <c r="K259" s="77">
        <f>SUM(K247:K258)</f>
        <v>449</v>
      </c>
      <c r="L259" s="79">
        <f>SUM(L247:L258)</f>
        <v>433</v>
      </c>
      <c r="M259" s="77">
        <f t="shared" si="54"/>
        <v>343.18</v>
      </c>
      <c r="N259" s="79">
        <f t="shared" si="54"/>
        <v>170.1</v>
      </c>
      <c r="O259" s="77">
        <f t="shared" si="54"/>
        <v>163369</v>
      </c>
      <c r="P259" s="80">
        <f t="shared" si="54"/>
        <v>5.0098652805801658</v>
      </c>
      <c r="Q259" s="77">
        <f>SUM(Q247:Q258)</f>
        <v>17717</v>
      </c>
      <c r="R259" s="77">
        <f>SUM(R247:R258)</f>
        <v>61317</v>
      </c>
      <c r="S259" s="78">
        <f t="shared" si="54"/>
        <v>38</v>
      </c>
      <c r="T259" s="78">
        <f t="shared" si="54"/>
        <v>1371</v>
      </c>
      <c r="U259" s="81">
        <f t="shared" si="54"/>
        <v>76.3</v>
      </c>
      <c r="V259" s="81">
        <f t="shared" si="54"/>
        <v>77.900000000000006</v>
      </c>
      <c r="W259" s="142">
        <f t="shared" si="54"/>
        <v>28.12</v>
      </c>
      <c r="X259" s="142">
        <f t="shared" si="54"/>
        <v>26.100999999999999</v>
      </c>
      <c r="Y259" s="149">
        <f t="shared" si="54"/>
        <v>417</v>
      </c>
      <c r="Z259" s="149">
        <f t="shared" si="54"/>
        <v>118.6</v>
      </c>
      <c r="AA259" s="79">
        <f t="shared" si="54"/>
        <v>908</v>
      </c>
      <c r="AJ259" s="160"/>
    </row>
    <row r="260" spans="1:36" ht="13" thickBot="1" x14ac:dyDescent="0.3">
      <c r="A260" s="75" t="s">
        <v>117</v>
      </c>
      <c r="B260" s="13">
        <f>AVERAGE(B247:B258)</f>
        <v>33916</v>
      </c>
      <c r="C260" s="13">
        <f t="shared" ref="C260:P260" si="55">AVERAGE(C247:C258)</f>
        <v>1113.1666666666667</v>
      </c>
      <c r="D260" s="13">
        <f t="shared" si="55"/>
        <v>130.58333333333334</v>
      </c>
      <c r="E260" s="13">
        <f>AVERAGE(E247:E258)</f>
        <v>6.666666666666667</v>
      </c>
      <c r="F260" s="13">
        <f>AVERAGE(F247:F258)</f>
        <v>94.75</v>
      </c>
      <c r="G260" s="13">
        <f>AVERAGE(G247:G258)</f>
        <v>209</v>
      </c>
      <c r="H260" s="13">
        <f>AVERAGE(H247:H258)</f>
        <v>5.5</v>
      </c>
      <c r="I260" s="13">
        <f>AVERAGE(I247:I258)</f>
        <v>97.4</v>
      </c>
      <c r="J260" s="13">
        <f t="shared" si="55"/>
        <v>333.91666666666669</v>
      </c>
      <c r="K260" s="13">
        <f>AVERAGE(K247:K258)</f>
        <v>37.416666666666664</v>
      </c>
      <c r="L260" s="13">
        <f>AVERAGE(L247:L258)</f>
        <v>86.6</v>
      </c>
      <c r="M260" s="13">
        <f t="shared" si="55"/>
        <v>28.598333333333333</v>
      </c>
      <c r="N260" s="13">
        <f t="shared" si="55"/>
        <v>14.174999999999999</v>
      </c>
      <c r="O260" s="13">
        <f t="shared" si="55"/>
        <v>13614.083333333334</v>
      </c>
      <c r="P260" s="39">
        <f t="shared" si="55"/>
        <v>0.4174887733816805</v>
      </c>
      <c r="Q260" s="13">
        <f>AVERAGE(Q247:Q258)</f>
        <v>1476.4166666666667</v>
      </c>
      <c r="R260" s="13">
        <f>AVERAGE(R247:R258)</f>
        <v>5109.75</v>
      </c>
      <c r="S260" s="13"/>
      <c r="T260" s="42"/>
      <c r="U260" s="39">
        <f t="shared" ref="U260:AA260" si="56">AVERAGE(U247:U258)</f>
        <v>7.63</v>
      </c>
      <c r="V260" s="39">
        <f t="shared" si="56"/>
        <v>7.7900000000000009</v>
      </c>
      <c r="W260" s="135">
        <f t="shared" si="56"/>
        <v>2.3433333333333333</v>
      </c>
      <c r="X260" s="135">
        <f t="shared" si="56"/>
        <v>2.1750833333333333</v>
      </c>
      <c r="Y260" s="150">
        <f t="shared" si="56"/>
        <v>34.75</v>
      </c>
      <c r="Z260" s="150">
        <f t="shared" si="56"/>
        <v>9.8833333333333329</v>
      </c>
      <c r="AA260" s="13">
        <f t="shared" si="56"/>
        <v>75.666666666666671</v>
      </c>
      <c r="AJ260" s="163">
        <f>AVERAGE(AJ247:AJ258)</f>
        <v>2962.1888888888884</v>
      </c>
    </row>
    <row r="261" spans="1:36" ht="13" thickTop="1" x14ac:dyDescent="0.25"/>
    <row r="262" spans="1:36" ht="13" thickBot="1" x14ac:dyDescent="0.3"/>
    <row r="263" spans="1:36" ht="13" thickTop="1" x14ac:dyDescent="0.25">
      <c r="A263" s="25" t="s">
        <v>5</v>
      </c>
      <c r="B263" s="26" t="s">
        <v>6</v>
      </c>
      <c r="C263" s="26" t="s">
        <v>6</v>
      </c>
      <c r="D263" s="26" t="s">
        <v>8</v>
      </c>
      <c r="E263" s="26" t="s">
        <v>9</v>
      </c>
      <c r="F263" s="26" t="s">
        <v>2</v>
      </c>
      <c r="G263" s="26" t="s">
        <v>10</v>
      </c>
      <c r="H263" s="26" t="s">
        <v>11</v>
      </c>
      <c r="I263" s="26" t="s">
        <v>3</v>
      </c>
      <c r="J263" s="26" t="s">
        <v>12</v>
      </c>
      <c r="K263" s="26" t="s">
        <v>13</v>
      </c>
      <c r="L263" s="26" t="s">
        <v>14</v>
      </c>
      <c r="M263" s="26" t="s">
        <v>16</v>
      </c>
      <c r="N263" s="27" t="s">
        <v>17</v>
      </c>
      <c r="O263" s="27" t="s">
        <v>56</v>
      </c>
      <c r="P263" s="27" t="s">
        <v>48</v>
      </c>
      <c r="Q263" s="27" t="s">
        <v>105</v>
      </c>
      <c r="R263" s="27" t="s">
        <v>106</v>
      </c>
      <c r="S263" s="166" t="s">
        <v>57</v>
      </c>
      <c r="T263" s="167"/>
      <c r="U263" s="26" t="s">
        <v>70</v>
      </c>
      <c r="V263" s="26" t="s">
        <v>71</v>
      </c>
      <c r="W263" s="132" t="s">
        <v>72</v>
      </c>
      <c r="X263" s="132" t="s">
        <v>73</v>
      </c>
      <c r="Y263" s="147" t="s">
        <v>107</v>
      </c>
      <c r="Z263" s="147" t="s">
        <v>107</v>
      </c>
      <c r="AA263" s="26" t="s">
        <v>18</v>
      </c>
      <c r="AJ263" s="113" t="s">
        <v>174</v>
      </c>
    </row>
    <row r="264" spans="1:36" ht="14" thickBot="1" x14ac:dyDescent="0.3">
      <c r="A264" s="28" t="s">
        <v>118</v>
      </c>
      <c r="B264" s="46" t="s">
        <v>21</v>
      </c>
      <c r="C264" s="47" t="s">
        <v>22</v>
      </c>
      <c r="D264" s="46" t="s">
        <v>45</v>
      </c>
      <c r="E264" s="46" t="s">
        <v>45</v>
      </c>
      <c r="F264" s="48" t="s">
        <v>24</v>
      </c>
      <c r="G264" s="46" t="s">
        <v>45</v>
      </c>
      <c r="H264" s="46" t="s">
        <v>45</v>
      </c>
      <c r="I264" s="48" t="s">
        <v>24</v>
      </c>
      <c r="J264" s="46" t="s">
        <v>45</v>
      </c>
      <c r="K264" s="46" t="s">
        <v>45</v>
      </c>
      <c r="L264" s="48" t="s">
        <v>24</v>
      </c>
      <c r="M264" s="46" t="s">
        <v>26</v>
      </c>
      <c r="N264" s="48" t="s">
        <v>27</v>
      </c>
      <c r="O264" s="48" t="s">
        <v>59</v>
      </c>
      <c r="P264" s="30" t="s">
        <v>25</v>
      </c>
      <c r="Q264" s="31" t="s">
        <v>59</v>
      </c>
      <c r="R264" s="31" t="s">
        <v>59</v>
      </c>
      <c r="S264" s="29" t="s">
        <v>109</v>
      </c>
      <c r="T264" s="29" t="s">
        <v>61</v>
      </c>
      <c r="U264" s="29"/>
      <c r="V264" s="29"/>
      <c r="W264" s="133"/>
      <c r="X264" s="133"/>
      <c r="Y264" s="148" t="s">
        <v>45</v>
      </c>
      <c r="Z264" s="148" t="s">
        <v>45</v>
      </c>
      <c r="AA264" s="31" t="s">
        <v>24</v>
      </c>
      <c r="AJ264" s="157" t="s">
        <v>176</v>
      </c>
    </row>
    <row r="265" spans="1:36" ht="13" thickTop="1" x14ac:dyDescent="0.25">
      <c r="A265" s="83" t="s">
        <v>110</v>
      </c>
      <c r="B265" s="7">
        <v>18407</v>
      </c>
      <c r="C265" s="7">
        <v>594</v>
      </c>
      <c r="D265" s="50">
        <v>142</v>
      </c>
      <c r="E265" s="50">
        <v>5</v>
      </c>
      <c r="F265" s="50">
        <v>96</v>
      </c>
      <c r="G265" s="50">
        <v>220</v>
      </c>
      <c r="H265" s="50">
        <v>5</v>
      </c>
      <c r="I265" s="50">
        <v>98</v>
      </c>
      <c r="J265" s="50">
        <v>293</v>
      </c>
      <c r="K265" s="50">
        <v>54</v>
      </c>
      <c r="L265" s="50">
        <v>82</v>
      </c>
      <c r="M265" s="52">
        <v>62.32</v>
      </c>
      <c r="N265" s="52">
        <v>15.2</v>
      </c>
      <c r="O265" s="7">
        <v>13233</v>
      </c>
      <c r="P265" s="8">
        <f t="shared" ref="P265:P276" si="57">O265/B265</f>
        <v>0.71891128375074698</v>
      </c>
      <c r="Q265" s="49">
        <v>806</v>
      </c>
      <c r="R265" s="49">
        <v>3045</v>
      </c>
      <c r="S265" s="7"/>
      <c r="T265" s="43">
        <v>0</v>
      </c>
      <c r="U265" s="52">
        <v>7.7</v>
      </c>
      <c r="V265" s="52">
        <v>8.1</v>
      </c>
      <c r="W265" s="85">
        <v>2.3780000000000001</v>
      </c>
      <c r="X265" s="85">
        <v>2.5609999999999999</v>
      </c>
      <c r="Y265" s="86">
        <v>40</v>
      </c>
      <c r="Z265" s="86">
        <v>2.1</v>
      </c>
      <c r="AA265" s="64">
        <v>95</v>
      </c>
      <c r="AJ265" s="159">
        <f t="shared" ref="AJ265:AJ276" si="58">(0.8*C265*G265)/60</f>
        <v>1742.4000000000003</v>
      </c>
    </row>
    <row r="266" spans="1:36" x14ac:dyDescent="0.25">
      <c r="A266" s="83" t="s">
        <v>29</v>
      </c>
      <c r="B266" s="7">
        <v>16011</v>
      </c>
      <c r="C266" s="7">
        <v>572</v>
      </c>
      <c r="D266" s="50">
        <v>213</v>
      </c>
      <c r="E266" s="50">
        <v>8</v>
      </c>
      <c r="F266" s="50">
        <v>96</v>
      </c>
      <c r="G266" s="50">
        <v>365</v>
      </c>
      <c r="H266" s="50">
        <v>8</v>
      </c>
      <c r="I266" s="50">
        <v>98</v>
      </c>
      <c r="J266" s="50">
        <v>517</v>
      </c>
      <c r="K266" s="50">
        <v>64</v>
      </c>
      <c r="L266" s="50">
        <v>88</v>
      </c>
      <c r="M266" s="53">
        <v>16.12</v>
      </c>
      <c r="N266" s="53">
        <v>17.2</v>
      </c>
      <c r="O266" s="7">
        <v>10520</v>
      </c>
      <c r="P266" s="8">
        <f t="shared" si="57"/>
        <v>0.65704827930797571</v>
      </c>
      <c r="Q266" s="7">
        <v>662</v>
      </c>
      <c r="R266" s="7">
        <v>2662</v>
      </c>
      <c r="S266" s="7"/>
      <c r="T266" s="44">
        <v>102</v>
      </c>
      <c r="U266" s="52">
        <v>7.5</v>
      </c>
      <c r="V266" s="52">
        <v>8</v>
      </c>
      <c r="W266" s="85">
        <v>2.4129999999999998</v>
      </c>
      <c r="X266" s="85">
        <v>2.1480000000000001</v>
      </c>
      <c r="Y266" s="87">
        <v>58</v>
      </c>
      <c r="Z266" s="87">
        <v>10.1</v>
      </c>
      <c r="AA266" s="50">
        <v>83</v>
      </c>
      <c r="AJ266" s="159">
        <f t="shared" si="58"/>
        <v>2783.7333333333331</v>
      </c>
    </row>
    <row r="267" spans="1:36" x14ac:dyDescent="0.25">
      <c r="A267" s="83" t="s">
        <v>30</v>
      </c>
      <c r="B267" s="7">
        <v>28560</v>
      </c>
      <c r="C267" s="7">
        <v>921</v>
      </c>
      <c r="D267" s="50">
        <v>164</v>
      </c>
      <c r="E267" s="50">
        <v>7</v>
      </c>
      <c r="F267" s="50">
        <v>96</v>
      </c>
      <c r="G267" s="50">
        <v>214</v>
      </c>
      <c r="H267" s="50">
        <v>9</v>
      </c>
      <c r="I267" s="50">
        <v>96</v>
      </c>
      <c r="J267" s="50">
        <v>326</v>
      </c>
      <c r="K267" s="50">
        <v>48</v>
      </c>
      <c r="L267" s="50">
        <v>85</v>
      </c>
      <c r="M267" s="52">
        <v>19.5</v>
      </c>
      <c r="N267" s="52">
        <v>17.5</v>
      </c>
      <c r="O267" s="7">
        <v>11435</v>
      </c>
      <c r="P267" s="8">
        <f t="shared" si="57"/>
        <v>0.40038515406162467</v>
      </c>
      <c r="Q267" s="7">
        <v>1147</v>
      </c>
      <c r="R267" s="7">
        <v>4148</v>
      </c>
      <c r="S267" s="7">
        <v>1</v>
      </c>
      <c r="T267" s="44">
        <v>7</v>
      </c>
      <c r="U267" s="52">
        <v>7.6</v>
      </c>
      <c r="V267" s="52">
        <v>7.8</v>
      </c>
      <c r="W267" s="85">
        <v>2.1850000000000001</v>
      </c>
      <c r="X267" s="85">
        <v>2.1779999999999999</v>
      </c>
      <c r="Y267" s="87">
        <v>36</v>
      </c>
      <c r="Z267" s="87">
        <v>15.5</v>
      </c>
      <c r="AA267" s="50">
        <v>57</v>
      </c>
      <c r="AJ267" s="159">
        <f t="shared" si="58"/>
        <v>2627.92</v>
      </c>
    </row>
    <row r="268" spans="1:36" x14ac:dyDescent="0.25">
      <c r="A268" s="83" t="s">
        <v>31</v>
      </c>
      <c r="B268" s="7">
        <v>30653</v>
      </c>
      <c r="C268" s="7">
        <v>1022</v>
      </c>
      <c r="D268" s="50">
        <v>204</v>
      </c>
      <c r="E268" s="50">
        <v>5</v>
      </c>
      <c r="F268" s="50">
        <v>98</v>
      </c>
      <c r="G268" s="50">
        <v>260</v>
      </c>
      <c r="H268" s="50">
        <v>6</v>
      </c>
      <c r="I268" s="50">
        <v>98</v>
      </c>
      <c r="J268" s="50">
        <v>371</v>
      </c>
      <c r="K268" s="50">
        <v>57</v>
      </c>
      <c r="L268" s="50">
        <v>85</v>
      </c>
      <c r="M268" s="52">
        <v>55.72</v>
      </c>
      <c r="N268" s="52">
        <v>17.3</v>
      </c>
      <c r="O268" s="7">
        <v>16032</v>
      </c>
      <c r="P268" s="8">
        <f t="shared" si="57"/>
        <v>0.52301569177568263</v>
      </c>
      <c r="Q268" s="7">
        <v>1005</v>
      </c>
      <c r="R268" s="7">
        <v>4595</v>
      </c>
      <c r="S268" s="7">
        <v>1</v>
      </c>
      <c r="T268" s="44">
        <v>24</v>
      </c>
      <c r="U268" s="52">
        <v>7.5</v>
      </c>
      <c r="V268" s="52">
        <v>8</v>
      </c>
      <c r="W268" s="85">
        <v>2.4249999999999998</v>
      </c>
      <c r="X268" s="85">
        <v>2.0699999999999998</v>
      </c>
      <c r="Y268" s="87">
        <v>35</v>
      </c>
      <c r="Z268" s="87">
        <v>3</v>
      </c>
      <c r="AA268" s="50">
        <v>91</v>
      </c>
      <c r="AJ268" s="159">
        <f t="shared" si="58"/>
        <v>3542.9333333333334</v>
      </c>
    </row>
    <row r="269" spans="1:36" x14ac:dyDescent="0.25">
      <c r="A269" s="83" t="s">
        <v>32</v>
      </c>
      <c r="B269" s="7">
        <v>28918</v>
      </c>
      <c r="C269" s="7">
        <v>933</v>
      </c>
      <c r="D269" s="50">
        <v>185</v>
      </c>
      <c r="E269" s="50">
        <v>6</v>
      </c>
      <c r="F269" s="50">
        <v>97</v>
      </c>
      <c r="G269" s="50">
        <v>269</v>
      </c>
      <c r="H269" s="50">
        <v>5</v>
      </c>
      <c r="I269" s="50">
        <v>98</v>
      </c>
      <c r="J269" s="50">
        <v>436</v>
      </c>
      <c r="K269" s="50">
        <v>48</v>
      </c>
      <c r="L269" s="50">
        <v>89</v>
      </c>
      <c r="M269" s="52">
        <v>38.6</v>
      </c>
      <c r="N269" s="52">
        <v>16.5</v>
      </c>
      <c r="O269" s="7">
        <v>14329</v>
      </c>
      <c r="P269" s="8">
        <f t="shared" si="57"/>
        <v>0.49550453005048761</v>
      </c>
      <c r="Q269" s="7">
        <v>966</v>
      </c>
      <c r="R269" s="7">
        <v>4235</v>
      </c>
      <c r="S269" s="7"/>
      <c r="T269" s="44">
        <v>0</v>
      </c>
      <c r="U269" s="52">
        <v>7.4</v>
      </c>
      <c r="V269" s="52">
        <v>7.8</v>
      </c>
      <c r="W269" s="85">
        <v>2.29</v>
      </c>
      <c r="X269" s="85">
        <v>2.3540000000000001</v>
      </c>
      <c r="Y269" s="87">
        <v>32</v>
      </c>
      <c r="Z269" s="87">
        <v>1.3</v>
      </c>
      <c r="AA269" s="50">
        <v>96</v>
      </c>
      <c r="AJ269" s="159">
        <f t="shared" si="58"/>
        <v>3346.3600000000006</v>
      </c>
    </row>
    <row r="270" spans="1:36" x14ac:dyDescent="0.25">
      <c r="A270" s="83" t="s">
        <v>33</v>
      </c>
      <c r="B270" s="7">
        <v>29424</v>
      </c>
      <c r="C270" s="7">
        <v>981</v>
      </c>
      <c r="D270" s="50">
        <v>480</v>
      </c>
      <c r="E270" s="50">
        <v>9</v>
      </c>
      <c r="F270" s="50">
        <v>98</v>
      </c>
      <c r="G270" s="50">
        <v>328</v>
      </c>
      <c r="H270" s="50">
        <v>4</v>
      </c>
      <c r="I270" s="54" t="s">
        <v>49</v>
      </c>
      <c r="J270" s="50">
        <v>785</v>
      </c>
      <c r="K270" s="50">
        <v>44</v>
      </c>
      <c r="L270" s="54" t="s">
        <v>88</v>
      </c>
      <c r="M270" s="52">
        <v>36.340000000000003</v>
      </c>
      <c r="N270" s="52">
        <v>14.7</v>
      </c>
      <c r="O270" s="7">
        <v>14943</v>
      </c>
      <c r="P270" s="8">
        <f t="shared" si="57"/>
        <v>0.50785073409461667</v>
      </c>
      <c r="Q270" s="7">
        <v>1115</v>
      </c>
      <c r="R270" s="7">
        <v>4540</v>
      </c>
      <c r="S270" s="7"/>
      <c r="T270" s="44">
        <v>542</v>
      </c>
      <c r="U270" s="52">
        <v>7.4</v>
      </c>
      <c r="V270" s="52">
        <v>7.9</v>
      </c>
      <c r="W270" s="85">
        <v>2.5880000000000001</v>
      </c>
      <c r="X270" s="85">
        <v>2.262</v>
      </c>
      <c r="Y270" s="87">
        <v>37</v>
      </c>
      <c r="Z270" s="87">
        <v>3.3</v>
      </c>
      <c r="AA270" s="50">
        <v>91</v>
      </c>
      <c r="AJ270" s="159">
        <f t="shared" si="58"/>
        <v>4290.2400000000007</v>
      </c>
    </row>
    <row r="271" spans="1:36" x14ac:dyDescent="0.25">
      <c r="A271" s="83" t="s">
        <v>34</v>
      </c>
      <c r="B271" s="7">
        <v>41810</v>
      </c>
      <c r="C271" s="7">
        <v>1349</v>
      </c>
      <c r="D271" s="50">
        <v>213</v>
      </c>
      <c r="E271" s="50">
        <v>10</v>
      </c>
      <c r="F271" s="50">
        <v>96</v>
      </c>
      <c r="G271" s="50">
        <v>210</v>
      </c>
      <c r="H271" s="50">
        <v>3</v>
      </c>
      <c r="I271" s="54" t="s">
        <v>49</v>
      </c>
      <c r="J271" s="50">
        <v>439</v>
      </c>
      <c r="K271" s="50">
        <v>46</v>
      </c>
      <c r="L271" s="54" t="s">
        <v>101</v>
      </c>
      <c r="M271" s="52">
        <v>39.94</v>
      </c>
      <c r="N271" s="52">
        <v>15.2</v>
      </c>
      <c r="O271" s="7">
        <v>21759</v>
      </c>
      <c r="P271" s="8">
        <f t="shared" si="57"/>
        <v>0.52042573546998327</v>
      </c>
      <c r="Q271" s="7">
        <v>1690</v>
      </c>
      <c r="R271" s="7">
        <v>5602</v>
      </c>
      <c r="S271" s="7"/>
      <c r="T271" s="44">
        <v>17</v>
      </c>
      <c r="U271" s="52">
        <v>8</v>
      </c>
      <c r="V271" s="52">
        <v>7.7</v>
      </c>
      <c r="W271" s="85">
        <v>3.1779999999999999</v>
      </c>
      <c r="X271" s="85">
        <v>2.4</v>
      </c>
      <c r="Y271" s="87">
        <v>50</v>
      </c>
      <c r="Z271" s="87">
        <v>18.399999999999999</v>
      </c>
      <c r="AA271" s="50">
        <v>63</v>
      </c>
      <c r="AJ271" s="159">
        <f t="shared" si="58"/>
        <v>3777.2</v>
      </c>
    </row>
    <row r="272" spans="1:36" x14ac:dyDescent="0.25">
      <c r="A272" s="83" t="s">
        <v>35</v>
      </c>
      <c r="B272" s="7">
        <v>54389</v>
      </c>
      <c r="C272" s="7">
        <v>1754</v>
      </c>
      <c r="D272" s="50">
        <v>231</v>
      </c>
      <c r="E272" s="50">
        <v>9</v>
      </c>
      <c r="F272" s="50">
        <v>96</v>
      </c>
      <c r="G272" s="50">
        <v>208</v>
      </c>
      <c r="H272" s="50">
        <v>3</v>
      </c>
      <c r="I272" s="54" t="s">
        <v>49</v>
      </c>
      <c r="J272" s="50">
        <v>413</v>
      </c>
      <c r="K272" s="50">
        <v>33</v>
      </c>
      <c r="L272" s="54" t="s">
        <v>82</v>
      </c>
      <c r="M272" s="52">
        <v>76.22</v>
      </c>
      <c r="N272" s="52">
        <v>15.5</v>
      </c>
      <c r="O272" s="7">
        <v>25559</v>
      </c>
      <c r="P272" s="8">
        <f t="shared" si="57"/>
        <v>0.46992958134916984</v>
      </c>
      <c r="Q272" s="7">
        <v>2669</v>
      </c>
      <c r="R272" s="7">
        <v>10105</v>
      </c>
      <c r="S272" s="7">
        <v>16</v>
      </c>
      <c r="T272" s="44">
        <v>128</v>
      </c>
      <c r="U272" s="52">
        <v>7.8</v>
      </c>
      <c r="V272" s="52">
        <v>7.8</v>
      </c>
      <c r="W272" s="85">
        <v>3.2080000000000002</v>
      </c>
      <c r="X272" s="85">
        <v>2.4900000000000002</v>
      </c>
      <c r="Y272" s="87">
        <v>58</v>
      </c>
      <c r="Z272" s="87">
        <v>10</v>
      </c>
      <c r="AA272" s="50">
        <v>83</v>
      </c>
      <c r="AJ272" s="159">
        <f t="shared" si="58"/>
        <v>4864.4266666666672</v>
      </c>
    </row>
    <row r="273" spans="1:36" x14ac:dyDescent="0.25">
      <c r="A273" s="83" t="s">
        <v>36</v>
      </c>
      <c r="B273" s="7">
        <v>28605</v>
      </c>
      <c r="C273" s="7">
        <v>954</v>
      </c>
      <c r="D273" s="50">
        <v>236</v>
      </c>
      <c r="E273" s="50">
        <v>6</v>
      </c>
      <c r="F273" s="50">
        <v>98</v>
      </c>
      <c r="G273" s="50">
        <v>340</v>
      </c>
      <c r="H273" s="50">
        <v>5</v>
      </c>
      <c r="I273" s="54" t="s">
        <v>49</v>
      </c>
      <c r="J273" s="50">
        <v>504</v>
      </c>
      <c r="K273" s="50">
        <v>49</v>
      </c>
      <c r="L273" s="54" t="s">
        <v>80</v>
      </c>
      <c r="M273" s="52">
        <v>0</v>
      </c>
      <c r="N273" s="52"/>
      <c r="O273" s="7">
        <v>17450</v>
      </c>
      <c r="P273" s="8">
        <f t="shared" si="57"/>
        <v>0.61003321097710195</v>
      </c>
      <c r="Q273" s="7">
        <v>1420</v>
      </c>
      <c r="R273" s="7">
        <v>5070</v>
      </c>
      <c r="S273" s="7"/>
      <c r="T273" s="44"/>
      <c r="U273" s="52">
        <v>7.4</v>
      </c>
      <c r="V273" s="52">
        <v>7.8</v>
      </c>
      <c r="W273" s="85">
        <v>3.0430000000000001</v>
      </c>
      <c r="X273" s="85">
        <v>2.7730000000000001</v>
      </c>
      <c r="Y273" s="87">
        <v>44</v>
      </c>
      <c r="Z273" s="87">
        <v>1.2</v>
      </c>
      <c r="AA273" s="50">
        <v>97</v>
      </c>
      <c r="AJ273" s="159">
        <f t="shared" si="58"/>
        <v>4324.8</v>
      </c>
    </row>
    <row r="274" spans="1:36" x14ac:dyDescent="0.25">
      <c r="A274" s="83" t="s">
        <v>37</v>
      </c>
      <c r="B274" s="7">
        <v>24365</v>
      </c>
      <c r="C274" s="7">
        <v>786</v>
      </c>
      <c r="D274" s="50">
        <v>217</v>
      </c>
      <c r="E274" s="50">
        <v>12</v>
      </c>
      <c r="F274" s="50">
        <v>95</v>
      </c>
      <c r="G274" s="50">
        <v>323</v>
      </c>
      <c r="H274" s="50">
        <v>6</v>
      </c>
      <c r="I274" s="54" t="s">
        <v>44</v>
      </c>
      <c r="J274" s="50">
        <v>601</v>
      </c>
      <c r="K274" s="50">
        <v>37</v>
      </c>
      <c r="L274" s="54" t="s">
        <v>88</v>
      </c>
      <c r="M274" s="52">
        <v>38.9</v>
      </c>
      <c r="N274" s="52">
        <v>16.3</v>
      </c>
      <c r="O274" s="7">
        <v>15035</v>
      </c>
      <c r="P274" s="8">
        <f t="shared" si="57"/>
        <v>0.61707367124974344</v>
      </c>
      <c r="Q274" s="7">
        <v>1030</v>
      </c>
      <c r="R274" s="7">
        <v>4077</v>
      </c>
      <c r="S274" s="7">
        <v>2</v>
      </c>
      <c r="T274" s="44">
        <v>17</v>
      </c>
      <c r="U274" s="52">
        <v>7.5</v>
      </c>
      <c r="V274" s="52">
        <v>7.6</v>
      </c>
      <c r="W274" s="85">
        <v>3.4929999999999999</v>
      </c>
      <c r="X274" s="85">
        <v>2.81</v>
      </c>
      <c r="Y274" s="87">
        <v>46</v>
      </c>
      <c r="Z274" s="87">
        <v>1.2</v>
      </c>
      <c r="AA274" s="50">
        <v>97</v>
      </c>
      <c r="AJ274" s="159">
        <f t="shared" si="58"/>
        <v>3385.0400000000004</v>
      </c>
    </row>
    <row r="275" spans="1:36" x14ac:dyDescent="0.25">
      <c r="A275" s="83" t="s">
        <v>38</v>
      </c>
      <c r="B275" s="7">
        <v>21346</v>
      </c>
      <c r="C275" s="7">
        <v>712</v>
      </c>
      <c r="D275" s="50">
        <v>218</v>
      </c>
      <c r="E275" s="50">
        <v>8</v>
      </c>
      <c r="F275" s="50">
        <v>96</v>
      </c>
      <c r="G275" s="50">
        <v>194</v>
      </c>
      <c r="H275" s="50">
        <v>5</v>
      </c>
      <c r="I275" s="54" t="s">
        <v>20</v>
      </c>
      <c r="J275" s="50">
        <v>395</v>
      </c>
      <c r="K275" s="50">
        <v>40</v>
      </c>
      <c r="L275" s="54" t="s">
        <v>80</v>
      </c>
      <c r="M275" s="52">
        <v>41.94</v>
      </c>
      <c r="N275" s="52">
        <v>16.5</v>
      </c>
      <c r="O275" s="7">
        <v>9520</v>
      </c>
      <c r="P275" s="8">
        <f t="shared" si="57"/>
        <v>0.44598519628970301</v>
      </c>
      <c r="Q275" s="7">
        <v>1174</v>
      </c>
      <c r="R275" s="7">
        <v>4060</v>
      </c>
      <c r="S275" s="7">
        <v>1</v>
      </c>
      <c r="T275" s="45">
        <v>1.5</v>
      </c>
      <c r="U275" s="52">
        <v>7.5</v>
      </c>
      <c r="V275" s="52">
        <v>7.5</v>
      </c>
      <c r="W275" s="85">
        <v>4.0430000000000001</v>
      </c>
      <c r="X275" s="85">
        <v>3.8090000000000002</v>
      </c>
      <c r="Y275" s="87">
        <v>24</v>
      </c>
      <c r="Z275" s="87">
        <v>4.2</v>
      </c>
      <c r="AA275" s="50">
        <v>81</v>
      </c>
      <c r="AJ275" s="159">
        <f t="shared" si="58"/>
        <v>1841.7066666666667</v>
      </c>
    </row>
    <row r="276" spans="1:36" ht="13" thickBot="1" x14ac:dyDescent="0.3">
      <c r="A276" s="83" t="s">
        <v>39</v>
      </c>
      <c r="B276" s="7">
        <v>28</v>
      </c>
      <c r="C276" s="7">
        <v>393</v>
      </c>
      <c r="D276" s="50">
        <v>251</v>
      </c>
      <c r="E276" s="50">
        <v>6</v>
      </c>
      <c r="F276" s="50">
        <v>98</v>
      </c>
      <c r="G276" s="50">
        <v>523</v>
      </c>
      <c r="H276" s="50">
        <v>5</v>
      </c>
      <c r="I276" s="54" t="s">
        <v>49</v>
      </c>
      <c r="J276" s="50">
        <v>703</v>
      </c>
      <c r="K276" s="50">
        <v>55</v>
      </c>
      <c r="L276" s="54" t="s">
        <v>82</v>
      </c>
      <c r="M276" s="52">
        <v>0</v>
      </c>
      <c r="N276" s="52"/>
      <c r="O276" s="7">
        <v>7928</v>
      </c>
      <c r="P276" s="8">
        <f t="shared" si="57"/>
        <v>283.14285714285717</v>
      </c>
      <c r="Q276" s="7">
        <v>715</v>
      </c>
      <c r="R276" s="7">
        <v>2538</v>
      </c>
      <c r="S276" s="7"/>
      <c r="T276" s="45"/>
      <c r="U276" s="8">
        <v>7.4</v>
      </c>
      <c r="V276" s="8">
        <v>7.9</v>
      </c>
      <c r="W276" s="85">
        <v>2.62</v>
      </c>
      <c r="X276" s="85">
        <v>2.4689999999999999</v>
      </c>
      <c r="Y276" s="87">
        <v>60</v>
      </c>
      <c r="Z276" s="87">
        <v>5.5</v>
      </c>
      <c r="AA276" s="50">
        <v>91</v>
      </c>
      <c r="AJ276" s="159">
        <f t="shared" si="58"/>
        <v>2740.52</v>
      </c>
    </row>
    <row r="277" spans="1:36" ht="13" thickTop="1" x14ac:dyDescent="0.25">
      <c r="A277" s="76" t="s">
        <v>119</v>
      </c>
      <c r="B277" s="77">
        <f t="shared" ref="B277:AA277" si="59">SUM(B265:B276)</f>
        <v>322516</v>
      </c>
      <c r="C277" s="77">
        <f t="shared" si="59"/>
        <v>10971</v>
      </c>
      <c r="D277" s="77">
        <f t="shared" si="59"/>
        <v>2754</v>
      </c>
      <c r="E277" s="77">
        <f>SUM(E265:E276)</f>
        <v>91</v>
      </c>
      <c r="F277" s="79">
        <f>SUM(F265:F276)</f>
        <v>1160</v>
      </c>
      <c r="G277" s="77">
        <f>SUM(G265:G276)</f>
        <v>3454</v>
      </c>
      <c r="H277" s="77">
        <f>SUM(H265:H276)</f>
        <v>64</v>
      </c>
      <c r="I277" s="79">
        <f>SUM(I265:I276)</f>
        <v>488</v>
      </c>
      <c r="J277" s="77">
        <f t="shared" si="59"/>
        <v>5783</v>
      </c>
      <c r="K277" s="77">
        <f>SUM(K265:K276)</f>
        <v>575</v>
      </c>
      <c r="L277" s="79">
        <f>SUM(L265:L276)</f>
        <v>429</v>
      </c>
      <c r="M277" s="77">
        <f t="shared" si="59"/>
        <v>425.59999999999997</v>
      </c>
      <c r="N277" s="79">
        <f t="shared" si="59"/>
        <v>161.90000000000003</v>
      </c>
      <c r="O277" s="77">
        <f t="shared" si="59"/>
        <v>177743</v>
      </c>
      <c r="P277" s="80">
        <f t="shared" si="59"/>
        <v>289.109020211234</v>
      </c>
      <c r="Q277" s="77">
        <f>SUM(Q265:Q276)</f>
        <v>14399</v>
      </c>
      <c r="R277" s="77">
        <f>SUM(R265:R276)</f>
        <v>54677</v>
      </c>
      <c r="S277" s="78">
        <f t="shared" si="59"/>
        <v>21</v>
      </c>
      <c r="T277" s="78">
        <f t="shared" si="59"/>
        <v>838.5</v>
      </c>
      <c r="U277" s="81">
        <f t="shared" si="59"/>
        <v>90.7</v>
      </c>
      <c r="V277" s="81">
        <f t="shared" si="59"/>
        <v>93.9</v>
      </c>
      <c r="W277" s="142">
        <f t="shared" si="59"/>
        <v>33.863999999999997</v>
      </c>
      <c r="X277" s="142">
        <f t="shared" si="59"/>
        <v>30.324000000000002</v>
      </c>
      <c r="Y277" s="149">
        <f t="shared" si="59"/>
        <v>520</v>
      </c>
      <c r="Z277" s="149">
        <f t="shared" si="59"/>
        <v>75.8</v>
      </c>
      <c r="AA277" s="79">
        <f t="shared" si="59"/>
        <v>1025</v>
      </c>
      <c r="AJ277" s="160"/>
    </row>
    <row r="278" spans="1:36" ht="13" thickBot="1" x14ac:dyDescent="0.3">
      <c r="A278" s="75" t="s">
        <v>120</v>
      </c>
      <c r="B278" s="13">
        <f>AVERAGE(B265:B276)</f>
        <v>26876.333333333332</v>
      </c>
      <c r="C278" s="13">
        <f t="shared" ref="C278:P278" si="60">AVERAGE(C265:C276)</f>
        <v>914.25</v>
      </c>
      <c r="D278" s="13">
        <f t="shared" si="60"/>
        <v>229.5</v>
      </c>
      <c r="E278" s="13">
        <f>AVERAGE(E265:E276)</f>
        <v>7.583333333333333</v>
      </c>
      <c r="F278" s="13">
        <f>AVERAGE(F265:F276)</f>
        <v>96.666666666666671</v>
      </c>
      <c r="G278" s="13">
        <f>AVERAGE(G265:G276)</f>
        <v>287.83333333333331</v>
      </c>
      <c r="H278" s="13">
        <f>AVERAGE(H265:H276)</f>
        <v>5.333333333333333</v>
      </c>
      <c r="I278" s="13">
        <f>AVERAGE(I265:I276)</f>
        <v>97.6</v>
      </c>
      <c r="J278" s="13">
        <f t="shared" si="60"/>
        <v>481.91666666666669</v>
      </c>
      <c r="K278" s="13">
        <f>AVERAGE(K265:K276)</f>
        <v>47.916666666666664</v>
      </c>
      <c r="L278" s="13">
        <f>AVERAGE(L265:L276)</f>
        <v>85.8</v>
      </c>
      <c r="M278" s="13">
        <f t="shared" si="60"/>
        <v>35.466666666666661</v>
      </c>
      <c r="N278" s="13">
        <f t="shared" si="60"/>
        <v>16.190000000000005</v>
      </c>
      <c r="O278" s="13">
        <f t="shared" si="60"/>
        <v>14811.916666666666</v>
      </c>
      <c r="P278" s="39">
        <f t="shared" si="60"/>
        <v>24.092418350936168</v>
      </c>
      <c r="Q278" s="13">
        <f>AVERAGE(Q265:Q276)</f>
        <v>1199.9166666666667</v>
      </c>
      <c r="R278" s="13">
        <f>AVERAGE(R265:R276)</f>
        <v>4556.416666666667</v>
      </c>
      <c r="S278" s="13"/>
      <c r="T278" s="42"/>
      <c r="U278" s="39">
        <f t="shared" ref="U278:AA278" si="61">AVERAGE(U265:U276)</f>
        <v>7.5583333333333336</v>
      </c>
      <c r="V278" s="39">
        <f t="shared" si="61"/>
        <v>7.8250000000000002</v>
      </c>
      <c r="W278" s="135">
        <f t="shared" si="61"/>
        <v>2.8219999999999996</v>
      </c>
      <c r="X278" s="135">
        <f t="shared" si="61"/>
        <v>2.5270000000000001</v>
      </c>
      <c r="Y278" s="150">
        <f t="shared" si="61"/>
        <v>43.333333333333336</v>
      </c>
      <c r="Z278" s="150">
        <f t="shared" si="61"/>
        <v>6.3166666666666664</v>
      </c>
      <c r="AA278" s="13">
        <f t="shared" si="61"/>
        <v>85.416666666666671</v>
      </c>
      <c r="AJ278" s="163">
        <f>AVERAGE(AJ265:AJ276)</f>
        <v>3272.2733333333331</v>
      </c>
    </row>
    <row r="279" spans="1:36" ht="13" thickTop="1" x14ac:dyDescent="0.25"/>
    <row r="280" spans="1:36" ht="13" thickBot="1" x14ac:dyDescent="0.3"/>
    <row r="281" spans="1:36" ht="13" thickTop="1" x14ac:dyDescent="0.25">
      <c r="A281" s="25" t="s">
        <v>5</v>
      </c>
      <c r="B281" s="26" t="s">
        <v>6</v>
      </c>
      <c r="C281" s="26" t="s">
        <v>6</v>
      </c>
      <c r="D281" s="26" t="s">
        <v>8</v>
      </c>
      <c r="E281" s="26" t="s">
        <v>9</v>
      </c>
      <c r="F281" s="26" t="s">
        <v>2</v>
      </c>
      <c r="G281" s="26" t="s">
        <v>10</v>
      </c>
      <c r="H281" s="26" t="s">
        <v>11</v>
      </c>
      <c r="I281" s="26" t="s">
        <v>3</v>
      </c>
      <c r="J281" s="26" t="s">
        <v>12</v>
      </c>
      <c r="K281" s="26" t="s">
        <v>13</v>
      </c>
      <c r="L281" s="26" t="s">
        <v>14</v>
      </c>
      <c r="M281" s="26" t="s">
        <v>16</v>
      </c>
      <c r="N281" s="27" t="s">
        <v>17</v>
      </c>
      <c r="O281" s="27" t="s">
        <v>56</v>
      </c>
      <c r="P281" s="27" t="s">
        <v>48</v>
      </c>
      <c r="Q281" s="27" t="s">
        <v>105</v>
      </c>
      <c r="R281" s="27" t="s">
        <v>106</v>
      </c>
      <c r="S281" s="166" t="s">
        <v>57</v>
      </c>
      <c r="T281" s="167"/>
      <c r="U281" s="26" t="s">
        <v>70</v>
      </c>
      <c r="V281" s="26" t="s">
        <v>71</v>
      </c>
      <c r="W281" s="132" t="s">
        <v>72</v>
      </c>
      <c r="X281" s="132" t="s">
        <v>73</v>
      </c>
      <c r="Y281" s="147" t="s">
        <v>121</v>
      </c>
      <c r="Z281" s="147" t="s">
        <v>107</v>
      </c>
      <c r="AA281" s="26" t="s">
        <v>18</v>
      </c>
      <c r="AJ281" s="113" t="s">
        <v>174</v>
      </c>
    </row>
    <row r="282" spans="1:36" ht="14" thickBot="1" x14ac:dyDescent="0.3">
      <c r="A282" s="28" t="s">
        <v>122</v>
      </c>
      <c r="B282" s="46" t="s">
        <v>21</v>
      </c>
      <c r="C282" s="47" t="s">
        <v>22</v>
      </c>
      <c r="D282" s="46" t="s">
        <v>45</v>
      </c>
      <c r="E282" s="46" t="s">
        <v>45</v>
      </c>
      <c r="F282" s="48" t="s">
        <v>24</v>
      </c>
      <c r="G282" s="46" t="s">
        <v>45</v>
      </c>
      <c r="H282" s="46" t="s">
        <v>45</v>
      </c>
      <c r="I282" s="48" t="s">
        <v>24</v>
      </c>
      <c r="J282" s="46" t="s">
        <v>45</v>
      </c>
      <c r="K282" s="46" t="s">
        <v>45</v>
      </c>
      <c r="L282" s="48" t="s">
        <v>24</v>
      </c>
      <c r="M282" s="46" t="s">
        <v>26</v>
      </c>
      <c r="N282" s="48" t="s">
        <v>27</v>
      </c>
      <c r="O282" s="48" t="s">
        <v>59</v>
      </c>
      <c r="P282" s="30" t="s">
        <v>25</v>
      </c>
      <c r="Q282" s="31" t="s">
        <v>59</v>
      </c>
      <c r="R282" s="31" t="s">
        <v>59</v>
      </c>
      <c r="S282" s="29" t="s">
        <v>109</v>
      </c>
      <c r="T282" s="29" t="s">
        <v>61</v>
      </c>
      <c r="U282" s="29"/>
      <c r="V282" s="29"/>
      <c r="W282" s="133"/>
      <c r="X282" s="133"/>
      <c r="Y282" s="148" t="s">
        <v>45</v>
      </c>
      <c r="Z282" s="148" t="s">
        <v>45</v>
      </c>
      <c r="AA282" s="31" t="s">
        <v>24</v>
      </c>
      <c r="AJ282" s="157" t="s">
        <v>176</v>
      </c>
    </row>
    <row r="283" spans="1:36" ht="13" thickTop="1" x14ac:dyDescent="0.25">
      <c r="A283" s="83" t="s">
        <v>110</v>
      </c>
      <c r="B283" s="7">
        <v>14156</v>
      </c>
      <c r="C283" s="7">
        <v>457</v>
      </c>
      <c r="D283" s="50">
        <v>253</v>
      </c>
      <c r="E283" s="50">
        <v>7</v>
      </c>
      <c r="F283" s="50">
        <v>97</v>
      </c>
      <c r="G283" s="50">
        <v>490</v>
      </c>
      <c r="H283" s="50">
        <v>5</v>
      </c>
      <c r="I283" s="50">
        <v>99</v>
      </c>
      <c r="J283" s="50">
        <v>703</v>
      </c>
      <c r="K283" s="50">
        <v>51</v>
      </c>
      <c r="L283" s="50">
        <v>93</v>
      </c>
      <c r="M283" s="52">
        <v>20.97</v>
      </c>
      <c r="N283" s="52">
        <v>16.5</v>
      </c>
      <c r="O283" s="7">
        <v>9315</v>
      </c>
      <c r="P283" s="8">
        <f t="shared" ref="P283:P294" si="62">O283/B283</f>
        <v>0.65802486578129415</v>
      </c>
      <c r="Q283" s="49">
        <v>763</v>
      </c>
      <c r="R283" s="49">
        <v>2813</v>
      </c>
      <c r="S283" s="7"/>
      <c r="T283" s="43"/>
      <c r="U283" s="52">
        <v>7.3</v>
      </c>
      <c r="V283" s="52">
        <v>7.7</v>
      </c>
      <c r="W283" s="85">
        <v>2.4529999999999998</v>
      </c>
      <c r="X283" s="85">
        <v>2.2309999999999999</v>
      </c>
      <c r="Y283" s="86">
        <v>59</v>
      </c>
      <c r="Z283" s="86">
        <v>1.8</v>
      </c>
      <c r="AA283" s="64">
        <v>97</v>
      </c>
      <c r="AJ283" s="159">
        <f t="shared" ref="AJ283:AJ294" si="63">(0.8*C283*G283)/60</f>
        <v>2985.7333333333331</v>
      </c>
    </row>
    <row r="284" spans="1:36" x14ac:dyDescent="0.25">
      <c r="A284" s="83" t="s">
        <v>29</v>
      </c>
      <c r="B284" s="7">
        <v>12111</v>
      </c>
      <c r="C284" s="7">
        <v>418</v>
      </c>
      <c r="D284" s="50">
        <v>185</v>
      </c>
      <c r="E284" s="50">
        <v>8</v>
      </c>
      <c r="F284" s="50">
        <v>96</v>
      </c>
      <c r="G284" s="50">
        <v>390</v>
      </c>
      <c r="H284" s="50">
        <v>5</v>
      </c>
      <c r="I284" s="50">
        <v>99</v>
      </c>
      <c r="J284" s="50">
        <v>706</v>
      </c>
      <c r="K284" s="50">
        <v>66</v>
      </c>
      <c r="L284" s="50">
        <v>91</v>
      </c>
      <c r="M284" s="53">
        <v>38.1</v>
      </c>
      <c r="N284" s="53">
        <v>18.100000000000001</v>
      </c>
      <c r="O284" s="7">
        <v>8141</v>
      </c>
      <c r="P284" s="8">
        <f t="shared" si="62"/>
        <v>0.67219882751217896</v>
      </c>
      <c r="Q284" s="7">
        <v>588</v>
      </c>
      <c r="R284" s="7">
        <v>2660</v>
      </c>
      <c r="S284" s="7"/>
      <c r="T284" s="44"/>
      <c r="U284" s="52">
        <v>7.3</v>
      </c>
      <c r="V284" s="52">
        <v>7.5</v>
      </c>
      <c r="W284" s="85">
        <v>2.37</v>
      </c>
      <c r="X284" s="85">
        <v>2.1</v>
      </c>
      <c r="Y284" s="87">
        <v>64</v>
      </c>
      <c r="Z284" s="87">
        <v>2</v>
      </c>
      <c r="AA284" s="50">
        <v>97</v>
      </c>
      <c r="AJ284" s="159">
        <f t="shared" si="63"/>
        <v>2173.6000000000004</v>
      </c>
    </row>
    <row r="285" spans="1:36" x14ac:dyDescent="0.25">
      <c r="A285" s="83" t="s">
        <v>30</v>
      </c>
      <c r="B285" s="7">
        <v>15002</v>
      </c>
      <c r="C285" s="7">
        <v>484</v>
      </c>
      <c r="D285" s="50">
        <v>325</v>
      </c>
      <c r="E285" s="50">
        <v>5</v>
      </c>
      <c r="F285" s="50">
        <v>98</v>
      </c>
      <c r="G285" s="50">
        <v>475</v>
      </c>
      <c r="H285" s="50">
        <v>5</v>
      </c>
      <c r="I285" s="50">
        <v>99</v>
      </c>
      <c r="J285" s="50">
        <v>935</v>
      </c>
      <c r="K285" s="50">
        <v>64</v>
      </c>
      <c r="L285" s="50">
        <v>93</v>
      </c>
      <c r="M285" s="52">
        <v>20.04</v>
      </c>
      <c r="N285" s="52">
        <v>16.8</v>
      </c>
      <c r="O285" s="7">
        <v>9594</v>
      </c>
      <c r="P285" s="8">
        <f t="shared" si="62"/>
        <v>0.63951473136915082</v>
      </c>
      <c r="Q285" s="7">
        <v>820</v>
      </c>
      <c r="R285" s="7">
        <v>2905</v>
      </c>
      <c r="S285" s="7"/>
      <c r="T285" s="44"/>
      <c r="U285" s="52">
        <v>7.2</v>
      </c>
      <c r="V285" s="52">
        <v>7.6</v>
      </c>
      <c r="W285" s="85">
        <v>1.972</v>
      </c>
      <c r="X285" s="85">
        <v>1.829</v>
      </c>
      <c r="Y285" s="87">
        <v>57</v>
      </c>
      <c r="Z285" s="87">
        <v>2.1</v>
      </c>
      <c r="AA285" s="50">
        <v>96</v>
      </c>
      <c r="AJ285" s="159">
        <f t="shared" si="63"/>
        <v>3065.3333333333339</v>
      </c>
    </row>
    <row r="286" spans="1:36" x14ac:dyDescent="0.25">
      <c r="A286" s="83" t="s">
        <v>31</v>
      </c>
      <c r="B286" s="7">
        <v>22089</v>
      </c>
      <c r="C286" s="7">
        <v>736</v>
      </c>
      <c r="D286" s="50">
        <v>308</v>
      </c>
      <c r="E286" s="50">
        <v>8</v>
      </c>
      <c r="F286" s="50">
        <v>97</v>
      </c>
      <c r="G286" s="50">
        <v>428</v>
      </c>
      <c r="H286" s="50">
        <v>7</v>
      </c>
      <c r="I286" s="50">
        <v>98</v>
      </c>
      <c r="J286" s="50">
        <v>849</v>
      </c>
      <c r="K286" s="50">
        <v>52</v>
      </c>
      <c r="L286" s="50">
        <v>94</v>
      </c>
      <c r="M286" s="52">
        <v>18</v>
      </c>
      <c r="N286" s="52">
        <v>17.100000000000001</v>
      </c>
      <c r="O286" s="7">
        <v>11541</v>
      </c>
      <c r="P286" s="8">
        <f t="shared" si="62"/>
        <v>0.52247725112046717</v>
      </c>
      <c r="Q286" s="7">
        <v>1144</v>
      </c>
      <c r="R286" s="7">
        <v>4261</v>
      </c>
      <c r="S286" s="7">
        <v>1</v>
      </c>
      <c r="T286" s="44">
        <v>4</v>
      </c>
      <c r="U286" s="52">
        <v>7.2</v>
      </c>
      <c r="V286" s="52">
        <v>7.8</v>
      </c>
      <c r="W286" s="85">
        <v>2.31</v>
      </c>
      <c r="X286" s="85">
        <v>2.0790000000000002</v>
      </c>
      <c r="Y286" s="87">
        <v>65</v>
      </c>
      <c r="Z286" s="87">
        <v>3.8</v>
      </c>
      <c r="AA286" s="50">
        <v>94</v>
      </c>
      <c r="AJ286" s="159">
        <f t="shared" si="63"/>
        <v>4200.1066666666675</v>
      </c>
    </row>
    <row r="287" spans="1:36" x14ac:dyDescent="0.25">
      <c r="A287" s="83" t="s">
        <v>32</v>
      </c>
      <c r="B287" s="7">
        <v>21140</v>
      </c>
      <c r="C287" s="7">
        <v>682</v>
      </c>
      <c r="D287" s="50">
        <v>207</v>
      </c>
      <c r="E287" s="50">
        <v>6</v>
      </c>
      <c r="F287" s="50">
        <v>97</v>
      </c>
      <c r="G287" s="50">
        <v>369</v>
      </c>
      <c r="H287" s="50">
        <v>5</v>
      </c>
      <c r="I287" s="50">
        <v>99</v>
      </c>
      <c r="J287" s="50">
        <v>578</v>
      </c>
      <c r="K287" s="50">
        <v>65</v>
      </c>
      <c r="L287" s="50">
        <v>89</v>
      </c>
      <c r="M287" s="52">
        <v>40.58</v>
      </c>
      <c r="N287" s="52">
        <v>15.8</v>
      </c>
      <c r="O287" s="7">
        <v>12651</v>
      </c>
      <c r="P287" s="8">
        <f t="shared" si="62"/>
        <v>0.59843897824030279</v>
      </c>
      <c r="Q287" s="7">
        <v>902</v>
      </c>
      <c r="R287" s="7">
        <v>4141</v>
      </c>
      <c r="S287" s="7"/>
      <c r="T287" s="44"/>
      <c r="U287" s="52">
        <v>7.3</v>
      </c>
      <c r="V287" s="52">
        <v>7.9</v>
      </c>
      <c r="W287" s="85">
        <v>2.3879999999999999</v>
      </c>
      <c r="X287" s="85">
        <v>2.34</v>
      </c>
      <c r="Y287" s="87">
        <v>45</v>
      </c>
      <c r="Z287" s="87">
        <v>1.1000000000000001</v>
      </c>
      <c r="AA287" s="50">
        <v>98</v>
      </c>
      <c r="AJ287" s="159">
        <f t="shared" si="63"/>
        <v>3355.44</v>
      </c>
    </row>
    <row r="288" spans="1:36" x14ac:dyDescent="0.25">
      <c r="A288" s="83" t="s">
        <v>33</v>
      </c>
      <c r="B288" s="7">
        <v>23857</v>
      </c>
      <c r="C288" s="7">
        <v>795</v>
      </c>
      <c r="D288" s="50">
        <v>215</v>
      </c>
      <c r="E288" s="50">
        <v>7</v>
      </c>
      <c r="F288" s="50">
        <v>97</v>
      </c>
      <c r="G288" s="50">
        <v>388</v>
      </c>
      <c r="H288" s="50">
        <v>6</v>
      </c>
      <c r="I288" s="54" t="s">
        <v>44</v>
      </c>
      <c r="J288" s="50">
        <v>624</v>
      </c>
      <c r="K288" s="50">
        <v>62</v>
      </c>
      <c r="L288" s="54" t="s">
        <v>80</v>
      </c>
      <c r="M288" s="52">
        <v>18.16</v>
      </c>
      <c r="N288" s="52">
        <v>16.5</v>
      </c>
      <c r="O288" s="7">
        <v>13190</v>
      </c>
      <c r="P288" s="8">
        <f t="shared" si="62"/>
        <v>0.55287756214109063</v>
      </c>
      <c r="Q288" s="7">
        <v>957</v>
      </c>
      <c r="R288" s="7">
        <v>4397</v>
      </c>
      <c r="S288" s="7">
        <v>2</v>
      </c>
      <c r="T288" s="44">
        <v>32</v>
      </c>
      <c r="U288" s="52">
        <v>7.3</v>
      </c>
      <c r="V288" s="52">
        <v>7.6</v>
      </c>
      <c r="W288" s="85">
        <v>2.1840000000000002</v>
      </c>
      <c r="X288" s="85">
        <v>2.0790000000000002</v>
      </c>
      <c r="Y288" s="87">
        <v>62</v>
      </c>
      <c r="Z288" s="87">
        <v>2.1</v>
      </c>
      <c r="AA288" s="50">
        <v>97</v>
      </c>
      <c r="AJ288" s="159">
        <f t="shared" si="63"/>
        <v>4112.8</v>
      </c>
    </row>
    <row r="289" spans="1:36" x14ac:dyDescent="0.25">
      <c r="A289" s="83" t="s">
        <v>34</v>
      </c>
      <c r="B289" s="7">
        <v>34991</v>
      </c>
      <c r="C289" s="7">
        <v>1129</v>
      </c>
      <c r="D289" s="50">
        <v>289</v>
      </c>
      <c r="E289" s="50">
        <v>6</v>
      </c>
      <c r="F289" s="50">
        <v>98</v>
      </c>
      <c r="G289" s="50">
        <v>410</v>
      </c>
      <c r="H289" s="50">
        <v>6</v>
      </c>
      <c r="I289" s="54" t="s">
        <v>49</v>
      </c>
      <c r="J289" s="50">
        <v>655</v>
      </c>
      <c r="K289" s="50">
        <v>63</v>
      </c>
      <c r="L289" s="54" t="s">
        <v>80</v>
      </c>
      <c r="M289" s="52">
        <v>37.78</v>
      </c>
      <c r="N289" s="52">
        <v>18.7</v>
      </c>
      <c r="O289" s="7">
        <v>20791</v>
      </c>
      <c r="P289" s="8">
        <f t="shared" si="62"/>
        <v>0.59418136092137974</v>
      </c>
      <c r="Q289" s="7">
        <v>1463</v>
      </c>
      <c r="R289" s="7">
        <v>6714</v>
      </c>
      <c r="S289" s="7">
        <v>6</v>
      </c>
      <c r="T289" s="44">
        <v>48</v>
      </c>
      <c r="U289" s="52">
        <v>7.4</v>
      </c>
      <c r="V289" s="52">
        <v>7.6</v>
      </c>
      <c r="W289" s="85">
        <v>2.7130000000000001</v>
      </c>
      <c r="X289" s="85">
        <v>2.0219999999999998</v>
      </c>
      <c r="Y289" s="87">
        <v>50</v>
      </c>
      <c r="Z289" s="87">
        <v>6.1</v>
      </c>
      <c r="AA289" s="50">
        <v>88</v>
      </c>
      <c r="AJ289" s="159">
        <f t="shared" si="63"/>
        <v>6171.8666666666668</v>
      </c>
    </row>
    <row r="290" spans="1:36" x14ac:dyDescent="0.25">
      <c r="A290" s="83" t="s">
        <v>35</v>
      </c>
      <c r="B290" s="7">
        <v>47076</v>
      </c>
      <c r="C290" s="7">
        <v>1519</v>
      </c>
      <c r="D290" s="50">
        <v>412</v>
      </c>
      <c r="E290" s="50">
        <v>8</v>
      </c>
      <c r="F290" s="50">
        <v>98</v>
      </c>
      <c r="G290" s="50">
        <v>375</v>
      </c>
      <c r="H290" s="50">
        <v>7</v>
      </c>
      <c r="I290" s="54" t="s">
        <v>44</v>
      </c>
      <c r="J290" s="50">
        <v>725</v>
      </c>
      <c r="K290" s="50">
        <v>54</v>
      </c>
      <c r="L290" s="54" t="s">
        <v>79</v>
      </c>
      <c r="M290" s="52">
        <v>56.1</v>
      </c>
      <c r="N290" s="52">
        <v>18.2</v>
      </c>
      <c r="O290" s="7">
        <v>29501</v>
      </c>
      <c r="P290" s="8">
        <f t="shared" si="62"/>
        <v>0.62666751635652984</v>
      </c>
      <c r="Q290" s="7">
        <v>2000</v>
      </c>
      <c r="R290" s="7">
        <v>8949</v>
      </c>
      <c r="S290" s="7"/>
      <c r="T290" s="44"/>
      <c r="U290" s="52">
        <v>7.4</v>
      </c>
      <c r="V290" s="52">
        <v>7.8</v>
      </c>
      <c r="W290" s="85">
        <v>2.8980000000000001</v>
      </c>
      <c r="X290" s="85">
        <v>1.9930000000000001</v>
      </c>
      <c r="Y290" s="87">
        <v>53</v>
      </c>
      <c r="Z290" s="87">
        <v>3.9</v>
      </c>
      <c r="AA290" s="50">
        <v>93</v>
      </c>
      <c r="AJ290" s="159">
        <f t="shared" si="63"/>
        <v>7595</v>
      </c>
    </row>
    <row r="291" spans="1:36" x14ac:dyDescent="0.25">
      <c r="A291" s="83" t="s">
        <v>36</v>
      </c>
      <c r="B291" s="7">
        <v>29024</v>
      </c>
      <c r="C291" s="7">
        <v>967</v>
      </c>
      <c r="D291" s="50">
        <v>319</v>
      </c>
      <c r="E291" s="50">
        <v>3</v>
      </c>
      <c r="F291" s="50">
        <v>99</v>
      </c>
      <c r="G291" s="50">
        <v>370</v>
      </c>
      <c r="H291" s="50">
        <v>5</v>
      </c>
      <c r="I291" s="54" t="s">
        <v>49</v>
      </c>
      <c r="J291" s="50">
        <v>687</v>
      </c>
      <c r="K291" s="50">
        <v>39</v>
      </c>
      <c r="L291" s="54" t="s">
        <v>88</v>
      </c>
      <c r="M291" s="52">
        <v>37.76</v>
      </c>
      <c r="N291" s="52">
        <v>18.3</v>
      </c>
      <c r="O291" s="7">
        <v>23050</v>
      </c>
      <c r="P291" s="8">
        <f t="shared" si="62"/>
        <v>0.79417034178610801</v>
      </c>
      <c r="Q291" s="7">
        <v>1254</v>
      </c>
      <c r="R291" s="7">
        <v>5330</v>
      </c>
      <c r="S291" s="7"/>
      <c r="T291" s="44"/>
      <c r="U291" s="52">
        <v>7.4</v>
      </c>
      <c r="V291" s="52">
        <v>7.6</v>
      </c>
      <c r="W291" s="85">
        <v>2.895</v>
      </c>
      <c r="X291" s="85">
        <v>2.4710000000000001</v>
      </c>
      <c r="Y291" s="87">
        <v>45</v>
      </c>
      <c r="Z291" s="87">
        <v>10.1</v>
      </c>
      <c r="AA291" s="50">
        <v>77</v>
      </c>
      <c r="AJ291" s="159">
        <f t="shared" si="63"/>
        <v>4770.5333333333338</v>
      </c>
    </row>
    <row r="292" spans="1:36" x14ac:dyDescent="0.25">
      <c r="A292" s="83" t="s">
        <v>37</v>
      </c>
      <c r="B292" s="7">
        <v>26788</v>
      </c>
      <c r="C292" s="7">
        <f>B292/31</f>
        <v>864.12903225806451</v>
      </c>
      <c r="D292" s="50">
        <v>148</v>
      </c>
      <c r="E292" s="50">
        <v>4</v>
      </c>
      <c r="F292" s="50">
        <v>97</v>
      </c>
      <c r="G292" s="50">
        <v>205</v>
      </c>
      <c r="H292" s="50">
        <v>5</v>
      </c>
      <c r="I292" s="54" t="s">
        <v>44</v>
      </c>
      <c r="J292" s="50">
        <v>371</v>
      </c>
      <c r="K292" s="50">
        <v>19</v>
      </c>
      <c r="L292" s="54" t="s">
        <v>83</v>
      </c>
      <c r="M292" s="52">
        <v>38.72</v>
      </c>
      <c r="N292" s="52">
        <v>17.399999999999999</v>
      </c>
      <c r="O292" s="7">
        <v>11207</v>
      </c>
      <c r="P292" s="8">
        <f t="shared" si="62"/>
        <v>0.41835896670150813</v>
      </c>
      <c r="Q292" s="7">
        <v>1299</v>
      </c>
      <c r="R292" s="7">
        <v>5190</v>
      </c>
      <c r="S292" s="7"/>
      <c r="T292" s="44"/>
      <c r="U292" s="52">
        <v>7.6</v>
      </c>
      <c r="V292" s="52">
        <v>7.3</v>
      </c>
      <c r="W292" s="85">
        <v>3.7330000000000001</v>
      </c>
      <c r="X292" s="85">
        <v>3.4380000000000002</v>
      </c>
      <c r="Y292" s="87">
        <v>17</v>
      </c>
      <c r="Z292" s="87">
        <v>0.9</v>
      </c>
      <c r="AA292" s="50">
        <v>95</v>
      </c>
      <c r="AJ292" s="159">
        <f t="shared" si="63"/>
        <v>2361.9526881720435</v>
      </c>
    </row>
    <row r="293" spans="1:36" x14ac:dyDescent="0.25">
      <c r="A293" s="83" t="s">
        <v>38</v>
      </c>
      <c r="B293" s="7">
        <v>22362</v>
      </c>
      <c r="C293" s="7">
        <v>745</v>
      </c>
      <c r="D293" s="50">
        <v>163</v>
      </c>
      <c r="E293" s="50">
        <v>4</v>
      </c>
      <c r="F293" s="50">
        <v>98</v>
      </c>
      <c r="G293" s="50">
        <v>280</v>
      </c>
      <c r="H293" s="50">
        <v>5</v>
      </c>
      <c r="I293" s="54" t="s">
        <v>123</v>
      </c>
      <c r="J293" s="50">
        <v>483</v>
      </c>
      <c r="K293" s="50">
        <v>21</v>
      </c>
      <c r="L293" s="54" t="s">
        <v>87</v>
      </c>
      <c r="M293" s="52">
        <v>19.38</v>
      </c>
      <c r="N293" s="52">
        <v>18.2</v>
      </c>
      <c r="O293" s="7">
        <v>8516</v>
      </c>
      <c r="P293" s="8">
        <f t="shared" si="62"/>
        <v>0.38082461318307842</v>
      </c>
      <c r="Q293" s="7">
        <v>1187</v>
      </c>
      <c r="R293" s="7">
        <v>734</v>
      </c>
      <c r="S293" s="7"/>
      <c r="T293" s="45"/>
      <c r="U293" s="52">
        <v>7.5</v>
      </c>
      <c r="V293" s="52">
        <v>7.4</v>
      </c>
      <c r="W293" s="85">
        <v>3.24</v>
      </c>
      <c r="X293" s="85">
        <v>3.081</v>
      </c>
      <c r="Y293" s="87">
        <v>35</v>
      </c>
      <c r="Z293" s="87">
        <v>0.7</v>
      </c>
      <c r="AA293" s="50">
        <v>98</v>
      </c>
      <c r="AJ293" s="159">
        <f t="shared" si="63"/>
        <v>2781.3333333333335</v>
      </c>
    </row>
    <row r="294" spans="1:36" ht="13" thickBot="1" x14ac:dyDescent="0.3">
      <c r="A294" s="83" t="s">
        <v>39</v>
      </c>
      <c r="B294" s="7">
        <v>14271</v>
      </c>
      <c r="C294" s="7">
        <v>460</v>
      </c>
      <c r="D294" s="50">
        <v>181</v>
      </c>
      <c r="E294" s="50">
        <v>4</v>
      </c>
      <c r="F294" s="50">
        <v>98</v>
      </c>
      <c r="G294" s="50">
        <v>380</v>
      </c>
      <c r="H294" s="50">
        <v>5</v>
      </c>
      <c r="I294" s="54" t="s">
        <v>123</v>
      </c>
      <c r="J294" s="50">
        <v>586</v>
      </c>
      <c r="K294" s="50">
        <v>33</v>
      </c>
      <c r="L294" s="54" t="s">
        <v>88</v>
      </c>
      <c r="M294" s="52">
        <v>0</v>
      </c>
      <c r="N294" s="52">
        <v>18.399999999999999</v>
      </c>
      <c r="O294" s="7">
        <v>7412</v>
      </c>
      <c r="P294" s="8">
        <f t="shared" si="62"/>
        <v>0.51937495620489105</v>
      </c>
      <c r="Q294" s="7">
        <v>767</v>
      </c>
      <c r="R294" s="7">
        <v>455</v>
      </c>
      <c r="S294" s="7"/>
      <c r="T294" s="45"/>
      <c r="U294" s="8">
        <v>7.6</v>
      </c>
      <c r="V294" s="8">
        <v>7.5</v>
      </c>
      <c r="W294" s="85">
        <v>2.544</v>
      </c>
      <c r="X294" s="85">
        <v>2.5499999999999998</v>
      </c>
      <c r="Y294" s="87">
        <v>55</v>
      </c>
      <c r="Z294" s="87">
        <v>2.7</v>
      </c>
      <c r="AA294" s="50">
        <v>95</v>
      </c>
      <c r="AJ294" s="159">
        <f t="shared" si="63"/>
        <v>2330.6666666666665</v>
      </c>
    </row>
    <row r="295" spans="1:36" ht="13" thickTop="1" x14ac:dyDescent="0.25">
      <c r="A295" s="76" t="s">
        <v>124</v>
      </c>
      <c r="B295" s="77">
        <f t="shared" ref="B295:AA295" si="64">SUM(B283:B294)</f>
        <v>282867</v>
      </c>
      <c r="C295" s="77">
        <f t="shared" si="64"/>
        <v>9256.1290322580644</v>
      </c>
      <c r="D295" s="77">
        <f t="shared" si="64"/>
        <v>3005</v>
      </c>
      <c r="E295" s="77">
        <f>SUM(E283:E294)</f>
        <v>70</v>
      </c>
      <c r="F295" s="79">
        <f>SUM(F283:F294)</f>
        <v>1170</v>
      </c>
      <c r="G295" s="77">
        <f>SUM(G283:G294)</f>
        <v>4560</v>
      </c>
      <c r="H295" s="77">
        <f>SUM(H283:H294)</f>
        <v>66</v>
      </c>
      <c r="I295" s="79">
        <f>SUM(I283:I294)</f>
        <v>494</v>
      </c>
      <c r="J295" s="77">
        <f t="shared" si="64"/>
        <v>7902</v>
      </c>
      <c r="K295" s="77">
        <f>SUM(K283:K294)</f>
        <v>589</v>
      </c>
      <c r="L295" s="79">
        <f>SUM(L283:L294)</f>
        <v>460</v>
      </c>
      <c r="M295" s="77">
        <f t="shared" si="64"/>
        <v>345.59000000000003</v>
      </c>
      <c r="N295" s="79">
        <f t="shared" si="64"/>
        <v>210</v>
      </c>
      <c r="O295" s="77">
        <f t="shared" si="64"/>
        <v>164909</v>
      </c>
      <c r="P295" s="80">
        <f t="shared" si="64"/>
        <v>6.9771099713179785</v>
      </c>
      <c r="Q295" s="77">
        <f>SUM(Q283:Q294)</f>
        <v>13144</v>
      </c>
      <c r="R295" s="77">
        <f>SUM(R283:R294)</f>
        <v>48549</v>
      </c>
      <c r="S295" s="78">
        <f t="shared" si="64"/>
        <v>9</v>
      </c>
      <c r="T295" s="78">
        <f t="shared" si="64"/>
        <v>84</v>
      </c>
      <c r="U295" s="81">
        <f t="shared" si="64"/>
        <v>88.499999999999986</v>
      </c>
      <c r="V295" s="81">
        <f t="shared" si="64"/>
        <v>91.3</v>
      </c>
      <c r="W295" s="142">
        <f t="shared" si="64"/>
        <v>31.7</v>
      </c>
      <c r="X295" s="142">
        <f t="shared" si="64"/>
        <v>28.212999999999997</v>
      </c>
      <c r="Y295" s="149">
        <f t="shared" si="64"/>
        <v>607</v>
      </c>
      <c r="Z295" s="149">
        <f t="shared" si="64"/>
        <v>37.300000000000004</v>
      </c>
      <c r="AA295" s="79">
        <f t="shared" si="64"/>
        <v>1125</v>
      </c>
      <c r="AJ295" s="160"/>
    </row>
    <row r="296" spans="1:36" ht="13" thickBot="1" x14ac:dyDescent="0.3">
      <c r="A296" s="75" t="s">
        <v>125</v>
      </c>
      <c r="B296" s="13">
        <f>AVERAGE(B283:B294)</f>
        <v>23572.25</v>
      </c>
      <c r="C296" s="13">
        <f t="shared" ref="C296:P296" si="65">AVERAGE(C283:C294)</f>
        <v>771.3440860215054</v>
      </c>
      <c r="D296" s="13">
        <f t="shared" si="65"/>
        <v>250.41666666666666</v>
      </c>
      <c r="E296" s="13">
        <f>AVERAGE(E283:E294)</f>
        <v>5.833333333333333</v>
      </c>
      <c r="F296" s="13">
        <f>AVERAGE(F283:F294)</f>
        <v>97.5</v>
      </c>
      <c r="G296" s="13">
        <f>AVERAGE(G283:G294)</f>
        <v>380</v>
      </c>
      <c r="H296" s="13">
        <f>AVERAGE(H283:H294)</f>
        <v>5.5</v>
      </c>
      <c r="I296" s="13">
        <f>AVERAGE(I283:I294)</f>
        <v>98.8</v>
      </c>
      <c r="J296" s="13">
        <f t="shared" si="65"/>
        <v>658.5</v>
      </c>
      <c r="K296" s="13">
        <f>AVERAGE(K283:K294)</f>
        <v>49.083333333333336</v>
      </c>
      <c r="L296" s="13">
        <f>AVERAGE(L283:L294)</f>
        <v>92</v>
      </c>
      <c r="M296" s="13">
        <f t="shared" si="65"/>
        <v>28.799166666666668</v>
      </c>
      <c r="N296" s="13">
        <f t="shared" si="65"/>
        <v>17.5</v>
      </c>
      <c r="O296" s="13">
        <f t="shared" si="65"/>
        <v>13742.416666666666</v>
      </c>
      <c r="P296" s="39">
        <f t="shared" si="65"/>
        <v>0.58142583094316491</v>
      </c>
      <c r="Q296" s="13">
        <f>AVERAGE(Q283:Q294)</f>
        <v>1095.3333333333333</v>
      </c>
      <c r="R296" s="13">
        <f>AVERAGE(R283:R294)</f>
        <v>4045.75</v>
      </c>
      <c r="S296" s="13"/>
      <c r="T296" s="42"/>
      <c r="U296" s="39">
        <f t="shared" ref="U296:AA296" si="66">AVERAGE(U283:U294)</f>
        <v>7.3749999999999991</v>
      </c>
      <c r="V296" s="39">
        <f t="shared" si="66"/>
        <v>7.6083333333333334</v>
      </c>
      <c r="W296" s="135">
        <f t="shared" si="66"/>
        <v>2.6416666666666666</v>
      </c>
      <c r="X296" s="135">
        <f t="shared" si="66"/>
        <v>2.351083333333333</v>
      </c>
      <c r="Y296" s="150">
        <f t="shared" si="66"/>
        <v>50.583333333333336</v>
      </c>
      <c r="Z296" s="150">
        <f t="shared" si="66"/>
        <v>3.1083333333333338</v>
      </c>
      <c r="AA296" s="13">
        <f t="shared" si="66"/>
        <v>93.75</v>
      </c>
      <c r="AJ296" s="163">
        <f>AVERAGE(AJ283:AJ294)</f>
        <v>3825.3638351254485</v>
      </c>
    </row>
    <row r="297" spans="1:36" ht="13" thickTop="1" x14ac:dyDescent="0.25"/>
    <row r="298" spans="1:36" ht="13" thickBot="1" x14ac:dyDescent="0.3"/>
    <row r="299" spans="1:36" ht="13" thickTop="1" x14ac:dyDescent="0.25">
      <c r="A299" s="25" t="s">
        <v>5</v>
      </c>
      <c r="B299" s="26" t="s">
        <v>6</v>
      </c>
      <c r="C299" s="26" t="s">
        <v>6</v>
      </c>
      <c r="D299" s="26" t="s">
        <v>8</v>
      </c>
      <c r="E299" s="26" t="s">
        <v>9</v>
      </c>
      <c r="F299" s="26" t="s">
        <v>2</v>
      </c>
      <c r="G299" s="26" t="s">
        <v>10</v>
      </c>
      <c r="H299" s="26" t="s">
        <v>11</v>
      </c>
      <c r="I299" s="26" t="s">
        <v>3</v>
      </c>
      <c r="J299" s="26" t="s">
        <v>12</v>
      </c>
      <c r="K299" s="26" t="s">
        <v>13</v>
      </c>
      <c r="L299" s="26" t="s">
        <v>14</v>
      </c>
      <c r="M299" s="26" t="s">
        <v>16</v>
      </c>
      <c r="N299" s="27" t="s">
        <v>17</v>
      </c>
      <c r="O299" s="27" t="s">
        <v>56</v>
      </c>
      <c r="P299" s="27" t="s">
        <v>48</v>
      </c>
      <c r="Q299" s="27" t="s">
        <v>105</v>
      </c>
      <c r="R299" s="27" t="s">
        <v>106</v>
      </c>
      <c r="S299" s="166" t="s">
        <v>57</v>
      </c>
      <c r="T299" s="167"/>
      <c r="U299" s="26" t="s">
        <v>70</v>
      </c>
      <c r="V299" s="26" t="s">
        <v>71</v>
      </c>
      <c r="W299" s="132" t="s">
        <v>72</v>
      </c>
      <c r="X299" s="132" t="s">
        <v>73</v>
      </c>
      <c r="Y299" s="147" t="s">
        <v>121</v>
      </c>
      <c r="Z299" s="147" t="s">
        <v>107</v>
      </c>
      <c r="AA299" s="26" t="s">
        <v>18</v>
      </c>
      <c r="AB299" s="147" t="s">
        <v>126</v>
      </c>
      <c r="AC299" s="147" t="s">
        <v>127</v>
      </c>
      <c r="AD299" s="26" t="s">
        <v>19</v>
      </c>
      <c r="AE299" s="113" t="s">
        <v>128</v>
      </c>
      <c r="AF299" s="114" t="s">
        <v>129</v>
      </c>
      <c r="AG299" s="115" t="s">
        <v>130</v>
      </c>
      <c r="AH299" s="116" t="s">
        <v>128</v>
      </c>
      <c r="AI299" s="115" t="s">
        <v>128</v>
      </c>
      <c r="AJ299" s="113" t="s">
        <v>174</v>
      </c>
    </row>
    <row r="300" spans="1:36" ht="14" thickBot="1" x14ac:dyDescent="0.3">
      <c r="A300" s="28" t="s">
        <v>131</v>
      </c>
      <c r="B300" s="46" t="s">
        <v>21</v>
      </c>
      <c r="C300" s="47" t="s">
        <v>22</v>
      </c>
      <c r="D300" s="46" t="s">
        <v>45</v>
      </c>
      <c r="E300" s="46" t="s">
        <v>45</v>
      </c>
      <c r="F300" s="48" t="s">
        <v>24</v>
      </c>
      <c r="G300" s="46" t="s">
        <v>45</v>
      </c>
      <c r="H300" s="46" t="s">
        <v>45</v>
      </c>
      <c r="I300" s="48" t="s">
        <v>24</v>
      </c>
      <c r="J300" s="46" t="s">
        <v>45</v>
      </c>
      <c r="K300" s="46" t="s">
        <v>45</v>
      </c>
      <c r="L300" s="48" t="s">
        <v>24</v>
      </c>
      <c r="M300" s="46" t="s">
        <v>26</v>
      </c>
      <c r="N300" s="48" t="s">
        <v>27</v>
      </c>
      <c r="O300" s="48" t="s">
        <v>59</v>
      </c>
      <c r="P300" s="30" t="s">
        <v>25</v>
      </c>
      <c r="Q300" s="31" t="s">
        <v>59</v>
      </c>
      <c r="R300" s="31" t="s">
        <v>59</v>
      </c>
      <c r="S300" s="29" t="s">
        <v>109</v>
      </c>
      <c r="T300" s="29" t="s">
        <v>61</v>
      </c>
      <c r="U300" s="29"/>
      <c r="V300" s="29"/>
      <c r="W300" s="133"/>
      <c r="X300" s="133"/>
      <c r="Y300" s="148" t="s">
        <v>45</v>
      </c>
      <c r="Z300" s="148" t="s">
        <v>45</v>
      </c>
      <c r="AA300" s="31" t="s">
        <v>24</v>
      </c>
      <c r="AB300" s="148" t="s">
        <v>45</v>
      </c>
      <c r="AC300" s="148" t="s">
        <v>45</v>
      </c>
      <c r="AD300" s="31" t="s">
        <v>24</v>
      </c>
      <c r="AE300" s="117" t="s">
        <v>6</v>
      </c>
      <c r="AF300" s="118" t="s">
        <v>132</v>
      </c>
      <c r="AG300" s="119" t="s">
        <v>133</v>
      </c>
      <c r="AH300" s="120" t="s">
        <v>134</v>
      </c>
      <c r="AI300" s="119" t="s">
        <v>135</v>
      </c>
      <c r="AJ300" s="157" t="s">
        <v>176</v>
      </c>
    </row>
    <row r="301" spans="1:36" ht="13" thickTop="1" x14ac:dyDescent="0.25">
      <c r="A301" s="83" t="s">
        <v>110</v>
      </c>
      <c r="B301" s="7">
        <v>17032</v>
      </c>
      <c r="C301" s="7">
        <v>549</v>
      </c>
      <c r="D301" s="50">
        <v>199</v>
      </c>
      <c r="E301" s="50">
        <v>3</v>
      </c>
      <c r="F301" s="50">
        <v>98</v>
      </c>
      <c r="G301" s="50">
        <v>328</v>
      </c>
      <c r="H301" s="50">
        <v>4</v>
      </c>
      <c r="I301" s="50">
        <v>99</v>
      </c>
      <c r="J301" s="50">
        <v>581</v>
      </c>
      <c r="K301" s="50">
        <v>26</v>
      </c>
      <c r="L301" s="50">
        <v>96</v>
      </c>
      <c r="M301" s="52">
        <v>19.28</v>
      </c>
      <c r="N301" s="52">
        <v>17.100000000000001</v>
      </c>
      <c r="O301" s="7">
        <v>8197</v>
      </c>
      <c r="P301" s="8">
        <f t="shared" ref="P301:P312" si="67">O301/B301</f>
        <v>0.48127054955378112</v>
      </c>
      <c r="Q301" s="49">
        <v>866</v>
      </c>
      <c r="R301" s="49">
        <v>3364</v>
      </c>
      <c r="S301" s="7"/>
      <c r="T301" s="43"/>
      <c r="U301" s="52">
        <v>7.5</v>
      </c>
      <c r="V301" s="52">
        <v>7.6</v>
      </c>
      <c r="W301" s="85">
        <v>2.3679999999999999</v>
      </c>
      <c r="X301" s="85">
        <v>2.218</v>
      </c>
      <c r="Y301" s="86">
        <v>51</v>
      </c>
      <c r="Z301" s="86">
        <v>0.7</v>
      </c>
      <c r="AA301" s="64">
        <v>99</v>
      </c>
      <c r="AB301" s="86"/>
      <c r="AC301" s="86"/>
      <c r="AD301" s="64"/>
      <c r="AE301" s="121">
        <f>C301/$C$2</f>
        <v>0.17156250000000001</v>
      </c>
      <c r="AF301" s="122">
        <f>(C301*D301)/1000</f>
        <v>109.251</v>
      </c>
      <c r="AG301" s="123">
        <f>(AF301)/$E$3</f>
        <v>9.1042499999999998E-2</v>
      </c>
      <c r="AH301" s="124">
        <f>(C301*G301)/1000</f>
        <v>180.072</v>
      </c>
      <c r="AI301" s="123">
        <f>(AH301)/$G$3</f>
        <v>0.18757499999999999</v>
      </c>
      <c r="AJ301" s="159">
        <f t="shared" ref="AJ301:AJ312" si="68">(0.8*C301*G301)/60</f>
        <v>2400.96</v>
      </c>
    </row>
    <row r="302" spans="1:36" x14ac:dyDescent="0.25">
      <c r="A302" s="83" t="s">
        <v>29</v>
      </c>
      <c r="B302" s="7">
        <v>15675</v>
      </c>
      <c r="C302" s="7">
        <v>560</v>
      </c>
      <c r="D302" s="50">
        <v>296</v>
      </c>
      <c r="E302" s="50">
        <v>8</v>
      </c>
      <c r="F302" s="50">
        <v>97</v>
      </c>
      <c r="G302" s="50">
        <v>347</v>
      </c>
      <c r="H302" s="50">
        <v>3</v>
      </c>
      <c r="I302" s="50">
        <v>99</v>
      </c>
      <c r="J302" s="50">
        <v>797</v>
      </c>
      <c r="K302" s="50">
        <v>23</v>
      </c>
      <c r="L302" s="50">
        <v>97</v>
      </c>
      <c r="M302" s="53">
        <v>21.06</v>
      </c>
      <c r="N302" s="53">
        <v>16</v>
      </c>
      <c r="O302" s="7">
        <v>7145</v>
      </c>
      <c r="P302" s="8">
        <f t="shared" si="67"/>
        <v>0.45582137161084529</v>
      </c>
      <c r="Q302" s="7">
        <v>828</v>
      </c>
      <c r="R302" s="7">
        <v>3220</v>
      </c>
      <c r="S302" s="7"/>
      <c r="T302" s="44"/>
      <c r="U302" s="52">
        <v>7.4</v>
      </c>
      <c r="V302" s="52">
        <v>7.5</v>
      </c>
      <c r="W302" s="85">
        <v>2.2400000000000002</v>
      </c>
      <c r="X302" s="85">
        <v>1.958</v>
      </c>
      <c r="Y302" s="87">
        <v>42</v>
      </c>
      <c r="Z302" s="87">
        <v>0.7</v>
      </c>
      <c r="AA302" s="50">
        <v>98</v>
      </c>
      <c r="AB302" s="87"/>
      <c r="AC302" s="87"/>
      <c r="AD302" s="50"/>
      <c r="AE302" s="121">
        <f t="shared" ref="AE302:AE312" si="69">C302/$C$2</f>
        <v>0.17499999999999999</v>
      </c>
      <c r="AF302" s="122">
        <f t="shared" ref="AF302:AF312" si="70">(C302*D302)/1000</f>
        <v>165.76</v>
      </c>
      <c r="AG302" s="123">
        <f t="shared" ref="AG302:AG314" si="71">(AF302)/$E$3</f>
        <v>0.13813333333333333</v>
      </c>
      <c r="AH302" s="124">
        <f t="shared" ref="AH302:AH312" si="72">(C302*G302)/1000</f>
        <v>194.32</v>
      </c>
      <c r="AI302" s="123">
        <f t="shared" ref="AI302:AI312" si="73">(AH302)/$G$3</f>
        <v>0.20241666666666666</v>
      </c>
      <c r="AJ302" s="159">
        <f t="shared" si="68"/>
        <v>2590.9333333333334</v>
      </c>
    </row>
    <row r="303" spans="1:36" x14ac:dyDescent="0.25">
      <c r="A303" s="83" t="s">
        <v>30</v>
      </c>
      <c r="B303" s="7">
        <v>27130</v>
      </c>
      <c r="C303" s="7">
        <v>875</v>
      </c>
      <c r="D303" s="50">
        <v>230</v>
      </c>
      <c r="E303" s="50">
        <v>6</v>
      </c>
      <c r="F303" s="50">
        <v>97</v>
      </c>
      <c r="G303" s="50">
        <v>237</v>
      </c>
      <c r="H303" s="50">
        <v>4</v>
      </c>
      <c r="I303" s="50">
        <v>98</v>
      </c>
      <c r="J303" s="50">
        <v>515</v>
      </c>
      <c r="K303" s="50">
        <v>18</v>
      </c>
      <c r="L303" s="50">
        <v>97</v>
      </c>
      <c r="M303" s="52">
        <v>20.04</v>
      </c>
      <c r="N303" s="52">
        <v>16.3</v>
      </c>
      <c r="O303" s="7">
        <v>8997</v>
      </c>
      <c r="P303" s="8">
        <f t="shared" si="67"/>
        <v>0.33162550681901953</v>
      </c>
      <c r="Q303" s="7">
        <v>1631</v>
      </c>
      <c r="R303" s="7">
        <v>5510</v>
      </c>
      <c r="S303" s="7"/>
      <c r="T303" s="44"/>
      <c r="U303" s="52">
        <v>7.5</v>
      </c>
      <c r="V303" s="52">
        <v>7.5</v>
      </c>
      <c r="W303" s="85">
        <v>2.1989999999999998</v>
      </c>
      <c r="X303" s="85">
        <v>1.7589999999999999</v>
      </c>
      <c r="Y303" s="87">
        <v>28</v>
      </c>
      <c r="Z303" s="87">
        <v>1</v>
      </c>
      <c r="AA303" s="50">
        <v>96</v>
      </c>
      <c r="AB303" s="87"/>
      <c r="AC303" s="87"/>
      <c r="AD303" s="50"/>
      <c r="AE303" s="121">
        <f t="shared" si="69"/>
        <v>0.2734375</v>
      </c>
      <c r="AF303" s="122">
        <f t="shared" si="70"/>
        <v>201.25</v>
      </c>
      <c r="AG303" s="123">
        <f t="shared" si="71"/>
        <v>0.16770833333333332</v>
      </c>
      <c r="AH303" s="124">
        <f t="shared" si="72"/>
        <v>207.375</v>
      </c>
      <c r="AI303" s="123">
        <f t="shared" si="73"/>
        <v>0.21601562499999999</v>
      </c>
      <c r="AJ303" s="159">
        <f t="shared" si="68"/>
        <v>2765</v>
      </c>
    </row>
    <row r="304" spans="1:36" x14ac:dyDescent="0.25">
      <c r="A304" s="83" t="s">
        <v>31</v>
      </c>
      <c r="B304" s="7">
        <v>23969</v>
      </c>
      <c r="C304" s="7">
        <v>799</v>
      </c>
      <c r="D304" s="50">
        <v>449</v>
      </c>
      <c r="E304" s="50">
        <v>6</v>
      </c>
      <c r="F304" s="50">
        <v>99</v>
      </c>
      <c r="G304" s="50">
        <v>282</v>
      </c>
      <c r="H304" s="50">
        <v>4</v>
      </c>
      <c r="I304" s="50">
        <v>99</v>
      </c>
      <c r="J304" s="50">
        <v>683</v>
      </c>
      <c r="K304" s="50">
        <v>25</v>
      </c>
      <c r="L304" s="50">
        <v>96</v>
      </c>
      <c r="M304" s="52">
        <v>19.22</v>
      </c>
      <c r="N304" s="52">
        <v>16.5</v>
      </c>
      <c r="O304" s="7">
        <v>11414</v>
      </c>
      <c r="P304" s="8">
        <f t="shared" si="67"/>
        <v>0.47619842296299386</v>
      </c>
      <c r="Q304" s="7">
        <v>1231</v>
      </c>
      <c r="R304" s="7">
        <v>4556</v>
      </c>
      <c r="S304" s="7">
        <v>4</v>
      </c>
      <c r="T304" s="44">
        <v>22</v>
      </c>
      <c r="U304" s="52">
        <v>7.6</v>
      </c>
      <c r="V304" s="52">
        <v>7.5</v>
      </c>
      <c r="W304" s="85">
        <v>1.881</v>
      </c>
      <c r="X304" s="85">
        <v>1.7649999999999999</v>
      </c>
      <c r="Y304" s="87">
        <v>27</v>
      </c>
      <c r="Z304" s="87">
        <v>1.6</v>
      </c>
      <c r="AA304" s="50">
        <v>94</v>
      </c>
      <c r="AB304" s="87"/>
      <c r="AC304" s="87"/>
      <c r="AD304" s="50"/>
      <c r="AE304" s="121">
        <f t="shared" si="69"/>
        <v>0.24968750000000001</v>
      </c>
      <c r="AF304" s="122">
        <f t="shared" si="70"/>
        <v>358.75099999999998</v>
      </c>
      <c r="AG304" s="123">
        <f t="shared" si="71"/>
        <v>0.29895916666666666</v>
      </c>
      <c r="AH304" s="124">
        <f t="shared" si="72"/>
        <v>225.31800000000001</v>
      </c>
      <c r="AI304" s="123">
        <f t="shared" si="73"/>
        <v>0.23470625000000001</v>
      </c>
      <c r="AJ304" s="159">
        <f t="shared" si="68"/>
        <v>3004.2400000000002</v>
      </c>
    </row>
    <row r="305" spans="1:36" x14ac:dyDescent="0.25">
      <c r="A305" s="83" t="s">
        <v>32</v>
      </c>
      <c r="B305" s="7">
        <v>22427</v>
      </c>
      <c r="C305" s="7">
        <v>723</v>
      </c>
      <c r="D305" s="50">
        <v>283</v>
      </c>
      <c r="E305" s="50">
        <v>3</v>
      </c>
      <c r="F305" s="50">
        <v>99</v>
      </c>
      <c r="G305" s="50">
        <v>387</v>
      </c>
      <c r="H305" s="50">
        <v>5</v>
      </c>
      <c r="I305" s="50">
        <v>99</v>
      </c>
      <c r="J305" s="50">
        <v>641</v>
      </c>
      <c r="K305" s="50">
        <v>22</v>
      </c>
      <c r="L305" s="50">
        <v>97</v>
      </c>
      <c r="M305" s="52">
        <v>39.94</v>
      </c>
      <c r="N305" s="52">
        <v>19.3</v>
      </c>
      <c r="O305" s="7">
        <v>11243</v>
      </c>
      <c r="P305" s="8">
        <f t="shared" si="67"/>
        <v>0.50131537878450083</v>
      </c>
      <c r="Q305" s="7">
        <v>1055</v>
      </c>
      <c r="R305" s="7">
        <v>4276</v>
      </c>
      <c r="S305" s="7"/>
      <c r="T305" s="44"/>
      <c r="U305" s="52">
        <v>7.4</v>
      </c>
      <c r="V305" s="52">
        <v>7.5</v>
      </c>
      <c r="W305" s="85">
        <v>2.012</v>
      </c>
      <c r="X305" s="85">
        <v>1.83</v>
      </c>
      <c r="Y305" s="87">
        <v>37</v>
      </c>
      <c r="Z305" s="87">
        <v>3.6</v>
      </c>
      <c r="AA305" s="50">
        <v>90</v>
      </c>
      <c r="AB305" s="87"/>
      <c r="AC305" s="87"/>
      <c r="AD305" s="50"/>
      <c r="AE305" s="121">
        <f t="shared" si="69"/>
        <v>0.22593750000000001</v>
      </c>
      <c r="AF305" s="122">
        <f t="shared" si="70"/>
        <v>204.60900000000001</v>
      </c>
      <c r="AG305" s="123">
        <f t="shared" si="71"/>
        <v>0.17050750000000001</v>
      </c>
      <c r="AH305" s="124">
        <f t="shared" si="72"/>
        <v>279.80099999999999</v>
      </c>
      <c r="AI305" s="123">
        <f t="shared" si="73"/>
        <v>0.29145937499999997</v>
      </c>
      <c r="AJ305" s="159">
        <f t="shared" si="68"/>
        <v>3730.68</v>
      </c>
    </row>
    <row r="306" spans="1:36" x14ac:dyDescent="0.25">
      <c r="A306" s="83" t="s">
        <v>33</v>
      </c>
      <c r="B306" s="7">
        <v>24377</v>
      </c>
      <c r="C306" s="7">
        <v>813</v>
      </c>
      <c r="D306" s="50">
        <v>300</v>
      </c>
      <c r="E306" s="50">
        <v>9</v>
      </c>
      <c r="F306" s="50">
        <v>97</v>
      </c>
      <c r="G306" s="50">
        <v>353</v>
      </c>
      <c r="H306" s="50">
        <v>5</v>
      </c>
      <c r="I306" s="54" t="s">
        <v>49</v>
      </c>
      <c r="J306" s="50">
        <v>665</v>
      </c>
      <c r="K306" s="50">
        <v>29</v>
      </c>
      <c r="L306" s="54" t="s">
        <v>87</v>
      </c>
      <c r="M306" s="52">
        <v>19.98</v>
      </c>
      <c r="N306" s="52">
        <v>18</v>
      </c>
      <c r="O306" s="7">
        <v>11669</v>
      </c>
      <c r="P306" s="8">
        <f t="shared" si="67"/>
        <v>0.47868892808795177</v>
      </c>
      <c r="Q306" s="7">
        <v>1149</v>
      </c>
      <c r="R306" s="7">
        <v>4797</v>
      </c>
      <c r="S306" s="7">
        <v>11</v>
      </c>
      <c r="T306" s="44">
        <v>70</v>
      </c>
      <c r="U306" s="52">
        <v>7.4</v>
      </c>
      <c r="V306" s="52">
        <v>7.7</v>
      </c>
      <c r="W306" s="85">
        <v>2.1579999999999999</v>
      </c>
      <c r="X306" s="85">
        <v>1.9370000000000001</v>
      </c>
      <c r="Y306" s="87">
        <v>42</v>
      </c>
      <c r="Z306" s="87">
        <v>7.3</v>
      </c>
      <c r="AA306" s="50">
        <v>83</v>
      </c>
      <c r="AB306" s="87"/>
      <c r="AC306" s="87"/>
      <c r="AD306" s="50"/>
      <c r="AE306" s="121">
        <f t="shared" si="69"/>
        <v>0.25406250000000002</v>
      </c>
      <c r="AF306" s="122">
        <f t="shared" si="70"/>
        <v>243.9</v>
      </c>
      <c r="AG306" s="123">
        <f t="shared" si="71"/>
        <v>0.20325000000000001</v>
      </c>
      <c r="AH306" s="124">
        <f t="shared" si="72"/>
        <v>286.98899999999998</v>
      </c>
      <c r="AI306" s="123">
        <f t="shared" si="73"/>
        <v>0.298946875</v>
      </c>
      <c r="AJ306" s="159">
        <f t="shared" si="68"/>
        <v>3826.5200000000009</v>
      </c>
    </row>
    <row r="307" spans="1:36" x14ac:dyDescent="0.25">
      <c r="A307" s="83" t="s">
        <v>34</v>
      </c>
      <c r="B307" s="7">
        <v>37563</v>
      </c>
      <c r="C307" s="7">
        <v>1212</v>
      </c>
      <c r="D307" s="50">
        <v>373</v>
      </c>
      <c r="E307" s="50">
        <v>6</v>
      </c>
      <c r="F307" s="50">
        <v>98</v>
      </c>
      <c r="G307" s="50">
        <v>390</v>
      </c>
      <c r="H307" s="50">
        <v>5</v>
      </c>
      <c r="I307" s="54" t="s">
        <v>49</v>
      </c>
      <c r="J307" s="50">
        <v>873</v>
      </c>
      <c r="K307" s="50">
        <v>31</v>
      </c>
      <c r="L307" s="54" t="s">
        <v>87</v>
      </c>
      <c r="M307" s="52">
        <v>75.400000000000006</v>
      </c>
      <c r="N307" s="52">
        <v>17.399999999999999</v>
      </c>
      <c r="O307" s="7">
        <v>19563</v>
      </c>
      <c r="P307" s="8">
        <f t="shared" si="67"/>
        <v>0.5208050475201661</v>
      </c>
      <c r="Q307" s="7">
        <v>1812</v>
      </c>
      <c r="R307" s="7">
        <v>6696</v>
      </c>
      <c r="S307" s="7">
        <v>1</v>
      </c>
      <c r="T307" s="44">
        <v>4</v>
      </c>
      <c r="U307" s="52">
        <v>7.3</v>
      </c>
      <c r="V307" s="52">
        <v>7.8</v>
      </c>
      <c r="W307" s="85">
        <v>2.4169999999999998</v>
      </c>
      <c r="X307" s="85">
        <v>2.028</v>
      </c>
      <c r="Y307" s="87">
        <v>48</v>
      </c>
      <c r="Z307" s="87">
        <v>6.1</v>
      </c>
      <c r="AA307" s="50">
        <v>87</v>
      </c>
      <c r="AB307" s="87"/>
      <c r="AC307" s="87"/>
      <c r="AD307" s="50"/>
      <c r="AE307" s="121">
        <f t="shared" si="69"/>
        <v>0.37874999999999998</v>
      </c>
      <c r="AF307" s="122">
        <f t="shared" si="70"/>
        <v>452.07600000000002</v>
      </c>
      <c r="AG307" s="123">
        <f t="shared" si="71"/>
        <v>0.37673000000000001</v>
      </c>
      <c r="AH307" s="124">
        <f t="shared" si="72"/>
        <v>472.68</v>
      </c>
      <c r="AI307" s="123">
        <f t="shared" si="73"/>
        <v>0.49237500000000001</v>
      </c>
      <c r="AJ307" s="159">
        <f t="shared" si="68"/>
        <v>6302.4</v>
      </c>
    </row>
    <row r="308" spans="1:36" x14ac:dyDescent="0.25">
      <c r="A308" s="83" t="s">
        <v>35</v>
      </c>
      <c r="B308" s="7">
        <v>47313</v>
      </c>
      <c r="C308" s="7">
        <v>1526</v>
      </c>
      <c r="D308" s="50">
        <v>196</v>
      </c>
      <c r="E308" s="50">
        <v>6</v>
      </c>
      <c r="F308" s="50">
        <v>97</v>
      </c>
      <c r="G308" s="50">
        <v>210</v>
      </c>
      <c r="H308" s="50">
        <v>7</v>
      </c>
      <c r="I308" s="54" t="s">
        <v>20</v>
      </c>
      <c r="J308" s="50">
        <v>346</v>
      </c>
      <c r="K308" s="50">
        <v>52</v>
      </c>
      <c r="L308" s="54" t="s">
        <v>136</v>
      </c>
      <c r="M308" s="52">
        <v>54</v>
      </c>
      <c r="N308" s="52">
        <v>17.3</v>
      </c>
      <c r="O308" s="7">
        <v>23061</v>
      </c>
      <c r="P308" s="8">
        <f t="shared" si="67"/>
        <v>0.48741360725382032</v>
      </c>
      <c r="Q308" s="7">
        <v>2373</v>
      </c>
      <c r="R308" s="7">
        <v>8954</v>
      </c>
      <c r="S308" s="7"/>
      <c r="T308" s="44"/>
      <c r="U308" s="52">
        <v>7.5</v>
      </c>
      <c r="V308" s="52">
        <v>7.8</v>
      </c>
      <c r="W308" s="85">
        <v>2.91</v>
      </c>
      <c r="X308" s="85">
        <v>1.883</v>
      </c>
      <c r="Y308" s="87">
        <v>58</v>
      </c>
      <c r="Z308" s="87">
        <v>9.4</v>
      </c>
      <c r="AA308" s="50">
        <v>84</v>
      </c>
      <c r="AB308" s="87">
        <v>8</v>
      </c>
      <c r="AC308" s="87">
        <v>4.3</v>
      </c>
      <c r="AD308" s="50">
        <v>44</v>
      </c>
      <c r="AE308" s="121">
        <f t="shared" si="69"/>
        <v>0.47687499999999999</v>
      </c>
      <c r="AF308" s="122">
        <f t="shared" si="70"/>
        <v>299.096</v>
      </c>
      <c r="AG308" s="123">
        <f t="shared" si="71"/>
        <v>0.24924666666666667</v>
      </c>
      <c r="AH308" s="124">
        <f t="shared" si="72"/>
        <v>320.45999999999998</v>
      </c>
      <c r="AI308" s="123">
        <f t="shared" si="73"/>
        <v>0.33381249999999996</v>
      </c>
      <c r="AJ308" s="159">
        <f t="shared" si="68"/>
        <v>4272.8</v>
      </c>
    </row>
    <row r="309" spans="1:36" x14ac:dyDescent="0.25">
      <c r="A309" s="83" t="s">
        <v>36</v>
      </c>
      <c r="B309" s="7">
        <v>28103</v>
      </c>
      <c r="C309" s="7">
        <v>937</v>
      </c>
      <c r="D309" s="50">
        <v>432</v>
      </c>
      <c r="E309" s="50">
        <v>11</v>
      </c>
      <c r="F309" s="50">
        <v>97</v>
      </c>
      <c r="G309" s="50">
        <v>297</v>
      </c>
      <c r="H309" s="50">
        <v>10</v>
      </c>
      <c r="I309" s="54" t="s">
        <v>20</v>
      </c>
      <c r="J309" s="50">
        <v>666</v>
      </c>
      <c r="K309" s="50"/>
      <c r="L309" s="54" t="s">
        <v>88</v>
      </c>
      <c r="M309" s="52">
        <v>38.76</v>
      </c>
      <c r="N309" s="52">
        <v>17.600000000000001</v>
      </c>
      <c r="O309" s="7">
        <v>15679</v>
      </c>
      <c r="P309" s="8">
        <f t="shared" si="67"/>
        <v>0.55791196669394727</v>
      </c>
      <c r="Q309" s="7">
        <v>1528</v>
      </c>
      <c r="R309" s="7">
        <v>5516</v>
      </c>
      <c r="S309" s="7">
        <v>2</v>
      </c>
      <c r="T309" s="44">
        <v>12</v>
      </c>
      <c r="U309" s="52">
        <v>7.3</v>
      </c>
      <c r="V309" s="52">
        <v>7.5</v>
      </c>
      <c r="W309" s="85">
        <v>2.67</v>
      </c>
      <c r="X309" s="85">
        <v>2.5230000000000001</v>
      </c>
      <c r="Y309" s="87">
        <v>53</v>
      </c>
      <c r="Z309" s="87">
        <v>13.1</v>
      </c>
      <c r="AA309" s="50">
        <v>75</v>
      </c>
      <c r="AB309" s="87">
        <v>12</v>
      </c>
      <c r="AC309" s="87">
        <v>6.1</v>
      </c>
      <c r="AD309" s="50">
        <v>49</v>
      </c>
      <c r="AE309" s="121">
        <f t="shared" si="69"/>
        <v>0.29281249999999998</v>
      </c>
      <c r="AF309" s="122">
        <f t="shared" si="70"/>
        <v>404.78399999999999</v>
      </c>
      <c r="AG309" s="123">
        <f t="shared" si="71"/>
        <v>0.33732000000000001</v>
      </c>
      <c r="AH309" s="124">
        <f t="shared" si="72"/>
        <v>278.28899999999999</v>
      </c>
      <c r="AI309" s="123">
        <f t="shared" si="73"/>
        <v>0.28988437499999997</v>
      </c>
      <c r="AJ309" s="159">
        <f t="shared" si="68"/>
        <v>3710.52</v>
      </c>
    </row>
    <row r="310" spans="1:36" x14ac:dyDescent="0.25">
      <c r="A310" s="83" t="s">
        <v>37</v>
      </c>
      <c r="B310" s="7">
        <v>20448</v>
      </c>
      <c r="C310" s="7">
        <v>660</v>
      </c>
      <c r="D310" s="50">
        <v>323</v>
      </c>
      <c r="E310" s="50">
        <v>5</v>
      </c>
      <c r="F310" s="50">
        <v>98</v>
      </c>
      <c r="G310" s="50">
        <v>386</v>
      </c>
      <c r="H310" s="50">
        <v>3</v>
      </c>
      <c r="I310" s="54" t="s">
        <v>49</v>
      </c>
      <c r="J310" s="50">
        <v>941</v>
      </c>
      <c r="K310" s="50">
        <v>21</v>
      </c>
      <c r="L310" s="54" t="s">
        <v>44</v>
      </c>
      <c r="M310" s="52">
        <v>38.76</v>
      </c>
      <c r="N310" s="52">
        <v>17.600000000000001</v>
      </c>
      <c r="O310" s="7">
        <v>11665</v>
      </c>
      <c r="P310" s="8">
        <f t="shared" si="67"/>
        <v>0.57047143974960879</v>
      </c>
      <c r="Q310" s="7">
        <v>1403</v>
      </c>
      <c r="R310" s="7">
        <v>4275</v>
      </c>
      <c r="S310" s="7">
        <v>1</v>
      </c>
      <c r="T310" s="44">
        <v>8</v>
      </c>
      <c r="U310" s="52">
        <v>7.2</v>
      </c>
      <c r="V310" s="52">
        <v>7.4</v>
      </c>
      <c r="W310" s="85">
        <v>3.7429999999999999</v>
      </c>
      <c r="X310" s="85">
        <v>3.9740000000000002</v>
      </c>
      <c r="Y310" s="87">
        <v>37</v>
      </c>
      <c r="Z310" s="87">
        <v>1.1000000000000001</v>
      </c>
      <c r="AA310" s="50">
        <v>97</v>
      </c>
      <c r="AB310" s="87">
        <v>10</v>
      </c>
      <c r="AC310" s="87">
        <v>3.5</v>
      </c>
      <c r="AD310" s="50">
        <v>66</v>
      </c>
      <c r="AE310" s="121">
        <f t="shared" si="69"/>
        <v>0.20624999999999999</v>
      </c>
      <c r="AF310" s="122">
        <f t="shared" si="70"/>
        <v>213.18</v>
      </c>
      <c r="AG310" s="123">
        <f t="shared" si="71"/>
        <v>0.17765</v>
      </c>
      <c r="AH310" s="124">
        <f t="shared" si="72"/>
        <v>254.76</v>
      </c>
      <c r="AI310" s="123">
        <f t="shared" si="73"/>
        <v>0.26537499999999997</v>
      </c>
      <c r="AJ310" s="159">
        <f t="shared" si="68"/>
        <v>3396.8</v>
      </c>
    </row>
    <row r="311" spans="1:36" x14ac:dyDescent="0.25">
      <c r="A311" s="83" t="s">
        <v>38</v>
      </c>
      <c r="B311" s="7">
        <v>19804</v>
      </c>
      <c r="C311" s="7">
        <v>660</v>
      </c>
      <c r="D311" s="50">
        <v>214</v>
      </c>
      <c r="E311" s="50">
        <v>4</v>
      </c>
      <c r="F311" s="50">
        <v>98</v>
      </c>
      <c r="G311" s="50">
        <v>275</v>
      </c>
      <c r="H311" s="50">
        <v>5</v>
      </c>
      <c r="I311" s="54" t="s">
        <v>44</v>
      </c>
      <c r="J311" s="50">
        <v>524</v>
      </c>
      <c r="K311" s="50">
        <v>37</v>
      </c>
      <c r="L311" s="54" t="s">
        <v>79</v>
      </c>
      <c r="M311" s="52">
        <v>16.96</v>
      </c>
      <c r="N311" s="52">
        <v>16.100000000000001</v>
      </c>
      <c r="O311" s="7">
        <v>9599</v>
      </c>
      <c r="P311" s="8">
        <f t="shared" si="67"/>
        <v>0.48470006059381943</v>
      </c>
      <c r="Q311" s="7">
        <v>1670</v>
      </c>
      <c r="R311" s="7">
        <v>4383</v>
      </c>
      <c r="S311" s="7">
        <v>1</v>
      </c>
      <c r="T311" s="45">
        <v>8</v>
      </c>
      <c r="U311" s="52">
        <v>7.6</v>
      </c>
      <c r="V311" s="52">
        <v>7.7</v>
      </c>
      <c r="W311" s="85">
        <v>3.403</v>
      </c>
      <c r="X311" s="85">
        <v>3.0779999999999998</v>
      </c>
      <c r="Y311" s="87">
        <v>45</v>
      </c>
      <c r="Z311" s="87">
        <v>1.7</v>
      </c>
      <c r="AA311" s="50">
        <v>96</v>
      </c>
      <c r="AB311" s="87">
        <v>9</v>
      </c>
      <c r="AC311" s="87">
        <v>4.9000000000000004</v>
      </c>
      <c r="AD311" s="50">
        <v>46</v>
      </c>
      <c r="AE311" s="121">
        <f t="shared" si="69"/>
        <v>0.20624999999999999</v>
      </c>
      <c r="AF311" s="122">
        <f t="shared" si="70"/>
        <v>141.24</v>
      </c>
      <c r="AG311" s="123">
        <f t="shared" si="71"/>
        <v>0.11770000000000001</v>
      </c>
      <c r="AH311" s="124">
        <f t="shared" si="72"/>
        <v>181.5</v>
      </c>
      <c r="AI311" s="123">
        <f t="shared" si="73"/>
        <v>0.18906249999999999</v>
      </c>
      <c r="AJ311" s="159">
        <f t="shared" si="68"/>
        <v>2420</v>
      </c>
    </row>
    <row r="312" spans="1:36" ht="13" thickBot="1" x14ac:dyDescent="0.3">
      <c r="A312" s="83" t="s">
        <v>39</v>
      </c>
      <c r="B312" s="7">
        <v>14203</v>
      </c>
      <c r="C312" s="7">
        <v>458</v>
      </c>
      <c r="D312" s="50">
        <v>324</v>
      </c>
      <c r="E312" s="50">
        <v>3</v>
      </c>
      <c r="F312" s="50">
        <v>99</v>
      </c>
      <c r="G312" s="50">
        <v>453</v>
      </c>
      <c r="H312" s="50">
        <v>3</v>
      </c>
      <c r="I312" s="54" t="s">
        <v>49</v>
      </c>
      <c r="J312" s="50">
        <v>790</v>
      </c>
      <c r="K312" s="50">
        <v>19</v>
      </c>
      <c r="L312" s="54" t="s">
        <v>44</v>
      </c>
      <c r="M312" s="52">
        <v>19.88</v>
      </c>
      <c r="N312" s="52">
        <v>17.3</v>
      </c>
      <c r="O312" s="7">
        <v>9617</v>
      </c>
      <c r="P312" s="8">
        <f t="shared" si="67"/>
        <v>0.6771104696190946</v>
      </c>
      <c r="Q312" s="7">
        <v>1418</v>
      </c>
      <c r="R312" s="7">
        <v>3442</v>
      </c>
      <c r="S312" s="7">
        <v>1</v>
      </c>
      <c r="T312" s="45">
        <v>36</v>
      </c>
      <c r="U312" s="8">
        <v>7.6</v>
      </c>
      <c r="V312" s="8">
        <v>7.6</v>
      </c>
      <c r="W312" s="85">
        <v>3.3130000000000002</v>
      </c>
      <c r="X312" s="85">
        <v>3.24</v>
      </c>
      <c r="Y312" s="87">
        <v>48</v>
      </c>
      <c r="Z312" s="87">
        <v>1</v>
      </c>
      <c r="AA312" s="50">
        <v>98</v>
      </c>
      <c r="AB312" s="87">
        <v>9</v>
      </c>
      <c r="AC312" s="87">
        <v>3.2</v>
      </c>
      <c r="AD312" s="50">
        <v>64</v>
      </c>
      <c r="AE312" s="121">
        <f t="shared" si="69"/>
        <v>0.143125</v>
      </c>
      <c r="AF312" s="122">
        <f t="shared" si="70"/>
        <v>148.392</v>
      </c>
      <c r="AG312" s="123">
        <f t="shared" si="71"/>
        <v>0.12365999999999999</v>
      </c>
      <c r="AH312" s="124">
        <f t="shared" si="72"/>
        <v>207.47399999999999</v>
      </c>
      <c r="AI312" s="123">
        <f t="shared" si="73"/>
        <v>0.21611875</v>
      </c>
      <c r="AJ312" s="159">
        <f t="shared" si="68"/>
        <v>2766.32</v>
      </c>
    </row>
    <row r="313" spans="1:36" ht="13" thickTop="1" x14ac:dyDescent="0.25">
      <c r="A313" s="76" t="s">
        <v>137</v>
      </c>
      <c r="B313" s="77">
        <f>SUM(B301:B312)</f>
        <v>298044</v>
      </c>
      <c r="C313" s="77">
        <f>SUM(C301:C312)</f>
        <v>9772</v>
      </c>
      <c r="D313" s="77"/>
      <c r="E313" s="77"/>
      <c r="F313" s="79"/>
      <c r="G313" s="77"/>
      <c r="H313" s="77"/>
      <c r="I313" s="79"/>
      <c r="J313" s="77"/>
      <c r="K313" s="77"/>
      <c r="L313" s="79"/>
      <c r="M313" s="77">
        <f>SUM(M301:M312)</f>
        <v>383.27999999999992</v>
      </c>
      <c r="N313" s="79"/>
      <c r="O313" s="77">
        <f>SUM(O301:O312)</f>
        <v>147849</v>
      </c>
      <c r="P313" s="80"/>
      <c r="Q313" s="77">
        <f>SUM(Q301:Q312)</f>
        <v>16964</v>
      </c>
      <c r="R313" s="77">
        <f>SUM(R301:R312)</f>
        <v>58989</v>
      </c>
      <c r="S313" s="78">
        <f>SUM(S301:S312)</f>
        <v>21</v>
      </c>
      <c r="T313" s="78">
        <f>SUM(T301:T312)</f>
        <v>160</v>
      </c>
      <c r="U313" s="81"/>
      <c r="V313" s="81"/>
      <c r="W313" s="142"/>
      <c r="X313" s="142"/>
      <c r="Y313" s="149"/>
      <c r="Z313" s="149"/>
      <c r="AA313" s="79"/>
      <c r="AB313" s="149"/>
      <c r="AC313" s="149"/>
      <c r="AD313" s="79"/>
      <c r="AE313" s="125"/>
      <c r="AF313" s="126"/>
      <c r="AG313" s="127"/>
      <c r="AH313" s="128"/>
      <c r="AI313" s="127"/>
      <c r="AJ313" s="160"/>
    </row>
    <row r="314" spans="1:36" ht="13" thickBot="1" x14ac:dyDescent="0.3">
      <c r="A314" s="75" t="s">
        <v>138</v>
      </c>
      <c r="B314" s="13">
        <f>AVERAGE(B301:B312)</f>
        <v>24837</v>
      </c>
      <c r="C314" s="13">
        <f t="shared" ref="C314:P314" si="74">AVERAGE(C301:C312)</f>
        <v>814.33333333333337</v>
      </c>
      <c r="D314" s="13">
        <f t="shared" si="74"/>
        <v>301.58333333333331</v>
      </c>
      <c r="E314" s="13">
        <f>AVERAGE(E301:E312)</f>
        <v>5.833333333333333</v>
      </c>
      <c r="F314" s="13">
        <f>AVERAGE(F301:F312)</f>
        <v>97.833333333333329</v>
      </c>
      <c r="G314" s="13">
        <f>AVERAGE(G301:G312)</f>
        <v>328.75</v>
      </c>
      <c r="H314" s="13">
        <f>AVERAGE(H301:H312)</f>
        <v>4.833333333333333</v>
      </c>
      <c r="I314" s="13">
        <f>AVERAGE(I301:I312)</f>
        <v>98.8</v>
      </c>
      <c r="J314" s="13">
        <f t="shared" si="74"/>
        <v>668.5</v>
      </c>
      <c r="K314" s="13">
        <f>AVERAGE(K301:K312)</f>
        <v>27.545454545454547</v>
      </c>
      <c r="L314" s="13">
        <f>AVERAGE(L301:L312)</f>
        <v>96.6</v>
      </c>
      <c r="M314" s="13">
        <f t="shared" si="74"/>
        <v>31.939999999999994</v>
      </c>
      <c r="N314" s="13">
        <f t="shared" si="74"/>
        <v>17.208333333333332</v>
      </c>
      <c r="O314" s="13">
        <f t="shared" si="74"/>
        <v>12320.75</v>
      </c>
      <c r="P314" s="39">
        <f t="shared" si="74"/>
        <v>0.50194439577079575</v>
      </c>
      <c r="Q314" s="13">
        <f>AVERAGE(Q301:Q312)</f>
        <v>1413.6666666666667</v>
      </c>
      <c r="R314" s="13">
        <f>AVERAGE(R301:R312)</f>
        <v>4915.75</v>
      </c>
      <c r="S314" s="13"/>
      <c r="T314" s="42"/>
      <c r="U314" s="39">
        <f t="shared" ref="U314:AA314" si="75">AVERAGE(U301:U312)</f>
        <v>7.4416666666666655</v>
      </c>
      <c r="V314" s="39">
        <f t="shared" si="75"/>
        <v>7.5916666666666677</v>
      </c>
      <c r="W314" s="135">
        <f t="shared" si="75"/>
        <v>2.6095000000000002</v>
      </c>
      <c r="X314" s="135">
        <f t="shared" si="75"/>
        <v>2.3494166666666665</v>
      </c>
      <c r="Y314" s="150">
        <f t="shared" si="75"/>
        <v>43</v>
      </c>
      <c r="Z314" s="150">
        <f t="shared" si="75"/>
        <v>3.9416666666666669</v>
      </c>
      <c r="AA314" s="13">
        <f t="shared" si="75"/>
        <v>91.416666666666671</v>
      </c>
      <c r="AB314" s="150">
        <f>AVERAGE(AB301:AB312)</f>
        <v>9.6</v>
      </c>
      <c r="AC314" s="150">
        <f>AVERAGE(AC301:AC312)</f>
        <v>4.3999999999999995</v>
      </c>
      <c r="AD314" s="13">
        <f>AVERAGE(AD301:AD312)</f>
        <v>53.8</v>
      </c>
      <c r="AE314" s="121">
        <f t="shared" ref="AE314" si="76">C314/$C$2</f>
        <v>0.2544791666666667</v>
      </c>
      <c r="AF314" s="122">
        <f t="shared" ref="AF314" si="77">(C314*D314)/1000</f>
        <v>245.58936111111109</v>
      </c>
      <c r="AG314" s="123">
        <f t="shared" si="71"/>
        <v>0.20465780092592592</v>
      </c>
      <c r="AH314" s="124">
        <f t="shared" ref="AH314" si="78">(C314*G314)/1000</f>
        <v>267.7120833333334</v>
      </c>
      <c r="AI314" s="129">
        <f t="shared" ref="AI314" si="79">(AH314)/$G$3</f>
        <v>0.27886675347222228</v>
      </c>
      <c r="AJ314" s="163">
        <f>AVERAGE(AJ301:AJ312)</f>
        <v>3432.264444444445</v>
      </c>
    </row>
    <row r="315" spans="1:36" ht="13" thickTop="1" x14ac:dyDescent="0.25"/>
    <row r="316" spans="1:36" ht="13" thickBot="1" x14ac:dyDescent="0.3"/>
    <row r="317" spans="1:36" ht="13" thickTop="1" x14ac:dyDescent="0.25">
      <c r="A317" s="25" t="s">
        <v>5</v>
      </c>
      <c r="B317" s="26" t="s">
        <v>6</v>
      </c>
      <c r="C317" s="26" t="s">
        <v>6</v>
      </c>
      <c r="D317" s="26" t="s">
        <v>8</v>
      </c>
      <c r="E317" s="26" t="s">
        <v>9</v>
      </c>
      <c r="F317" s="26" t="s">
        <v>2</v>
      </c>
      <c r="G317" s="26" t="s">
        <v>10</v>
      </c>
      <c r="H317" s="26" t="s">
        <v>11</v>
      </c>
      <c r="I317" s="26" t="s">
        <v>3</v>
      </c>
      <c r="J317" s="26" t="s">
        <v>12</v>
      </c>
      <c r="K317" s="26" t="s">
        <v>13</v>
      </c>
      <c r="L317" s="26" t="s">
        <v>14</v>
      </c>
      <c r="M317" s="26" t="s">
        <v>16</v>
      </c>
      <c r="N317" s="27" t="s">
        <v>17</v>
      </c>
      <c r="O317" s="27" t="s">
        <v>56</v>
      </c>
      <c r="P317" s="27" t="s">
        <v>48</v>
      </c>
      <c r="Q317" s="27" t="s">
        <v>105</v>
      </c>
      <c r="R317" s="27" t="s">
        <v>106</v>
      </c>
      <c r="S317" s="166" t="s">
        <v>57</v>
      </c>
      <c r="T317" s="167"/>
      <c r="U317" s="26" t="s">
        <v>70</v>
      </c>
      <c r="V317" s="26" t="s">
        <v>71</v>
      </c>
      <c r="W317" s="132" t="s">
        <v>72</v>
      </c>
      <c r="X317" s="132" t="s">
        <v>73</v>
      </c>
      <c r="Y317" s="147" t="s">
        <v>121</v>
      </c>
      <c r="Z317" s="147" t="s">
        <v>107</v>
      </c>
      <c r="AA317" s="26" t="s">
        <v>18</v>
      </c>
      <c r="AB317" s="147" t="s">
        <v>126</v>
      </c>
      <c r="AC317" s="147" t="s">
        <v>127</v>
      </c>
      <c r="AD317" s="26" t="s">
        <v>19</v>
      </c>
      <c r="AE317" s="113" t="s">
        <v>128</v>
      </c>
      <c r="AF317" s="114" t="s">
        <v>129</v>
      </c>
      <c r="AG317" s="115" t="s">
        <v>130</v>
      </c>
      <c r="AH317" s="116" t="s">
        <v>128</v>
      </c>
      <c r="AI317" s="115" t="s">
        <v>128</v>
      </c>
      <c r="AJ317" s="113" t="s">
        <v>174</v>
      </c>
    </row>
    <row r="318" spans="1:36" ht="14" thickBot="1" x14ac:dyDescent="0.3">
      <c r="A318" s="28" t="s">
        <v>139</v>
      </c>
      <c r="B318" s="46" t="s">
        <v>21</v>
      </c>
      <c r="C318" s="47" t="s">
        <v>22</v>
      </c>
      <c r="D318" s="46" t="s">
        <v>45</v>
      </c>
      <c r="E318" s="46" t="s">
        <v>45</v>
      </c>
      <c r="F318" s="48" t="s">
        <v>24</v>
      </c>
      <c r="G318" s="46" t="s">
        <v>45</v>
      </c>
      <c r="H318" s="46" t="s">
        <v>45</v>
      </c>
      <c r="I318" s="48" t="s">
        <v>24</v>
      </c>
      <c r="J318" s="46" t="s">
        <v>45</v>
      </c>
      <c r="K318" s="46" t="s">
        <v>45</v>
      </c>
      <c r="L318" s="48" t="s">
        <v>24</v>
      </c>
      <c r="M318" s="46" t="s">
        <v>26</v>
      </c>
      <c r="N318" s="48" t="s">
        <v>27</v>
      </c>
      <c r="O318" s="48" t="s">
        <v>59</v>
      </c>
      <c r="P318" s="30" t="s">
        <v>25</v>
      </c>
      <c r="Q318" s="31" t="s">
        <v>59</v>
      </c>
      <c r="R318" s="31" t="s">
        <v>59</v>
      </c>
      <c r="S318" s="29" t="s">
        <v>109</v>
      </c>
      <c r="T318" s="29" t="s">
        <v>61</v>
      </c>
      <c r="U318" s="29"/>
      <c r="V318" s="29"/>
      <c r="W318" s="133"/>
      <c r="X318" s="133"/>
      <c r="Y318" s="148" t="s">
        <v>45</v>
      </c>
      <c r="Z318" s="148" t="s">
        <v>45</v>
      </c>
      <c r="AA318" s="31" t="s">
        <v>24</v>
      </c>
      <c r="AB318" s="148" t="s">
        <v>45</v>
      </c>
      <c r="AC318" s="148" t="s">
        <v>45</v>
      </c>
      <c r="AD318" s="31" t="s">
        <v>24</v>
      </c>
      <c r="AE318" s="117" t="s">
        <v>6</v>
      </c>
      <c r="AF318" s="118" t="s">
        <v>132</v>
      </c>
      <c r="AG318" s="119" t="s">
        <v>133</v>
      </c>
      <c r="AH318" s="120" t="s">
        <v>134</v>
      </c>
      <c r="AI318" s="119" t="s">
        <v>135</v>
      </c>
      <c r="AJ318" s="157" t="s">
        <v>176</v>
      </c>
    </row>
    <row r="319" spans="1:36" ht="13" thickTop="1" x14ac:dyDescent="0.25">
      <c r="A319" s="83" t="s">
        <v>110</v>
      </c>
      <c r="B319" s="7">
        <v>15406</v>
      </c>
      <c r="C319" s="7">
        <v>497</v>
      </c>
      <c r="D319" s="50">
        <v>162</v>
      </c>
      <c r="E319" s="50">
        <v>3</v>
      </c>
      <c r="F319" s="50">
        <v>98</v>
      </c>
      <c r="G319" s="50">
        <v>313</v>
      </c>
      <c r="H319" s="50">
        <v>3</v>
      </c>
      <c r="I319" s="50">
        <v>99</v>
      </c>
      <c r="J319" s="50">
        <v>598</v>
      </c>
      <c r="K319" s="50">
        <v>14</v>
      </c>
      <c r="L319" s="50">
        <v>98</v>
      </c>
      <c r="M319" s="52">
        <v>15.64</v>
      </c>
      <c r="N319" s="52">
        <v>16.899999999999999</v>
      </c>
      <c r="O319" s="7">
        <v>9194</v>
      </c>
      <c r="P319" s="8">
        <f t="shared" ref="P319:P330" si="80">O319/B319</f>
        <v>0.59678047513955601</v>
      </c>
      <c r="Q319" s="49">
        <v>1459</v>
      </c>
      <c r="R319" s="49">
        <v>3614</v>
      </c>
      <c r="S319" s="7">
        <v>1</v>
      </c>
      <c r="T319" s="43">
        <v>4</v>
      </c>
      <c r="U319" s="52">
        <v>7.6</v>
      </c>
      <c r="V319" s="52">
        <v>7.6</v>
      </c>
      <c r="W319" s="85">
        <v>3.24</v>
      </c>
      <c r="X319" s="85">
        <v>3.14</v>
      </c>
      <c r="Y319" s="86">
        <v>34</v>
      </c>
      <c r="Z319" s="86">
        <v>1</v>
      </c>
      <c r="AA319" s="64">
        <v>97</v>
      </c>
      <c r="AB319" s="86">
        <v>12</v>
      </c>
      <c r="AC319" s="86">
        <v>3.3</v>
      </c>
      <c r="AD319" s="64">
        <v>73</v>
      </c>
      <c r="AE319" s="121">
        <f>C319/$C$2</f>
        <v>0.15531249999999999</v>
      </c>
      <c r="AF319" s="122">
        <f>(C319*D319)/1000</f>
        <v>80.513999999999996</v>
      </c>
      <c r="AG319" s="123">
        <f>(AF319)/$E$3</f>
        <v>6.7095000000000002E-2</v>
      </c>
      <c r="AH319" s="124">
        <f>(C319*G319)/1000</f>
        <v>155.56100000000001</v>
      </c>
      <c r="AI319" s="123">
        <f>(AH319)/$G$3</f>
        <v>0.16204270833333334</v>
      </c>
      <c r="AJ319" s="159">
        <f t="shared" ref="AJ319:AJ330" si="81">(0.8*C319*G319)/60</f>
        <v>2074.1466666666665</v>
      </c>
    </row>
    <row r="320" spans="1:36" x14ac:dyDescent="0.25">
      <c r="A320" s="83" t="s">
        <v>29</v>
      </c>
      <c r="B320" s="7">
        <v>14666</v>
      </c>
      <c r="C320" s="7">
        <v>524</v>
      </c>
      <c r="D320" s="50">
        <v>188</v>
      </c>
      <c r="E320" s="50">
        <v>4</v>
      </c>
      <c r="F320" s="50">
        <v>98</v>
      </c>
      <c r="G320" s="50">
        <v>320</v>
      </c>
      <c r="H320" s="50">
        <v>3</v>
      </c>
      <c r="I320" s="50">
        <v>99</v>
      </c>
      <c r="J320" s="50">
        <v>587</v>
      </c>
      <c r="K320" s="50">
        <v>23</v>
      </c>
      <c r="L320" s="50">
        <v>96</v>
      </c>
      <c r="M320" s="53">
        <v>19.920000000000002</v>
      </c>
      <c r="N320" s="53">
        <v>16.5</v>
      </c>
      <c r="O320" s="7">
        <v>8592</v>
      </c>
      <c r="P320" s="8">
        <f t="shared" si="80"/>
        <v>0.58584481112777853</v>
      </c>
      <c r="Q320" s="7">
        <v>1373</v>
      </c>
      <c r="R320" s="7">
        <v>3542</v>
      </c>
      <c r="S320" s="7">
        <v>1</v>
      </c>
      <c r="T320" s="44">
        <v>6</v>
      </c>
      <c r="U320" s="52">
        <v>7.5</v>
      </c>
      <c r="V320" s="52">
        <v>7.5</v>
      </c>
      <c r="W320" s="85">
        <v>3.2029999999999998</v>
      </c>
      <c r="X320" s="85">
        <v>3.0880000000000001</v>
      </c>
      <c r="Y320" s="87">
        <v>42</v>
      </c>
      <c r="Z320" s="87">
        <v>5.0999999999999996</v>
      </c>
      <c r="AA320" s="50">
        <v>88</v>
      </c>
      <c r="AB320" s="87">
        <v>16</v>
      </c>
      <c r="AC320" s="87">
        <v>2.8</v>
      </c>
      <c r="AD320" s="50">
        <v>83</v>
      </c>
      <c r="AE320" s="121">
        <f t="shared" ref="AE320:AE330" si="82">C320/$C$2</f>
        <v>0.16375000000000001</v>
      </c>
      <c r="AF320" s="122">
        <f t="shared" ref="AF320:AF330" si="83">(C320*D320)/1000</f>
        <v>98.512</v>
      </c>
      <c r="AG320" s="123">
        <f t="shared" ref="AG320:AG332" si="84">(AF320)/$E$3</f>
        <v>8.2093333333333338E-2</v>
      </c>
      <c r="AH320" s="124">
        <f t="shared" ref="AH320:AH330" si="85">(C320*G320)/1000</f>
        <v>167.68</v>
      </c>
      <c r="AI320" s="123">
        <f t="shared" ref="AI320:AI330" si="86">(AH320)/$G$3</f>
        <v>0.17466666666666666</v>
      </c>
      <c r="AJ320" s="159">
        <f t="shared" si="81"/>
        <v>2235.7333333333331</v>
      </c>
    </row>
    <row r="321" spans="1:36" x14ac:dyDescent="0.25">
      <c r="A321" s="83" t="s">
        <v>30</v>
      </c>
      <c r="B321" s="7">
        <v>16042</v>
      </c>
      <c r="C321" s="7">
        <v>517</v>
      </c>
      <c r="D321" s="50">
        <v>203</v>
      </c>
      <c r="E321" s="50">
        <v>6</v>
      </c>
      <c r="F321" s="50">
        <v>97</v>
      </c>
      <c r="G321" s="50">
        <v>397</v>
      </c>
      <c r="H321" s="50">
        <v>5</v>
      </c>
      <c r="I321" s="50">
        <v>99</v>
      </c>
      <c r="J321" s="50">
        <v>799</v>
      </c>
      <c r="K321" s="50">
        <v>29</v>
      </c>
      <c r="L321" s="50">
        <v>96</v>
      </c>
      <c r="M321" s="52">
        <v>19.28</v>
      </c>
      <c r="N321" s="52">
        <v>17.100000000000001</v>
      </c>
      <c r="O321" s="7">
        <v>9215</v>
      </c>
      <c r="P321" s="8">
        <f t="shared" si="80"/>
        <v>0.57442962224161576</v>
      </c>
      <c r="Q321" s="7">
        <v>1431</v>
      </c>
      <c r="R321" s="7">
        <v>3651</v>
      </c>
      <c r="S321" s="7"/>
      <c r="T321" s="44"/>
      <c r="U321" s="52">
        <v>7.5</v>
      </c>
      <c r="V321" s="52">
        <v>7.5</v>
      </c>
      <c r="W321" s="85">
        <v>2.9369999999999998</v>
      </c>
      <c r="X321" s="85">
        <v>2.66</v>
      </c>
      <c r="Y321" s="87">
        <v>53</v>
      </c>
      <c r="Z321" s="87">
        <v>10</v>
      </c>
      <c r="AA321" s="50">
        <v>81</v>
      </c>
      <c r="AB321" s="87">
        <v>15</v>
      </c>
      <c r="AC321" s="87">
        <v>2</v>
      </c>
      <c r="AD321" s="50">
        <v>86</v>
      </c>
      <c r="AE321" s="121">
        <f t="shared" si="82"/>
        <v>0.1615625</v>
      </c>
      <c r="AF321" s="122">
        <f t="shared" si="83"/>
        <v>104.95099999999999</v>
      </c>
      <c r="AG321" s="123">
        <f t="shared" si="84"/>
        <v>8.7459166666666657E-2</v>
      </c>
      <c r="AH321" s="124">
        <f t="shared" si="85"/>
        <v>205.249</v>
      </c>
      <c r="AI321" s="123">
        <f t="shared" si="86"/>
        <v>0.21380104166666666</v>
      </c>
      <c r="AJ321" s="159">
        <f t="shared" si="81"/>
        <v>2736.6533333333336</v>
      </c>
    </row>
    <row r="322" spans="1:36" x14ac:dyDescent="0.25">
      <c r="A322" s="83" t="s">
        <v>31</v>
      </c>
      <c r="B322" s="7">
        <v>23286</v>
      </c>
      <c r="C322" s="7">
        <v>776</v>
      </c>
      <c r="D322" s="50">
        <v>227</v>
      </c>
      <c r="E322" s="50">
        <v>7</v>
      </c>
      <c r="F322" s="50">
        <v>97</v>
      </c>
      <c r="G322" s="50">
        <v>313</v>
      </c>
      <c r="H322" s="50">
        <v>5</v>
      </c>
      <c r="I322" s="50">
        <v>98</v>
      </c>
      <c r="J322" s="50">
        <v>625</v>
      </c>
      <c r="K322" s="50">
        <v>23</v>
      </c>
      <c r="L322" s="50">
        <v>96</v>
      </c>
      <c r="M322" s="52">
        <v>38.28</v>
      </c>
      <c r="N322" s="52">
        <v>18.8</v>
      </c>
      <c r="O322" s="7">
        <v>13642</v>
      </c>
      <c r="P322" s="8">
        <f t="shared" si="80"/>
        <v>0.58584557244696389</v>
      </c>
      <c r="Q322" s="7">
        <v>1802</v>
      </c>
      <c r="R322" s="7">
        <v>4938</v>
      </c>
      <c r="S322" s="7">
        <v>1</v>
      </c>
      <c r="T322" s="44">
        <v>3</v>
      </c>
      <c r="U322" s="52">
        <v>7.6</v>
      </c>
      <c r="V322" s="52">
        <v>7.5</v>
      </c>
      <c r="W322" s="85">
        <v>2.85</v>
      </c>
      <c r="X322" s="85">
        <v>2.8769999999999998</v>
      </c>
      <c r="Y322" s="87">
        <v>28</v>
      </c>
      <c r="Z322" s="87">
        <v>1.3</v>
      </c>
      <c r="AA322" s="50">
        <v>95</v>
      </c>
      <c r="AB322" s="87">
        <v>8</v>
      </c>
      <c r="AC322" s="87">
        <v>1.85</v>
      </c>
      <c r="AD322" s="50">
        <v>75</v>
      </c>
      <c r="AE322" s="121">
        <f t="shared" si="82"/>
        <v>0.24249999999999999</v>
      </c>
      <c r="AF322" s="122">
        <f t="shared" si="83"/>
        <v>176.15199999999999</v>
      </c>
      <c r="AG322" s="123">
        <f t="shared" si="84"/>
        <v>0.14679333333333333</v>
      </c>
      <c r="AH322" s="124">
        <f t="shared" si="85"/>
        <v>242.88800000000001</v>
      </c>
      <c r="AI322" s="123">
        <f t="shared" si="86"/>
        <v>0.25300833333333334</v>
      </c>
      <c r="AJ322" s="159">
        <f t="shared" si="81"/>
        <v>3238.5066666666671</v>
      </c>
    </row>
    <row r="323" spans="1:36" x14ac:dyDescent="0.25">
      <c r="A323" s="83" t="s">
        <v>32</v>
      </c>
      <c r="B323" s="7">
        <v>21031</v>
      </c>
      <c r="C323" s="7">
        <v>678</v>
      </c>
      <c r="D323" s="50">
        <v>258</v>
      </c>
      <c r="E323" s="50">
        <v>4</v>
      </c>
      <c r="F323" s="50">
        <v>98</v>
      </c>
      <c r="G323" s="50">
        <v>408</v>
      </c>
      <c r="H323" s="50">
        <v>5</v>
      </c>
      <c r="I323" s="50">
        <v>99</v>
      </c>
      <c r="J323" s="50">
        <v>748</v>
      </c>
      <c r="K323" s="50">
        <v>24</v>
      </c>
      <c r="L323" s="50">
        <v>97</v>
      </c>
      <c r="M323" s="52">
        <v>40.119999999999997</v>
      </c>
      <c r="N323" s="52">
        <v>16.399999999999999</v>
      </c>
      <c r="O323" s="7">
        <v>11869</v>
      </c>
      <c r="P323" s="8">
        <f t="shared" si="80"/>
        <v>0.56435737720507817</v>
      </c>
      <c r="Q323" s="7">
        <v>1417</v>
      </c>
      <c r="R323" s="7">
        <v>4477</v>
      </c>
      <c r="S323" s="7"/>
      <c r="T323" s="44"/>
      <c r="U323" s="52">
        <v>7.6</v>
      </c>
      <c r="V323" s="52">
        <v>7.6</v>
      </c>
      <c r="W323" s="85">
        <v>2.7480000000000002</v>
      </c>
      <c r="X323" s="85">
        <v>2.4950000000000001</v>
      </c>
      <c r="Y323" s="87">
        <v>46</v>
      </c>
      <c r="Z323" s="87">
        <v>4</v>
      </c>
      <c r="AA323" s="50">
        <v>91</v>
      </c>
      <c r="AB323" s="87">
        <v>10</v>
      </c>
      <c r="AC323" s="87">
        <v>3.13</v>
      </c>
      <c r="AD323" s="50">
        <v>69</v>
      </c>
      <c r="AE323" s="121">
        <f t="shared" si="82"/>
        <v>0.21187500000000001</v>
      </c>
      <c r="AF323" s="122">
        <f t="shared" si="83"/>
        <v>174.92400000000001</v>
      </c>
      <c r="AG323" s="123">
        <f t="shared" si="84"/>
        <v>0.14577000000000001</v>
      </c>
      <c r="AH323" s="124">
        <f t="shared" si="85"/>
        <v>276.62400000000002</v>
      </c>
      <c r="AI323" s="123">
        <f t="shared" si="86"/>
        <v>0.28815000000000002</v>
      </c>
      <c r="AJ323" s="159">
        <f t="shared" si="81"/>
        <v>3688.3199999999997</v>
      </c>
    </row>
    <row r="324" spans="1:36" x14ac:dyDescent="0.25">
      <c r="A324" s="83" t="s">
        <v>33</v>
      </c>
      <c r="B324" s="7">
        <v>30297</v>
      </c>
      <c r="C324" s="7">
        <v>1010</v>
      </c>
      <c r="D324" s="50">
        <v>163</v>
      </c>
      <c r="E324" s="50">
        <v>7</v>
      </c>
      <c r="F324" s="50">
        <v>96</v>
      </c>
      <c r="G324" s="50">
        <v>233</v>
      </c>
      <c r="H324" s="50">
        <v>4</v>
      </c>
      <c r="I324" s="54" t="s">
        <v>44</v>
      </c>
      <c r="J324" s="50">
        <v>484</v>
      </c>
      <c r="K324" s="50">
        <v>33</v>
      </c>
      <c r="L324" s="54" t="s">
        <v>79</v>
      </c>
      <c r="M324" s="52">
        <v>36.54</v>
      </c>
      <c r="N324" s="52">
        <v>14.3</v>
      </c>
      <c r="O324" s="7">
        <v>14871</v>
      </c>
      <c r="P324" s="8">
        <f t="shared" si="80"/>
        <v>0.49084067729478165</v>
      </c>
      <c r="Q324" s="7">
        <v>1633</v>
      </c>
      <c r="R324" s="7">
        <v>5196</v>
      </c>
      <c r="S324" s="7"/>
      <c r="T324" s="44"/>
      <c r="U324" s="52">
        <v>7.5</v>
      </c>
      <c r="V324" s="52">
        <v>7.6</v>
      </c>
      <c r="W324" s="85">
        <v>2.59</v>
      </c>
      <c r="X324" s="85">
        <v>2.2970000000000002</v>
      </c>
      <c r="Y324" s="87">
        <v>41</v>
      </c>
      <c r="Z324" s="87">
        <v>4.3</v>
      </c>
      <c r="AA324" s="50">
        <v>89</v>
      </c>
      <c r="AB324" s="87">
        <v>16</v>
      </c>
      <c r="AC324" s="87">
        <v>2.96</v>
      </c>
      <c r="AD324" s="50">
        <v>81</v>
      </c>
      <c r="AE324" s="121">
        <f t="shared" si="82"/>
        <v>0.31562499999999999</v>
      </c>
      <c r="AF324" s="122">
        <f t="shared" si="83"/>
        <v>164.63</v>
      </c>
      <c r="AG324" s="123">
        <f t="shared" si="84"/>
        <v>0.13719166666666666</v>
      </c>
      <c r="AH324" s="124">
        <f t="shared" si="85"/>
        <v>235.33</v>
      </c>
      <c r="AI324" s="123">
        <f t="shared" si="86"/>
        <v>0.24513541666666669</v>
      </c>
      <c r="AJ324" s="159">
        <f t="shared" si="81"/>
        <v>3137.7333333333331</v>
      </c>
    </row>
    <row r="325" spans="1:36" x14ac:dyDescent="0.25">
      <c r="A325" s="83" t="s">
        <v>34</v>
      </c>
      <c r="B325" s="7">
        <v>38379</v>
      </c>
      <c r="C325" s="7">
        <v>1238</v>
      </c>
      <c r="D325" s="50">
        <v>254</v>
      </c>
      <c r="E325" s="50">
        <v>6</v>
      </c>
      <c r="F325" s="50">
        <v>98</v>
      </c>
      <c r="G325" s="50">
        <v>290</v>
      </c>
      <c r="H325" s="50">
        <v>6</v>
      </c>
      <c r="I325" s="54" t="s">
        <v>44</v>
      </c>
      <c r="J325" s="50">
        <v>691</v>
      </c>
      <c r="K325" s="50">
        <v>39</v>
      </c>
      <c r="L325" s="54" t="s">
        <v>88</v>
      </c>
      <c r="M325" s="52">
        <v>37.76</v>
      </c>
      <c r="N325" s="52">
        <v>17.899999999999999</v>
      </c>
      <c r="O325" s="7">
        <v>21551</v>
      </c>
      <c r="P325" s="8">
        <f t="shared" si="80"/>
        <v>0.56153104562390888</v>
      </c>
      <c r="Q325" s="7">
        <v>1902</v>
      </c>
      <c r="R325" s="7">
        <v>7047</v>
      </c>
      <c r="S325" s="7">
        <v>2</v>
      </c>
      <c r="T325" s="44">
        <v>4</v>
      </c>
      <c r="U325" s="52">
        <v>7.3</v>
      </c>
      <c r="V325" s="52">
        <v>7.5</v>
      </c>
      <c r="W325" s="85">
        <v>3.25</v>
      </c>
      <c r="X325" s="85">
        <v>2.758</v>
      </c>
      <c r="Y325" s="87">
        <v>56</v>
      </c>
      <c r="Z325" s="87">
        <v>5</v>
      </c>
      <c r="AA325" s="50">
        <v>91</v>
      </c>
      <c r="AB325" s="87">
        <v>13</v>
      </c>
      <c r="AC325" s="87">
        <v>4.9000000000000004</v>
      </c>
      <c r="AD325" s="50">
        <v>61</v>
      </c>
      <c r="AE325" s="121">
        <f t="shared" si="82"/>
        <v>0.38687500000000002</v>
      </c>
      <c r="AF325" s="122">
        <f t="shared" si="83"/>
        <v>314.452</v>
      </c>
      <c r="AG325" s="123">
        <f t="shared" si="84"/>
        <v>0.26204333333333335</v>
      </c>
      <c r="AH325" s="124">
        <f t="shared" si="85"/>
        <v>359.02</v>
      </c>
      <c r="AI325" s="123">
        <f t="shared" si="86"/>
        <v>0.37397916666666664</v>
      </c>
      <c r="AJ325" s="159">
        <f t="shared" si="81"/>
        <v>4786.9333333333334</v>
      </c>
    </row>
    <row r="326" spans="1:36" x14ac:dyDescent="0.25">
      <c r="A326" s="83" t="s">
        <v>35</v>
      </c>
      <c r="B326" s="7">
        <v>47020</v>
      </c>
      <c r="C326" s="7">
        <v>1517</v>
      </c>
      <c r="D326" s="50">
        <v>286</v>
      </c>
      <c r="E326" s="50">
        <v>3</v>
      </c>
      <c r="F326" s="50">
        <v>99</v>
      </c>
      <c r="G326" s="50">
        <v>263</v>
      </c>
      <c r="H326" s="50">
        <v>5</v>
      </c>
      <c r="I326" s="54" t="s">
        <v>44</v>
      </c>
      <c r="J326" s="50">
        <v>540</v>
      </c>
      <c r="K326" s="50">
        <v>27</v>
      </c>
      <c r="L326" s="54" t="s">
        <v>83</v>
      </c>
      <c r="M326" s="52">
        <v>36.92</v>
      </c>
      <c r="N326" s="52">
        <v>18</v>
      </c>
      <c r="O326" s="7">
        <v>30292</v>
      </c>
      <c r="P326" s="8">
        <f t="shared" si="80"/>
        <v>0.64423649510846448</v>
      </c>
      <c r="Q326" s="7">
        <v>2432</v>
      </c>
      <c r="R326" s="7">
        <v>8949</v>
      </c>
      <c r="S326" s="7"/>
      <c r="T326" s="44"/>
      <c r="U326" s="52">
        <v>7.5</v>
      </c>
      <c r="V326" s="52">
        <v>8</v>
      </c>
      <c r="W326" s="85">
        <v>4.4130000000000003</v>
      </c>
      <c r="X326" s="85">
        <v>2.5099999999999998</v>
      </c>
      <c r="Y326" s="87">
        <v>57</v>
      </c>
      <c r="Z326" s="87">
        <v>1.6</v>
      </c>
      <c r="AA326" s="50">
        <v>97</v>
      </c>
      <c r="AB326" s="87">
        <v>8</v>
      </c>
      <c r="AC326" s="87">
        <v>5.48</v>
      </c>
      <c r="AD326" s="50">
        <v>35</v>
      </c>
      <c r="AE326" s="121">
        <f t="shared" si="82"/>
        <v>0.4740625</v>
      </c>
      <c r="AF326" s="122">
        <f t="shared" si="83"/>
        <v>433.86200000000002</v>
      </c>
      <c r="AG326" s="123">
        <f t="shared" si="84"/>
        <v>0.36155166666666666</v>
      </c>
      <c r="AH326" s="124">
        <f t="shared" si="85"/>
        <v>398.971</v>
      </c>
      <c r="AI326" s="123">
        <f t="shared" si="86"/>
        <v>0.41559479166666669</v>
      </c>
      <c r="AJ326" s="159">
        <f t="shared" si="81"/>
        <v>5319.6133333333337</v>
      </c>
    </row>
    <row r="327" spans="1:36" x14ac:dyDescent="0.25">
      <c r="A327" s="83" t="s">
        <v>36</v>
      </c>
      <c r="B327" s="7">
        <v>32428</v>
      </c>
      <c r="C327" s="7">
        <v>1081</v>
      </c>
      <c r="D327" s="50">
        <v>292</v>
      </c>
      <c r="E327" s="50">
        <v>5</v>
      </c>
      <c r="F327" s="50">
        <v>98</v>
      </c>
      <c r="G327" s="50">
        <v>328</v>
      </c>
      <c r="H327" s="50">
        <v>3</v>
      </c>
      <c r="I327" s="54" t="s">
        <v>49</v>
      </c>
      <c r="J327" s="50">
        <v>582</v>
      </c>
      <c r="K327" s="50">
        <v>21</v>
      </c>
      <c r="L327" s="54" t="s">
        <v>87</v>
      </c>
      <c r="M327" s="52">
        <v>55.16</v>
      </c>
      <c r="N327" s="52">
        <v>17.3</v>
      </c>
      <c r="O327" s="7">
        <v>19819</v>
      </c>
      <c r="P327" s="8">
        <f t="shared" si="80"/>
        <v>0.61116935981250775</v>
      </c>
      <c r="Q327" s="7">
        <v>1840</v>
      </c>
      <c r="R327" s="7">
        <v>5777</v>
      </c>
      <c r="S327" s="7"/>
      <c r="T327" s="44"/>
      <c r="U327" s="52">
        <v>7.7</v>
      </c>
      <c r="V327" s="52">
        <v>7.6</v>
      </c>
      <c r="W327" s="85">
        <v>3.88</v>
      </c>
      <c r="X327" s="85">
        <v>2.79</v>
      </c>
      <c r="Y327" s="87">
        <v>36</v>
      </c>
      <c r="Z327" s="87">
        <v>2.7</v>
      </c>
      <c r="AA327" s="50">
        <v>93</v>
      </c>
      <c r="AB327" s="87">
        <v>12</v>
      </c>
      <c r="AC327" s="87">
        <v>4.58</v>
      </c>
      <c r="AD327" s="50">
        <v>62</v>
      </c>
      <c r="AE327" s="121">
        <f t="shared" si="82"/>
        <v>0.33781250000000002</v>
      </c>
      <c r="AF327" s="122">
        <f t="shared" si="83"/>
        <v>315.65199999999999</v>
      </c>
      <c r="AG327" s="123">
        <f t="shared" si="84"/>
        <v>0.2630433333333333</v>
      </c>
      <c r="AH327" s="124">
        <f t="shared" si="85"/>
        <v>354.56799999999998</v>
      </c>
      <c r="AI327" s="123">
        <f t="shared" si="86"/>
        <v>0.36934166666666662</v>
      </c>
      <c r="AJ327" s="159">
        <f t="shared" si="81"/>
        <v>4727.5733333333337</v>
      </c>
    </row>
    <row r="328" spans="1:36" x14ac:dyDescent="0.25">
      <c r="A328" s="83" t="s">
        <v>37</v>
      </c>
      <c r="B328" s="7">
        <v>22051</v>
      </c>
      <c r="C328" s="7">
        <v>711</v>
      </c>
      <c r="D328" s="50">
        <v>256</v>
      </c>
      <c r="E328" s="50">
        <v>3</v>
      </c>
      <c r="F328" s="50">
        <v>99</v>
      </c>
      <c r="G328" s="50">
        <v>337</v>
      </c>
      <c r="H328" s="50">
        <v>3</v>
      </c>
      <c r="I328" s="54" t="s">
        <v>49</v>
      </c>
      <c r="J328" s="50">
        <v>524</v>
      </c>
      <c r="K328" s="50">
        <v>22</v>
      </c>
      <c r="L328" s="54" t="s">
        <v>87</v>
      </c>
      <c r="M328" s="52">
        <v>19.04</v>
      </c>
      <c r="N328" s="52">
        <v>14.8</v>
      </c>
      <c r="O328" s="7">
        <v>11285</v>
      </c>
      <c r="P328" s="8">
        <f t="shared" si="80"/>
        <v>0.51176817377896699</v>
      </c>
      <c r="Q328" s="7">
        <v>1625</v>
      </c>
      <c r="R328" s="7">
        <v>4365</v>
      </c>
      <c r="S328" s="7"/>
      <c r="T328" s="44"/>
      <c r="U328" s="52">
        <v>7.7</v>
      </c>
      <c r="V328" s="52">
        <v>7.6</v>
      </c>
      <c r="W328" s="85">
        <v>3.7829999999999999</v>
      </c>
      <c r="X328" s="85">
        <v>3.2469999999999999</v>
      </c>
      <c r="Y328" s="87">
        <v>37</v>
      </c>
      <c r="Z328" s="87">
        <v>7.3</v>
      </c>
      <c r="AA328" s="50">
        <v>80</v>
      </c>
      <c r="AB328" s="87">
        <v>8</v>
      </c>
      <c r="AC328" s="87">
        <v>3.93</v>
      </c>
      <c r="AD328" s="50">
        <v>48</v>
      </c>
      <c r="AE328" s="121">
        <f t="shared" si="82"/>
        <v>0.22218750000000001</v>
      </c>
      <c r="AF328" s="122">
        <f t="shared" si="83"/>
        <v>182.01599999999999</v>
      </c>
      <c r="AG328" s="123">
        <f t="shared" si="84"/>
        <v>0.15167999999999998</v>
      </c>
      <c r="AH328" s="124">
        <f t="shared" si="85"/>
        <v>239.607</v>
      </c>
      <c r="AI328" s="123">
        <f t="shared" si="86"/>
        <v>0.24959062500000001</v>
      </c>
      <c r="AJ328" s="159">
        <f t="shared" si="81"/>
        <v>3194.7600000000007</v>
      </c>
    </row>
    <row r="329" spans="1:36" x14ac:dyDescent="0.25">
      <c r="A329" s="83" t="s">
        <v>38</v>
      </c>
      <c r="B329" s="7">
        <v>24433</v>
      </c>
      <c r="C329" s="7">
        <v>814</v>
      </c>
      <c r="D329" s="50">
        <v>183</v>
      </c>
      <c r="E329" s="50">
        <v>9</v>
      </c>
      <c r="F329" s="50">
        <v>95</v>
      </c>
      <c r="G329" s="50">
        <v>230</v>
      </c>
      <c r="H329" s="50">
        <v>3</v>
      </c>
      <c r="I329" s="54" t="s">
        <v>49</v>
      </c>
      <c r="J329" s="50">
        <v>518</v>
      </c>
      <c r="K329" s="50">
        <v>25</v>
      </c>
      <c r="L329" s="54" t="s">
        <v>83</v>
      </c>
      <c r="M329" s="52">
        <v>18.600000000000001</v>
      </c>
      <c r="N329" s="52">
        <v>16.899999999999999</v>
      </c>
      <c r="O329" s="7">
        <v>9252</v>
      </c>
      <c r="P329" s="8">
        <f t="shared" si="80"/>
        <v>0.3786681946547702</v>
      </c>
      <c r="Q329" s="7">
        <v>1871</v>
      </c>
      <c r="R329" s="7">
        <v>4838</v>
      </c>
      <c r="S329" s="7">
        <v>2</v>
      </c>
      <c r="T329" s="45">
        <v>138</v>
      </c>
      <c r="U329" s="52">
        <v>7.4</v>
      </c>
      <c r="V329" s="52">
        <v>7.5</v>
      </c>
      <c r="W329" s="85">
        <v>4.84</v>
      </c>
      <c r="X329" s="85">
        <v>4.0999999999999996</v>
      </c>
      <c r="Y329" s="87">
        <v>29</v>
      </c>
      <c r="Z329" s="87">
        <v>1.3</v>
      </c>
      <c r="AA329" s="50">
        <v>95</v>
      </c>
      <c r="AB329" s="87">
        <v>8</v>
      </c>
      <c r="AC329" s="87">
        <v>4.21</v>
      </c>
      <c r="AD329" s="50">
        <v>48</v>
      </c>
      <c r="AE329" s="121">
        <f t="shared" si="82"/>
        <v>0.25437500000000002</v>
      </c>
      <c r="AF329" s="122">
        <f t="shared" si="83"/>
        <v>148.96199999999999</v>
      </c>
      <c r="AG329" s="123">
        <f t="shared" si="84"/>
        <v>0.124135</v>
      </c>
      <c r="AH329" s="124">
        <f t="shared" si="85"/>
        <v>187.22</v>
      </c>
      <c r="AI329" s="123">
        <f t="shared" si="86"/>
        <v>0.19502083333333334</v>
      </c>
      <c r="AJ329" s="159">
        <f t="shared" si="81"/>
        <v>2496.2666666666669</v>
      </c>
    </row>
    <row r="330" spans="1:36" ht="13" thickBot="1" x14ac:dyDescent="0.3">
      <c r="A330" s="83" t="s">
        <v>39</v>
      </c>
      <c r="B330" s="7">
        <v>23543</v>
      </c>
      <c r="C330" s="7">
        <v>759</v>
      </c>
      <c r="D330" s="50">
        <v>125</v>
      </c>
      <c r="E330" s="50">
        <v>6</v>
      </c>
      <c r="F330" s="50">
        <v>95</v>
      </c>
      <c r="G330" s="50">
        <v>313</v>
      </c>
      <c r="H330" s="50">
        <v>3</v>
      </c>
      <c r="I330" s="54" t="s">
        <v>49</v>
      </c>
      <c r="J330" s="50">
        <v>472</v>
      </c>
      <c r="K330" s="50">
        <v>21</v>
      </c>
      <c r="L330" s="54" t="s">
        <v>87</v>
      </c>
      <c r="M330" s="52">
        <v>39.36</v>
      </c>
      <c r="N330" s="52">
        <v>17.100000000000001</v>
      </c>
      <c r="O330" s="7">
        <v>9125</v>
      </c>
      <c r="P330" s="8">
        <f t="shared" si="80"/>
        <v>0.38758866754449306</v>
      </c>
      <c r="Q330" s="7">
        <v>1974</v>
      </c>
      <c r="R330" s="7">
        <v>4983</v>
      </c>
      <c r="S330" s="7"/>
      <c r="T330" s="45"/>
      <c r="U330" s="8">
        <v>7.6</v>
      </c>
      <c r="V330" s="8">
        <v>7.5</v>
      </c>
      <c r="W330" s="85">
        <v>3.464</v>
      </c>
      <c r="X330" s="85">
        <v>3.5550000000000002</v>
      </c>
      <c r="Y330" s="87">
        <v>31</v>
      </c>
      <c r="Z330" s="87">
        <v>3.6</v>
      </c>
      <c r="AA330" s="50">
        <v>88</v>
      </c>
      <c r="AB330" s="87">
        <v>6</v>
      </c>
      <c r="AC330" s="87">
        <v>2.2400000000000002</v>
      </c>
      <c r="AD330" s="50">
        <v>61</v>
      </c>
      <c r="AE330" s="121">
        <f t="shared" si="82"/>
        <v>0.2371875</v>
      </c>
      <c r="AF330" s="122">
        <f t="shared" si="83"/>
        <v>94.875</v>
      </c>
      <c r="AG330" s="123">
        <f t="shared" si="84"/>
        <v>7.9062499999999994E-2</v>
      </c>
      <c r="AH330" s="124">
        <f t="shared" si="85"/>
        <v>237.56700000000001</v>
      </c>
      <c r="AI330" s="123">
        <f t="shared" si="86"/>
        <v>0.24746562499999999</v>
      </c>
      <c r="AJ330" s="159">
        <f t="shared" si="81"/>
        <v>3167.56</v>
      </c>
    </row>
    <row r="331" spans="1:36" ht="13" thickTop="1" x14ac:dyDescent="0.25">
      <c r="A331" s="76" t="s">
        <v>140</v>
      </c>
      <c r="B331" s="77">
        <f>SUM(B319:B330)</f>
        <v>308582</v>
      </c>
      <c r="C331" s="77">
        <f>SUM(C319:C330)</f>
        <v>10122</v>
      </c>
      <c r="D331" s="77"/>
      <c r="E331" s="77"/>
      <c r="F331" s="79"/>
      <c r="G331" s="77"/>
      <c r="H331" s="77"/>
      <c r="I331" s="79"/>
      <c r="J331" s="77"/>
      <c r="K331" s="77"/>
      <c r="L331" s="79"/>
      <c r="M331" s="77">
        <f>SUM(M319:M330)</f>
        <v>376.62000000000006</v>
      </c>
      <c r="N331" s="79"/>
      <c r="O331" s="77">
        <f>SUM(O319:O330)</f>
        <v>168707</v>
      </c>
      <c r="P331" s="80"/>
      <c r="Q331" s="77">
        <f>SUM(Q319:Q330)</f>
        <v>20759</v>
      </c>
      <c r="R331" s="77">
        <f>SUM(R319:R330)</f>
        <v>61377</v>
      </c>
      <c r="S331" s="78">
        <f>SUM(S319:S330)</f>
        <v>7</v>
      </c>
      <c r="T331" s="78">
        <f>SUM(T319:T330)</f>
        <v>155</v>
      </c>
      <c r="U331" s="81"/>
      <c r="V331" s="81"/>
      <c r="W331" s="142"/>
      <c r="X331" s="142"/>
      <c r="Y331" s="149"/>
      <c r="Z331" s="149"/>
      <c r="AA331" s="79"/>
      <c r="AB331" s="149"/>
      <c r="AC331" s="149"/>
      <c r="AD331" s="79"/>
      <c r="AE331" s="125"/>
      <c r="AF331" s="126"/>
      <c r="AG331" s="127"/>
      <c r="AH331" s="128"/>
      <c r="AI331" s="127"/>
      <c r="AJ331" s="160"/>
    </row>
    <row r="332" spans="1:36" ht="13" thickBot="1" x14ac:dyDescent="0.3">
      <c r="A332" s="75" t="s">
        <v>141</v>
      </c>
      <c r="B332" s="13">
        <f>AVERAGE(B319:B330)</f>
        <v>25715.166666666668</v>
      </c>
      <c r="C332" s="13">
        <f t="shared" ref="C332:P332" si="87">AVERAGE(C319:C330)</f>
        <v>843.5</v>
      </c>
      <c r="D332" s="13">
        <f t="shared" si="87"/>
        <v>216.41666666666666</v>
      </c>
      <c r="E332" s="13">
        <f>AVERAGE(E319:E330)</f>
        <v>5.25</v>
      </c>
      <c r="F332" s="13">
        <f>AVERAGE(F319:F330)</f>
        <v>97.333333333333329</v>
      </c>
      <c r="G332" s="13">
        <f>AVERAGE(G319:G330)</f>
        <v>312.08333333333331</v>
      </c>
      <c r="H332" s="13">
        <f>AVERAGE(H319:H330)</f>
        <v>4</v>
      </c>
      <c r="I332" s="13">
        <f>AVERAGE(I319:I330)</f>
        <v>98.8</v>
      </c>
      <c r="J332" s="13">
        <f t="shared" si="87"/>
        <v>597.33333333333337</v>
      </c>
      <c r="K332" s="13">
        <f>AVERAGE(K319:K330)</f>
        <v>25.083333333333332</v>
      </c>
      <c r="L332" s="13">
        <f>AVERAGE(L319:L330)</f>
        <v>96.6</v>
      </c>
      <c r="M332" s="13">
        <f t="shared" si="87"/>
        <v>31.385000000000005</v>
      </c>
      <c r="N332" s="13">
        <f t="shared" si="87"/>
        <v>16.833333333333332</v>
      </c>
      <c r="O332" s="13">
        <f t="shared" si="87"/>
        <v>14058.916666666666</v>
      </c>
      <c r="P332" s="39">
        <f t="shared" si="87"/>
        <v>0.54108837266490717</v>
      </c>
      <c r="Q332" s="13">
        <f>AVERAGE(Q319:Q330)</f>
        <v>1729.9166666666667</v>
      </c>
      <c r="R332" s="13">
        <f>AVERAGE(R319:R330)</f>
        <v>5114.75</v>
      </c>
      <c r="S332" s="13"/>
      <c r="T332" s="42"/>
      <c r="U332" s="39">
        <f t="shared" ref="U332:AA332" si="88">AVERAGE(U319:U330)</f>
        <v>7.541666666666667</v>
      </c>
      <c r="V332" s="39">
        <f t="shared" si="88"/>
        <v>7.583333333333333</v>
      </c>
      <c r="W332" s="135">
        <f t="shared" si="88"/>
        <v>3.4331666666666663</v>
      </c>
      <c r="X332" s="135">
        <f t="shared" si="88"/>
        <v>2.9597500000000001</v>
      </c>
      <c r="Y332" s="150">
        <f t="shared" si="88"/>
        <v>40.833333333333336</v>
      </c>
      <c r="Z332" s="150">
        <f t="shared" si="88"/>
        <v>3.9333333333333336</v>
      </c>
      <c r="AA332" s="13">
        <f t="shared" si="88"/>
        <v>90.416666666666671</v>
      </c>
      <c r="AB332" s="150">
        <f>AVERAGE(AB319:AB330)</f>
        <v>11</v>
      </c>
      <c r="AC332" s="150">
        <f>AVERAGE(AC319:AC330)</f>
        <v>3.4483333333333337</v>
      </c>
      <c r="AD332" s="13">
        <f>AVERAGE(AD319:AD330)</f>
        <v>65.166666666666671</v>
      </c>
      <c r="AE332" s="121">
        <f t="shared" ref="AE332" si="89">C332/$C$2</f>
        <v>0.26359375000000002</v>
      </c>
      <c r="AF332" s="122">
        <f t="shared" ref="AF332" si="90">(C332*D332)/1000</f>
        <v>182.54745833333331</v>
      </c>
      <c r="AG332" s="123">
        <f t="shared" si="84"/>
        <v>0.15212288194444443</v>
      </c>
      <c r="AH332" s="124">
        <f t="shared" ref="AH332" si="91">(C332*G332)/1000</f>
        <v>263.24229166666663</v>
      </c>
      <c r="AI332" s="129">
        <f t="shared" ref="AI332" si="92">(AH332)/$G$3</f>
        <v>0.27421072048611106</v>
      </c>
      <c r="AJ332" s="163">
        <f>AVERAGE(AJ319:AJ330)</f>
        <v>3400.3166666666671</v>
      </c>
    </row>
    <row r="333" spans="1:36" ht="13" thickTop="1" x14ac:dyDescent="0.25"/>
    <row r="334" spans="1:36" ht="13" thickBot="1" x14ac:dyDescent="0.3"/>
    <row r="335" spans="1:36" ht="13" thickTop="1" x14ac:dyDescent="0.25">
      <c r="A335" s="25" t="s">
        <v>5</v>
      </c>
      <c r="B335" s="26" t="s">
        <v>6</v>
      </c>
      <c r="C335" s="26" t="s">
        <v>6</v>
      </c>
      <c r="D335" s="26" t="s">
        <v>8</v>
      </c>
      <c r="E335" s="26" t="s">
        <v>9</v>
      </c>
      <c r="F335" s="26" t="s">
        <v>2</v>
      </c>
      <c r="G335" s="26" t="s">
        <v>10</v>
      </c>
      <c r="H335" s="26" t="s">
        <v>11</v>
      </c>
      <c r="I335" s="26" t="s">
        <v>3</v>
      </c>
      <c r="J335" s="26" t="s">
        <v>12</v>
      </c>
      <c r="K335" s="26" t="s">
        <v>13</v>
      </c>
      <c r="L335" s="26" t="s">
        <v>14</v>
      </c>
      <c r="M335" s="26" t="s">
        <v>16</v>
      </c>
      <c r="N335" s="27" t="s">
        <v>17</v>
      </c>
      <c r="O335" s="27" t="s">
        <v>56</v>
      </c>
      <c r="P335" s="27" t="s">
        <v>48</v>
      </c>
      <c r="Q335" s="27" t="s">
        <v>105</v>
      </c>
      <c r="R335" s="27" t="s">
        <v>106</v>
      </c>
      <c r="S335" s="166" t="s">
        <v>57</v>
      </c>
      <c r="T335" s="167"/>
      <c r="U335" s="26" t="s">
        <v>70</v>
      </c>
      <c r="V335" s="26" t="s">
        <v>71</v>
      </c>
      <c r="W335" s="132" t="s">
        <v>72</v>
      </c>
      <c r="X335" s="132" t="s">
        <v>73</v>
      </c>
      <c r="Y335" s="147" t="s">
        <v>121</v>
      </c>
      <c r="Z335" s="147" t="s">
        <v>107</v>
      </c>
      <c r="AA335" s="26" t="s">
        <v>18</v>
      </c>
      <c r="AB335" s="147" t="s">
        <v>126</v>
      </c>
      <c r="AC335" s="147" t="s">
        <v>127</v>
      </c>
      <c r="AD335" s="26" t="s">
        <v>19</v>
      </c>
      <c r="AE335" s="113" t="s">
        <v>128</v>
      </c>
      <c r="AF335" s="114" t="s">
        <v>129</v>
      </c>
      <c r="AG335" s="115" t="s">
        <v>130</v>
      </c>
      <c r="AH335" s="116" t="s">
        <v>128</v>
      </c>
      <c r="AI335" s="115" t="s">
        <v>128</v>
      </c>
      <c r="AJ335" s="113" t="s">
        <v>174</v>
      </c>
    </row>
    <row r="336" spans="1:36" ht="14" thickBot="1" x14ac:dyDescent="0.3">
      <c r="A336" s="28" t="s">
        <v>142</v>
      </c>
      <c r="B336" s="46" t="s">
        <v>21</v>
      </c>
      <c r="C336" s="47" t="s">
        <v>22</v>
      </c>
      <c r="D336" s="46" t="s">
        <v>45</v>
      </c>
      <c r="E336" s="46" t="s">
        <v>45</v>
      </c>
      <c r="F336" s="48" t="s">
        <v>24</v>
      </c>
      <c r="G336" s="46" t="s">
        <v>45</v>
      </c>
      <c r="H336" s="46" t="s">
        <v>45</v>
      </c>
      <c r="I336" s="48" t="s">
        <v>24</v>
      </c>
      <c r="J336" s="46" t="s">
        <v>45</v>
      </c>
      <c r="K336" s="46" t="s">
        <v>45</v>
      </c>
      <c r="L336" s="48" t="s">
        <v>24</v>
      </c>
      <c r="M336" s="46" t="s">
        <v>26</v>
      </c>
      <c r="N336" s="48" t="s">
        <v>27</v>
      </c>
      <c r="O336" s="48" t="s">
        <v>59</v>
      </c>
      <c r="P336" s="30" t="s">
        <v>25</v>
      </c>
      <c r="Q336" s="31" t="s">
        <v>59</v>
      </c>
      <c r="R336" s="31" t="s">
        <v>59</v>
      </c>
      <c r="S336" s="29" t="s">
        <v>109</v>
      </c>
      <c r="T336" s="29" t="s">
        <v>61</v>
      </c>
      <c r="U336" s="29"/>
      <c r="V336" s="29"/>
      <c r="W336" s="133"/>
      <c r="X336" s="133"/>
      <c r="Y336" s="148" t="s">
        <v>45</v>
      </c>
      <c r="Z336" s="148" t="s">
        <v>45</v>
      </c>
      <c r="AA336" s="31" t="s">
        <v>24</v>
      </c>
      <c r="AB336" s="148" t="s">
        <v>45</v>
      </c>
      <c r="AC336" s="148" t="s">
        <v>45</v>
      </c>
      <c r="AD336" s="31" t="s">
        <v>24</v>
      </c>
      <c r="AE336" s="117" t="s">
        <v>6</v>
      </c>
      <c r="AF336" s="118" t="s">
        <v>132</v>
      </c>
      <c r="AG336" s="119" t="s">
        <v>133</v>
      </c>
      <c r="AH336" s="120" t="s">
        <v>134</v>
      </c>
      <c r="AI336" s="119" t="s">
        <v>135</v>
      </c>
      <c r="AJ336" s="157" t="s">
        <v>176</v>
      </c>
    </row>
    <row r="337" spans="1:36" ht="13" thickTop="1" x14ac:dyDescent="0.25">
      <c r="A337" s="83" t="s">
        <v>110</v>
      </c>
      <c r="B337" s="7">
        <v>16230</v>
      </c>
      <c r="C337" s="7">
        <v>524</v>
      </c>
      <c r="D337" s="50">
        <v>239</v>
      </c>
      <c r="E337" s="50">
        <v>5</v>
      </c>
      <c r="F337" s="50">
        <v>98</v>
      </c>
      <c r="G337" s="50">
        <v>330</v>
      </c>
      <c r="H337" s="50">
        <v>3</v>
      </c>
      <c r="I337" s="50">
        <v>99</v>
      </c>
      <c r="J337" s="50">
        <v>674</v>
      </c>
      <c r="K337" s="50">
        <v>30</v>
      </c>
      <c r="L337" s="50">
        <v>96</v>
      </c>
      <c r="M337" s="52">
        <v>19.02</v>
      </c>
      <c r="N337" s="52">
        <v>17.100000000000001</v>
      </c>
      <c r="O337" s="7">
        <v>9554</v>
      </c>
      <c r="P337" s="8">
        <f t="shared" ref="P337:P348" si="93">O337/B337</f>
        <v>0.58866296980899568</v>
      </c>
      <c r="Q337" s="49">
        <v>1618</v>
      </c>
      <c r="R337" s="49">
        <v>3754</v>
      </c>
      <c r="S337" s="7"/>
      <c r="T337" s="43"/>
      <c r="U337" s="52">
        <v>7.6</v>
      </c>
      <c r="V337" s="52">
        <v>7.6</v>
      </c>
      <c r="W337" s="85">
        <v>1.988</v>
      </c>
      <c r="X337" s="85">
        <v>1.839</v>
      </c>
      <c r="Y337" s="86">
        <v>50</v>
      </c>
      <c r="Z337" s="86">
        <v>7.4</v>
      </c>
      <c r="AA337" s="64">
        <v>85</v>
      </c>
      <c r="AB337" s="86">
        <v>9</v>
      </c>
      <c r="AC337" s="86">
        <v>1.91</v>
      </c>
      <c r="AD337" s="64">
        <v>79</v>
      </c>
      <c r="AE337" s="121">
        <f>C337/$C$2</f>
        <v>0.16375000000000001</v>
      </c>
      <c r="AF337" s="122">
        <f>(C337*D337)/1000</f>
        <v>125.236</v>
      </c>
      <c r="AG337" s="123">
        <f>(AF337)/$E$3</f>
        <v>0.10436333333333334</v>
      </c>
      <c r="AH337" s="124">
        <f>(C337*G337)/1000</f>
        <v>172.92</v>
      </c>
      <c r="AI337" s="123">
        <f>(AH337)/$G$3</f>
        <v>0.18012499999999998</v>
      </c>
      <c r="AJ337" s="159">
        <f t="shared" ref="AJ337:AJ348" si="94">(0.8*C337*G337)/60</f>
        <v>2305.6000000000004</v>
      </c>
    </row>
    <row r="338" spans="1:36" x14ac:dyDescent="0.25">
      <c r="A338" s="83" t="s">
        <v>29</v>
      </c>
      <c r="B338" s="7">
        <v>15033</v>
      </c>
      <c r="C338" s="7">
        <v>537</v>
      </c>
      <c r="D338" s="50">
        <v>215</v>
      </c>
      <c r="E338" s="50">
        <v>7</v>
      </c>
      <c r="F338" s="50">
        <v>97</v>
      </c>
      <c r="G338" s="50">
        <v>323</v>
      </c>
      <c r="H338" s="50">
        <v>3</v>
      </c>
      <c r="I338" s="50">
        <v>99</v>
      </c>
      <c r="J338" s="50">
        <v>639</v>
      </c>
      <c r="K338" s="50">
        <v>22</v>
      </c>
      <c r="L338" s="50">
        <v>97</v>
      </c>
      <c r="M338" s="53"/>
      <c r="N338" s="53"/>
      <c r="O338" s="7">
        <v>8792</v>
      </c>
      <c r="P338" s="8">
        <f t="shared" si="93"/>
        <v>0.58484667065788598</v>
      </c>
      <c r="Q338" s="7">
        <v>1355</v>
      </c>
      <c r="R338" s="7">
        <v>3366</v>
      </c>
      <c r="S338" s="7"/>
      <c r="T338" s="44"/>
      <c r="U338" s="52">
        <v>7.3</v>
      </c>
      <c r="V338" s="52">
        <v>7.4</v>
      </c>
      <c r="W338" s="85">
        <v>2.6579999999999999</v>
      </c>
      <c r="X338" s="85">
        <v>2.6850000000000001</v>
      </c>
      <c r="Y338" s="87">
        <v>48</v>
      </c>
      <c r="Z338" s="87">
        <v>2.2000000000000002</v>
      </c>
      <c r="AA338" s="50">
        <v>95</v>
      </c>
      <c r="AB338" s="87">
        <v>9</v>
      </c>
      <c r="AC338" s="87">
        <v>2.5</v>
      </c>
      <c r="AD338" s="50">
        <v>71</v>
      </c>
      <c r="AE338" s="121">
        <f t="shared" ref="AE338:AE348" si="95">C338/$C$2</f>
        <v>0.1678125</v>
      </c>
      <c r="AF338" s="122">
        <f t="shared" ref="AF338:AF348" si="96">(C338*D338)/1000</f>
        <v>115.455</v>
      </c>
      <c r="AG338" s="123">
        <f t="shared" ref="AG338:AG350" si="97">(AF338)/$E$3</f>
        <v>9.6212499999999992E-2</v>
      </c>
      <c r="AH338" s="124">
        <f t="shared" ref="AH338:AH348" si="98">(C338*G338)/1000</f>
        <v>173.45099999999999</v>
      </c>
      <c r="AI338" s="123">
        <f t="shared" ref="AI338:AI348" si="99">(AH338)/$G$3</f>
        <v>0.18067812499999999</v>
      </c>
      <c r="AJ338" s="159">
        <f t="shared" si="94"/>
        <v>2312.6800000000003</v>
      </c>
    </row>
    <row r="339" spans="1:36" x14ac:dyDescent="0.25">
      <c r="A339" s="83" t="s">
        <v>30</v>
      </c>
      <c r="B339" s="7">
        <v>21744</v>
      </c>
      <c r="C339" s="7">
        <v>701</v>
      </c>
      <c r="D339" s="50">
        <v>275</v>
      </c>
      <c r="E339" s="50">
        <v>5</v>
      </c>
      <c r="F339" s="50">
        <v>98</v>
      </c>
      <c r="G339" s="50">
        <v>310</v>
      </c>
      <c r="H339" s="50">
        <v>4</v>
      </c>
      <c r="I339" s="50">
        <v>99</v>
      </c>
      <c r="J339" s="50">
        <v>711</v>
      </c>
      <c r="K339" s="50">
        <v>24</v>
      </c>
      <c r="L339" s="50">
        <v>97</v>
      </c>
      <c r="M339" s="52">
        <v>40.04</v>
      </c>
      <c r="N339" s="52">
        <v>18.7</v>
      </c>
      <c r="O339" s="7">
        <v>10357</v>
      </c>
      <c r="P339" s="8">
        <f t="shared" si="93"/>
        <v>0.47631530537159678</v>
      </c>
      <c r="Q339" s="7">
        <v>1870</v>
      </c>
      <c r="R339" s="7">
        <v>4505</v>
      </c>
      <c r="S339" s="7"/>
      <c r="T339" s="44"/>
      <c r="U339" s="52">
        <v>7.5</v>
      </c>
      <c r="V339" s="52">
        <v>7.4</v>
      </c>
      <c r="W339" s="85">
        <v>2.3279999999999998</v>
      </c>
      <c r="X339" s="85">
        <v>2.02</v>
      </c>
      <c r="Y339" s="87">
        <v>45</v>
      </c>
      <c r="Z339" s="87">
        <v>1.6</v>
      </c>
      <c r="AA339" s="50">
        <v>96</v>
      </c>
      <c r="AB339" s="87">
        <v>10</v>
      </c>
      <c r="AC339" s="87">
        <v>1.17</v>
      </c>
      <c r="AD339" s="50">
        <v>89</v>
      </c>
      <c r="AE339" s="121">
        <f t="shared" si="95"/>
        <v>0.21906249999999999</v>
      </c>
      <c r="AF339" s="122">
        <f t="shared" si="96"/>
        <v>192.77500000000001</v>
      </c>
      <c r="AG339" s="123">
        <f t="shared" si="97"/>
        <v>0.16064583333333335</v>
      </c>
      <c r="AH339" s="124">
        <f t="shared" si="98"/>
        <v>217.31</v>
      </c>
      <c r="AI339" s="123">
        <f t="shared" si="99"/>
        <v>0.22636458333333334</v>
      </c>
      <c r="AJ339" s="159">
        <f t="shared" si="94"/>
        <v>2897.4666666666672</v>
      </c>
    </row>
    <row r="340" spans="1:36" x14ac:dyDescent="0.25">
      <c r="A340" s="83" t="s">
        <v>31</v>
      </c>
      <c r="B340" s="7">
        <v>22636</v>
      </c>
      <c r="C340" s="7">
        <v>755</v>
      </c>
      <c r="D340" s="50">
        <v>166</v>
      </c>
      <c r="E340" s="50">
        <v>6</v>
      </c>
      <c r="F340" s="50">
        <v>96</v>
      </c>
      <c r="G340" s="50">
        <v>323</v>
      </c>
      <c r="H340" s="50">
        <v>3</v>
      </c>
      <c r="I340" s="50">
        <v>99</v>
      </c>
      <c r="J340" s="50">
        <v>617</v>
      </c>
      <c r="K340" s="50">
        <v>26</v>
      </c>
      <c r="L340" s="50">
        <v>96</v>
      </c>
      <c r="M340" s="52">
        <v>40.840000000000003</v>
      </c>
      <c r="N340" s="52">
        <v>18.5</v>
      </c>
      <c r="O340" s="7">
        <v>12747</v>
      </c>
      <c r="P340" s="8">
        <f t="shared" si="93"/>
        <v>0.56312952818519169</v>
      </c>
      <c r="Q340" s="7">
        <v>1556</v>
      </c>
      <c r="R340" s="7">
        <v>4362</v>
      </c>
      <c r="S340" s="7"/>
      <c r="T340" s="44"/>
      <c r="U340" s="52">
        <v>7.7</v>
      </c>
      <c r="V340" s="52">
        <v>7.8</v>
      </c>
      <c r="W340" s="85">
        <v>2.3180000000000001</v>
      </c>
      <c r="X340" s="85">
        <v>1.9990000000000001</v>
      </c>
      <c r="Y340" s="87">
        <v>42</v>
      </c>
      <c r="Z340" s="87">
        <v>1.4</v>
      </c>
      <c r="AA340" s="50">
        <v>97</v>
      </c>
      <c r="AB340" s="87">
        <v>16</v>
      </c>
      <c r="AC340" s="87">
        <v>2.0099999999999998</v>
      </c>
      <c r="AD340" s="50">
        <v>88</v>
      </c>
      <c r="AE340" s="121">
        <f t="shared" si="95"/>
        <v>0.23593749999999999</v>
      </c>
      <c r="AF340" s="122">
        <f t="shared" si="96"/>
        <v>125.33</v>
      </c>
      <c r="AG340" s="123">
        <f t="shared" si="97"/>
        <v>0.10444166666666667</v>
      </c>
      <c r="AH340" s="124">
        <f t="shared" si="98"/>
        <v>243.86500000000001</v>
      </c>
      <c r="AI340" s="123">
        <f t="shared" si="99"/>
        <v>0.2540260416666667</v>
      </c>
      <c r="AJ340" s="159">
        <f t="shared" si="94"/>
        <v>3251.5333333333333</v>
      </c>
    </row>
    <row r="341" spans="1:36" x14ac:dyDescent="0.25">
      <c r="A341" s="83" t="s">
        <v>32</v>
      </c>
      <c r="B341" s="7">
        <v>21281</v>
      </c>
      <c r="C341" s="7">
        <v>686</v>
      </c>
      <c r="D341" s="50">
        <v>200</v>
      </c>
      <c r="E341" s="50">
        <v>7</v>
      </c>
      <c r="F341" s="50">
        <v>97</v>
      </c>
      <c r="G341" s="50">
        <v>280</v>
      </c>
      <c r="H341" s="50">
        <v>4</v>
      </c>
      <c r="I341" s="50">
        <v>99</v>
      </c>
      <c r="J341" s="50">
        <v>554</v>
      </c>
      <c r="K341" s="50">
        <v>27</v>
      </c>
      <c r="L341" s="50">
        <v>95</v>
      </c>
      <c r="M341" s="52">
        <v>20.260000000000002</v>
      </c>
      <c r="N341" s="52">
        <v>18.100000000000001</v>
      </c>
      <c r="O341" s="7">
        <v>11993</v>
      </c>
      <c r="P341" s="8">
        <f t="shared" si="93"/>
        <v>0.56355434425074014</v>
      </c>
      <c r="Q341" s="7">
        <v>1366</v>
      </c>
      <c r="R341" s="7">
        <v>4362</v>
      </c>
      <c r="S341" s="7">
        <v>2</v>
      </c>
      <c r="T341" s="44">
        <v>12</v>
      </c>
      <c r="U341" s="52">
        <v>7.5</v>
      </c>
      <c r="V341" s="52">
        <v>7.4</v>
      </c>
      <c r="W341" s="85">
        <v>2.4630000000000001</v>
      </c>
      <c r="X341" s="85">
        <v>2.2450000000000001</v>
      </c>
      <c r="Y341" s="87">
        <v>48</v>
      </c>
      <c r="Z341" s="87">
        <v>1.7</v>
      </c>
      <c r="AA341" s="50">
        <v>96</v>
      </c>
      <c r="AB341" s="87">
        <v>17</v>
      </c>
      <c r="AC341" s="87">
        <v>3.5</v>
      </c>
      <c r="AD341" s="50">
        <v>80</v>
      </c>
      <c r="AE341" s="121">
        <f t="shared" si="95"/>
        <v>0.21437500000000001</v>
      </c>
      <c r="AF341" s="122">
        <f t="shared" si="96"/>
        <v>137.19999999999999</v>
      </c>
      <c r="AG341" s="123">
        <f t="shared" si="97"/>
        <v>0.11433333333333333</v>
      </c>
      <c r="AH341" s="124">
        <f t="shared" si="98"/>
        <v>192.08</v>
      </c>
      <c r="AI341" s="123">
        <f t="shared" si="99"/>
        <v>0.20008333333333334</v>
      </c>
      <c r="AJ341" s="159">
        <f t="shared" si="94"/>
        <v>2561.0666666666671</v>
      </c>
    </row>
    <row r="342" spans="1:36" x14ac:dyDescent="0.25">
      <c r="A342" s="83" t="s">
        <v>33</v>
      </c>
      <c r="B342" s="7">
        <v>24720</v>
      </c>
      <c r="C342" s="7">
        <v>824</v>
      </c>
      <c r="D342" s="50">
        <v>331</v>
      </c>
      <c r="E342" s="50">
        <v>4</v>
      </c>
      <c r="F342" s="50">
        <v>99</v>
      </c>
      <c r="G342" s="50">
        <v>400</v>
      </c>
      <c r="H342" s="50">
        <v>6</v>
      </c>
      <c r="I342" s="54" t="s">
        <v>49</v>
      </c>
      <c r="J342" s="50">
        <v>736</v>
      </c>
      <c r="K342" s="50">
        <v>27</v>
      </c>
      <c r="L342" s="54" t="s">
        <v>87</v>
      </c>
      <c r="M342" s="52"/>
      <c r="N342" s="52"/>
      <c r="O342" s="7">
        <v>14407</v>
      </c>
      <c r="P342" s="8">
        <f t="shared" si="93"/>
        <v>0.58280744336569579</v>
      </c>
      <c r="Q342" s="7">
        <v>1528</v>
      </c>
      <c r="R342" s="7">
        <v>5157</v>
      </c>
      <c r="S342" s="7">
        <v>1</v>
      </c>
      <c r="T342" s="44">
        <v>2</v>
      </c>
      <c r="U342" s="52">
        <v>7.5</v>
      </c>
      <c r="V342" s="52">
        <v>7.5</v>
      </c>
      <c r="W342" s="85">
        <v>2.89</v>
      </c>
      <c r="X342" s="85">
        <v>2.415</v>
      </c>
      <c r="Y342" s="87">
        <v>36</v>
      </c>
      <c r="Z342" s="87">
        <v>4.4000000000000004</v>
      </c>
      <c r="AA342" s="50">
        <v>88</v>
      </c>
      <c r="AB342" s="87">
        <v>12</v>
      </c>
      <c r="AC342" s="87">
        <v>3.56</v>
      </c>
      <c r="AD342" s="50">
        <v>70</v>
      </c>
      <c r="AE342" s="121">
        <f t="shared" si="95"/>
        <v>0.25750000000000001</v>
      </c>
      <c r="AF342" s="122">
        <f t="shared" si="96"/>
        <v>272.74400000000003</v>
      </c>
      <c r="AG342" s="123">
        <f t="shared" si="97"/>
        <v>0.22728666666666669</v>
      </c>
      <c r="AH342" s="124">
        <f t="shared" si="98"/>
        <v>329.6</v>
      </c>
      <c r="AI342" s="123">
        <f t="shared" si="99"/>
        <v>0.34333333333333338</v>
      </c>
      <c r="AJ342" s="159">
        <f t="shared" si="94"/>
        <v>4394.666666666667</v>
      </c>
    </row>
    <row r="343" spans="1:36" x14ac:dyDescent="0.25">
      <c r="A343" s="83" t="s">
        <v>34</v>
      </c>
      <c r="B343" s="7">
        <v>36565</v>
      </c>
      <c r="C343" s="7">
        <v>1180</v>
      </c>
      <c r="D343" s="50">
        <v>236</v>
      </c>
      <c r="E343" s="50">
        <v>5</v>
      </c>
      <c r="F343" s="50">
        <v>98</v>
      </c>
      <c r="G343" s="50">
        <v>244</v>
      </c>
      <c r="H343" s="50">
        <v>5</v>
      </c>
      <c r="I343" s="54" t="s">
        <v>44</v>
      </c>
      <c r="J343" s="50">
        <v>559</v>
      </c>
      <c r="K343" s="50">
        <v>31</v>
      </c>
      <c r="L343" s="54" t="s">
        <v>88</v>
      </c>
      <c r="M343" s="52">
        <v>38.1</v>
      </c>
      <c r="N343" s="52">
        <v>18.2</v>
      </c>
      <c r="O343" s="7">
        <v>26520</v>
      </c>
      <c r="P343" s="8">
        <f t="shared" si="93"/>
        <v>0.72528374128264739</v>
      </c>
      <c r="Q343" s="7">
        <v>1794</v>
      </c>
      <c r="R343" s="7">
        <v>6914</v>
      </c>
      <c r="S343" s="7">
        <v>41</v>
      </c>
      <c r="T343" s="44">
        <v>416</v>
      </c>
      <c r="U343" s="52">
        <v>7.7</v>
      </c>
      <c r="V343" s="52">
        <v>7.5</v>
      </c>
      <c r="W343" s="85">
        <v>3.07</v>
      </c>
      <c r="X343" s="85">
        <v>2.3820000000000001</v>
      </c>
      <c r="Y343" s="87">
        <v>47</v>
      </c>
      <c r="Z343" s="87">
        <v>9.5</v>
      </c>
      <c r="AA343" s="50">
        <v>80</v>
      </c>
      <c r="AB343" s="87">
        <v>9</v>
      </c>
      <c r="AC343" s="87">
        <v>2.67</v>
      </c>
      <c r="AD343" s="50">
        <v>69</v>
      </c>
      <c r="AE343" s="121">
        <f t="shared" si="95"/>
        <v>0.36875000000000002</v>
      </c>
      <c r="AF343" s="122">
        <f t="shared" si="96"/>
        <v>278.48</v>
      </c>
      <c r="AG343" s="123">
        <f t="shared" si="97"/>
        <v>0.23206666666666667</v>
      </c>
      <c r="AH343" s="124">
        <f t="shared" si="98"/>
        <v>287.92</v>
      </c>
      <c r="AI343" s="123">
        <f t="shared" si="99"/>
        <v>0.29991666666666666</v>
      </c>
      <c r="AJ343" s="159">
        <f t="shared" si="94"/>
        <v>3838.9333333333334</v>
      </c>
    </row>
    <row r="344" spans="1:36" x14ac:dyDescent="0.25">
      <c r="A344" s="83" t="s">
        <v>35</v>
      </c>
      <c r="B344" s="7">
        <v>50951</v>
      </c>
      <c r="C344" s="7">
        <v>1644</v>
      </c>
      <c r="D344" s="50">
        <v>314</v>
      </c>
      <c r="E344" s="50">
        <v>5</v>
      </c>
      <c r="F344" s="50">
        <v>97</v>
      </c>
      <c r="G344" s="50">
        <v>450</v>
      </c>
      <c r="H344" s="50">
        <v>3</v>
      </c>
      <c r="I344" s="54" t="s">
        <v>49</v>
      </c>
      <c r="J344" s="50">
        <v>1038</v>
      </c>
      <c r="K344" s="50">
        <v>27</v>
      </c>
      <c r="L344" s="54" t="s">
        <v>20</v>
      </c>
      <c r="M344" s="52">
        <v>77.239999999999995</v>
      </c>
      <c r="N344" s="52">
        <v>17.600000000000001</v>
      </c>
      <c r="O344" s="7">
        <v>31005</v>
      </c>
      <c r="P344" s="8">
        <f t="shared" si="93"/>
        <v>0.60852583855076448</v>
      </c>
      <c r="Q344" s="7">
        <v>2386</v>
      </c>
      <c r="R344" s="7">
        <v>8763</v>
      </c>
      <c r="S344" s="7">
        <v>68</v>
      </c>
      <c r="T344" s="44">
        <v>692</v>
      </c>
      <c r="U344" s="52">
        <v>7.5</v>
      </c>
      <c r="V344" s="52">
        <v>7.6</v>
      </c>
      <c r="W344" s="85">
        <v>2.6150000000000002</v>
      </c>
      <c r="X344" s="85">
        <v>2.4380000000000002</v>
      </c>
      <c r="Y344" s="87">
        <v>71</v>
      </c>
      <c r="Z344" s="87">
        <v>6.3</v>
      </c>
      <c r="AA344" s="50">
        <v>91</v>
      </c>
      <c r="AB344" s="87">
        <v>14</v>
      </c>
      <c r="AC344" s="87">
        <v>6</v>
      </c>
      <c r="AD344" s="50">
        <v>58</v>
      </c>
      <c r="AE344" s="121">
        <f t="shared" si="95"/>
        <v>0.51375000000000004</v>
      </c>
      <c r="AF344" s="122">
        <f t="shared" si="96"/>
        <v>516.21600000000001</v>
      </c>
      <c r="AG344" s="123">
        <f t="shared" si="97"/>
        <v>0.43018000000000001</v>
      </c>
      <c r="AH344" s="124">
        <f t="shared" si="98"/>
        <v>739.8</v>
      </c>
      <c r="AI344" s="123">
        <f t="shared" si="99"/>
        <v>0.770625</v>
      </c>
      <c r="AJ344" s="159">
        <f t="shared" si="94"/>
        <v>9864</v>
      </c>
    </row>
    <row r="345" spans="1:36" x14ac:dyDescent="0.25">
      <c r="A345" s="83" t="s">
        <v>36</v>
      </c>
      <c r="B345" s="7">
        <v>28915</v>
      </c>
      <c r="C345" s="7">
        <v>964</v>
      </c>
      <c r="D345" s="50">
        <v>325</v>
      </c>
      <c r="E345" s="50">
        <v>8</v>
      </c>
      <c r="F345" s="50">
        <v>98</v>
      </c>
      <c r="G345" s="50">
        <v>235</v>
      </c>
      <c r="H345" s="50">
        <v>3</v>
      </c>
      <c r="I345" s="54" t="s">
        <v>49</v>
      </c>
      <c r="J345" s="50">
        <v>586</v>
      </c>
      <c r="K345" s="50">
        <v>27</v>
      </c>
      <c r="L345" s="54" t="s">
        <v>83</v>
      </c>
      <c r="M345" s="52">
        <v>38.64</v>
      </c>
      <c r="N345" s="52">
        <v>17.600000000000001</v>
      </c>
      <c r="O345" s="7">
        <v>16768</v>
      </c>
      <c r="P345" s="8">
        <f t="shared" si="93"/>
        <v>0.57990662286010719</v>
      </c>
      <c r="Q345" s="7">
        <v>1620</v>
      </c>
      <c r="R345" s="7">
        <v>5460</v>
      </c>
      <c r="S345" s="7">
        <v>38</v>
      </c>
      <c r="T345" s="44">
        <v>511</v>
      </c>
      <c r="U345" s="52">
        <v>7.6</v>
      </c>
      <c r="V345" s="52">
        <v>7.6</v>
      </c>
      <c r="W345" s="85">
        <v>3.2330000000000001</v>
      </c>
      <c r="X345" s="85">
        <v>2.57</v>
      </c>
      <c r="Y345" s="87">
        <v>38</v>
      </c>
      <c r="Z345" s="87">
        <v>5</v>
      </c>
      <c r="AA345" s="50">
        <v>87</v>
      </c>
      <c r="AB345" s="87">
        <v>10</v>
      </c>
      <c r="AC345" s="87">
        <v>6.16</v>
      </c>
      <c r="AD345" s="50">
        <v>39</v>
      </c>
      <c r="AE345" s="121">
        <f t="shared" si="95"/>
        <v>0.30125000000000002</v>
      </c>
      <c r="AF345" s="122">
        <f t="shared" si="96"/>
        <v>313.3</v>
      </c>
      <c r="AG345" s="123">
        <f t="shared" si="97"/>
        <v>0.26108333333333333</v>
      </c>
      <c r="AH345" s="124">
        <f t="shared" si="98"/>
        <v>226.54</v>
      </c>
      <c r="AI345" s="123">
        <f t="shared" si="99"/>
        <v>0.23597916666666666</v>
      </c>
      <c r="AJ345" s="159">
        <f t="shared" si="94"/>
        <v>3020.5333333333333</v>
      </c>
    </row>
    <row r="346" spans="1:36" x14ac:dyDescent="0.25">
      <c r="A346" s="83" t="s">
        <v>37</v>
      </c>
      <c r="B346" s="7">
        <v>22969</v>
      </c>
      <c r="C346" s="7">
        <v>741</v>
      </c>
      <c r="D346" s="50">
        <v>299</v>
      </c>
      <c r="E346" s="50">
        <v>8</v>
      </c>
      <c r="F346" s="50">
        <v>97</v>
      </c>
      <c r="G346" s="50">
        <v>265</v>
      </c>
      <c r="H346" s="50">
        <v>3</v>
      </c>
      <c r="I346" s="54" t="s">
        <v>49</v>
      </c>
      <c r="J346" s="50">
        <v>526</v>
      </c>
      <c r="K346" s="50">
        <v>31</v>
      </c>
      <c r="L346" s="54" t="s">
        <v>88</v>
      </c>
      <c r="M346" s="52">
        <v>19.88</v>
      </c>
      <c r="N346" s="52">
        <v>18.3</v>
      </c>
      <c r="O346" s="7">
        <v>10075</v>
      </c>
      <c r="P346" s="8">
        <f t="shared" si="93"/>
        <v>0.43863468152727592</v>
      </c>
      <c r="Q346" s="7">
        <v>1575</v>
      </c>
      <c r="R346" s="7">
        <v>4670</v>
      </c>
      <c r="S346" s="7"/>
      <c r="T346" s="44"/>
      <c r="U346" s="52">
        <v>7.7</v>
      </c>
      <c r="V346" s="52">
        <v>7.5</v>
      </c>
      <c r="W346" s="85">
        <v>4.49</v>
      </c>
      <c r="X346" s="85">
        <v>4.1900000000000004</v>
      </c>
      <c r="Y346" s="87">
        <v>42</v>
      </c>
      <c r="Z346" s="87">
        <v>3.8</v>
      </c>
      <c r="AA346" s="50">
        <v>91</v>
      </c>
      <c r="AB346" s="87">
        <v>9</v>
      </c>
      <c r="AC346" s="87">
        <v>4.6500000000000004</v>
      </c>
      <c r="AD346" s="50">
        <v>45</v>
      </c>
      <c r="AE346" s="121">
        <f t="shared" si="95"/>
        <v>0.2315625</v>
      </c>
      <c r="AF346" s="122">
        <f t="shared" si="96"/>
        <v>221.559</v>
      </c>
      <c r="AG346" s="123">
        <f t="shared" si="97"/>
        <v>0.1846325</v>
      </c>
      <c r="AH346" s="124">
        <f t="shared" si="98"/>
        <v>196.36500000000001</v>
      </c>
      <c r="AI346" s="123">
        <f t="shared" si="99"/>
        <v>0.20454687500000002</v>
      </c>
      <c r="AJ346" s="159">
        <f t="shared" si="94"/>
        <v>2618.2000000000003</v>
      </c>
    </row>
    <row r="347" spans="1:36" x14ac:dyDescent="0.25">
      <c r="A347" s="83" t="s">
        <v>38</v>
      </c>
      <c r="B347" s="7">
        <v>17268</v>
      </c>
      <c r="C347" s="7">
        <v>576</v>
      </c>
      <c r="D347" s="50">
        <v>164</v>
      </c>
      <c r="E347" s="50">
        <v>5</v>
      </c>
      <c r="F347" s="50">
        <v>97</v>
      </c>
      <c r="G347" s="50">
        <v>273</v>
      </c>
      <c r="H347" s="50">
        <v>4</v>
      </c>
      <c r="I347" s="54" t="s">
        <v>49</v>
      </c>
      <c r="J347" s="50">
        <v>414</v>
      </c>
      <c r="K347" s="50">
        <v>21</v>
      </c>
      <c r="L347" s="54" t="s">
        <v>83</v>
      </c>
      <c r="M347" s="52">
        <v>19.54</v>
      </c>
      <c r="N347" s="52">
        <v>17.3</v>
      </c>
      <c r="O347" s="7">
        <v>8187</v>
      </c>
      <c r="P347" s="8">
        <f t="shared" si="93"/>
        <v>0.47411396803335648</v>
      </c>
      <c r="Q347" s="7">
        <v>1454</v>
      </c>
      <c r="R347" s="7">
        <v>3473</v>
      </c>
      <c r="S347" s="7">
        <v>11</v>
      </c>
      <c r="T347" s="45">
        <v>129</v>
      </c>
      <c r="U347" s="52">
        <v>7.8</v>
      </c>
      <c r="V347" s="52">
        <v>7.7</v>
      </c>
      <c r="W347" s="85">
        <v>3.3929999999999998</v>
      </c>
      <c r="X347" s="85">
        <v>3.1829999999999998</v>
      </c>
      <c r="Y347" s="87">
        <v>40</v>
      </c>
      <c r="Z347" s="87">
        <v>2.4</v>
      </c>
      <c r="AA347" s="50">
        <v>94</v>
      </c>
      <c r="AB347" s="87">
        <v>11</v>
      </c>
      <c r="AC347" s="87">
        <v>3.4</v>
      </c>
      <c r="AD347" s="50">
        <v>69</v>
      </c>
      <c r="AE347" s="121">
        <f t="shared" si="95"/>
        <v>0.18</v>
      </c>
      <c r="AF347" s="122">
        <f t="shared" si="96"/>
        <v>94.463999999999999</v>
      </c>
      <c r="AG347" s="123">
        <f t="shared" si="97"/>
        <v>7.8719999999999998E-2</v>
      </c>
      <c r="AH347" s="124">
        <f t="shared" si="98"/>
        <v>157.24799999999999</v>
      </c>
      <c r="AI347" s="123">
        <f t="shared" si="99"/>
        <v>0.1638</v>
      </c>
      <c r="AJ347" s="159">
        <f t="shared" si="94"/>
        <v>2096.6400000000003</v>
      </c>
    </row>
    <row r="348" spans="1:36" ht="13" thickBot="1" x14ac:dyDescent="0.3">
      <c r="A348" s="83" t="s">
        <v>39</v>
      </c>
      <c r="B348" s="7">
        <v>14541</v>
      </c>
      <c r="C348" s="7">
        <v>469</v>
      </c>
      <c r="D348" s="50">
        <v>288</v>
      </c>
      <c r="E348" s="50">
        <v>4</v>
      </c>
      <c r="F348" s="50">
        <v>99</v>
      </c>
      <c r="G348" s="50">
        <v>412</v>
      </c>
      <c r="H348" s="50">
        <v>3</v>
      </c>
      <c r="I348" s="54" t="s">
        <v>49</v>
      </c>
      <c r="J348" s="50">
        <v>775</v>
      </c>
      <c r="K348" s="50">
        <v>20</v>
      </c>
      <c r="L348" s="54" t="s">
        <v>20</v>
      </c>
      <c r="M348" s="52"/>
      <c r="N348" s="52"/>
      <c r="O348" s="7">
        <v>8189</v>
      </c>
      <c r="P348" s="8">
        <f t="shared" si="93"/>
        <v>0.56316621965476932</v>
      </c>
      <c r="Q348" s="7">
        <v>1313</v>
      </c>
      <c r="R348" s="7">
        <v>3096</v>
      </c>
      <c r="S348" s="7"/>
      <c r="T348" s="45"/>
      <c r="U348" s="8">
        <v>7.7</v>
      </c>
      <c r="V348" s="8">
        <v>7.7</v>
      </c>
      <c r="W348" s="85">
        <v>3.29</v>
      </c>
      <c r="X348" s="85">
        <v>3.1779999999999999</v>
      </c>
      <c r="Y348" s="87">
        <v>50</v>
      </c>
      <c r="Z348" s="87">
        <v>1.2</v>
      </c>
      <c r="AA348" s="50">
        <v>98</v>
      </c>
      <c r="AB348" s="87">
        <v>12</v>
      </c>
      <c r="AC348" s="87">
        <v>3.43</v>
      </c>
      <c r="AD348" s="50">
        <v>71</v>
      </c>
      <c r="AE348" s="121">
        <f t="shared" si="95"/>
        <v>0.14656250000000001</v>
      </c>
      <c r="AF348" s="122">
        <f t="shared" si="96"/>
        <v>135.072</v>
      </c>
      <c r="AG348" s="123">
        <f t="shared" si="97"/>
        <v>0.11256000000000001</v>
      </c>
      <c r="AH348" s="124">
        <f t="shared" si="98"/>
        <v>193.22800000000001</v>
      </c>
      <c r="AI348" s="123">
        <f t="shared" si="99"/>
        <v>0.20127916666666668</v>
      </c>
      <c r="AJ348" s="159">
        <f t="shared" si="94"/>
        <v>2576.3733333333339</v>
      </c>
    </row>
    <row r="349" spans="1:36" ht="13" thickTop="1" x14ac:dyDescent="0.25">
      <c r="A349" s="76" t="s">
        <v>143</v>
      </c>
      <c r="B349" s="77">
        <f>SUM(B337:B348)</f>
        <v>292853</v>
      </c>
      <c r="C349" s="77"/>
      <c r="D349" s="77"/>
      <c r="E349" s="77"/>
      <c r="F349" s="79"/>
      <c r="G349" s="77"/>
      <c r="H349" s="77"/>
      <c r="I349" s="79"/>
      <c r="J349" s="77"/>
      <c r="K349" s="77"/>
      <c r="L349" s="79"/>
      <c r="M349" s="77">
        <f>SUM(M337:M348)</f>
        <v>313.56</v>
      </c>
      <c r="N349" s="79"/>
      <c r="O349" s="77">
        <f t="shared" ref="O349:T349" si="100">SUM(O337:O348)</f>
        <v>168594</v>
      </c>
      <c r="P349" s="80">
        <f t="shared" si="100"/>
        <v>6.748947333549026</v>
      </c>
      <c r="Q349" s="77">
        <f t="shared" si="100"/>
        <v>19435</v>
      </c>
      <c r="R349" s="77">
        <f t="shared" si="100"/>
        <v>57882</v>
      </c>
      <c r="S349" s="78">
        <f t="shared" si="100"/>
        <v>161</v>
      </c>
      <c r="T349" s="78">
        <f t="shared" si="100"/>
        <v>1762</v>
      </c>
      <c r="U349" s="81"/>
      <c r="V349" s="81"/>
      <c r="W349" s="142"/>
      <c r="X349" s="142"/>
      <c r="Y349" s="149"/>
      <c r="Z349" s="149"/>
      <c r="AA349" s="79"/>
      <c r="AB349" s="149"/>
      <c r="AC349" s="149"/>
      <c r="AD349" s="79"/>
      <c r="AE349" s="125"/>
      <c r="AF349" s="126"/>
      <c r="AG349" s="127"/>
      <c r="AH349" s="128"/>
      <c r="AI349" s="127"/>
      <c r="AJ349" s="160"/>
    </row>
    <row r="350" spans="1:36" ht="13" thickBot="1" x14ac:dyDescent="0.3">
      <c r="A350" s="75" t="s">
        <v>144</v>
      </c>
      <c r="B350" s="13">
        <f>AVERAGE(B337:B348)</f>
        <v>24404.416666666668</v>
      </c>
      <c r="C350" s="13">
        <f t="shared" ref="C350:P350" si="101">AVERAGE(C337:C348)</f>
        <v>800.08333333333337</v>
      </c>
      <c r="D350" s="13">
        <f t="shared" si="101"/>
        <v>254.33333333333334</v>
      </c>
      <c r="E350" s="13">
        <f>AVERAGE(E337:E348)</f>
        <v>5.75</v>
      </c>
      <c r="F350" s="13">
        <f>AVERAGE(F337:F348)</f>
        <v>97.583333333333329</v>
      </c>
      <c r="G350" s="13">
        <f>AVERAGE(G337:G348)</f>
        <v>320.41666666666669</v>
      </c>
      <c r="H350" s="13">
        <f>AVERAGE(H337:H348)</f>
        <v>3.6666666666666665</v>
      </c>
      <c r="I350" s="13">
        <f>AVERAGE(I337:I348)</f>
        <v>99</v>
      </c>
      <c r="J350" s="13">
        <f t="shared" si="101"/>
        <v>652.41666666666663</v>
      </c>
      <c r="K350" s="13">
        <f>AVERAGE(K337:K348)</f>
        <v>26.083333333333332</v>
      </c>
      <c r="L350" s="13">
        <f>AVERAGE(L337:L348)</f>
        <v>96.2</v>
      </c>
      <c r="M350" s="13">
        <f t="shared" si="101"/>
        <v>34.840000000000003</v>
      </c>
      <c r="N350" s="13">
        <f t="shared" si="101"/>
        <v>17.933333333333337</v>
      </c>
      <c r="O350" s="13">
        <f t="shared" si="101"/>
        <v>14049.5</v>
      </c>
      <c r="P350" s="39">
        <f t="shared" si="101"/>
        <v>0.5624122777957522</v>
      </c>
      <c r="Q350" s="13">
        <f>AVERAGE(Q337:Q348)</f>
        <v>1619.5833333333333</v>
      </c>
      <c r="R350" s="13">
        <f>AVERAGE(R337:R348)</f>
        <v>4823.5</v>
      </c>
      <c r="S350" s="13"/>
      <c r="T350" s="42"/>
      <c r="U350" s="39">
        <f t="shared" ref="U350:AA350" si="102">AVERAGE(U337:U348)</f>
        <v>7.5916666666666659</v>
      </c>
      <c r="V350" s="39">
        <f t="shared" si="102"/>
        <v>7.5583333333333336</v>
      </c>
      <c r="W350" s="135">
        <f t="shared" si="102"/>
        <v>2.8946666666666663</v>
      </c>
      <c r="X350" s="135">
        <f t="shared" si="102"/>
        <v>2.5953333333333335</v>
      </c>
      <c r="Y350" s="150">
        <f t="shared" si="102"/>
        <v>46.416666666666664</v>
      </c>
      <c r="Z350" s="150">
        <f t="shared" si="102"/>
        <v>3.9083333333333332</v>
      </c>
      <c r="AA350" s="13">
        <f t="shared" si="102"/>
        <v>91.5</v>
      </c>
      <c r="AB350" s="150">
        <f>AVERAGE(AB337:AB348)</f>
        <v>11.5</v>
      </c>
      <c r="AC350" s="150">
        <f>AVERAGE(AC337:AC348)</f>
        <v>3.4133333333333336</v>
      </c>
      <c r="AD350" s="13">
        <f>AVERAGE(AD337:AD348)</f>
        <v>69</v>
      </c>
      <c r="AE350" s="121">
        <f t="shared" ref="AE350" si="103">C350/$C$2</f>
        <v>0.2500260416666667</v>
      </c>
      <c r="AF350" s="122">
        <f t="shared" ref="AF350" si="104">(C350*D350)/1000</f>
        <v>203.48786111111113</v>
      </c>
      <c r="AG350" s="123">
        <f t="shared" si="97"/>
        <v>0.16957321759259261</v>
      </c>
      <c r="AH350" s="124">
        <f t="shared" ref="AH350" si="105">(C350*G350)/1000</f>
        <v>256.36003472222222</v>
      </c>
      <c r="AI350" s="129">
        <f t="shared" ref="AI350" si="106">(AH350)/$G$3</f>
        <v>0.26704170283564815</v>
      </c>
      <c r="AJ350" s="163">
        <f>AVERAGE(AJ337:AJ348)</f>
        <v>3478.1411111111115</v>
      </c>
    </row>
    <row r="351" spans="1:36" ht="13" thickTop="1" x14ac:dyDescent="0.25"/>
    <row r="352" spans="1:36" ht="13" thickBot="1" x14ac:dyDescent="0.3"/>
    <row r="353" spans="1:36" ht="13" thickTop="1" x14ac:dyDescent="0.25">
      <c r="A353" s="25" t="s">
        <v>5</v>
      </c>
      <c r="B353" s="26" t="s">
        <v>6</v>
      </c>
      <c r="C353" s="26" t="s">
        <v>6</v>
      </c>
      <c r="D353" s="26" t="s">
        <v>8</v>
      </c>
      <c r="E353" s="26" t="s">
        <v>9</v>
      </c>
      <c r="F353" s="26" t="s">
        <v>2</v>
      </c>
      <c r="G353" s="26" t="s">
        <v>10</v>
      </c>
      <c r="H353" s="26" t="s">
        <v>11</v>
      </c>
      <c r="I353" s="26" t="s">
        <v>3</v>
      </c>
      <c r="J353" s="26" t="s">
        <v>12</v>
      </c>
      <c r="K353" s="26" t="s">
        <v>13</v>
      </c>
      <c r="L353" s="26" t="s">
        <v>14</v>
      </c>
      <c r="M353" s="26" t="s">
        <v>16</v>
      </c>
      <c r="N353" s="27" t="s">
        <v>17</v>
      </c>
      <c r="O353" s="27" t="s">
        <v>56</v>
      </c>
      <c r="P353" s="27" t="s">
        <v>48</v>
      </c>
      <c r="Q353" s="27" t="s">
        <v>105</v>
      </c>
      <c r="R353" s="27" t="s">
        <v>106</v>
      </c>
      <c r="S353" s="166" t="s">
        <v>57</v>
      </c>
      <c r="T353" s="167"/>
      <c r="U353" s="26" t="s">
        <v>70</v>
      </c>
      <c r="V353" s="26" t="s">
        <v>71</v>
      </c>
      <c r="W353" s="132" t="s">
        <v>72</v>
      </c>
      <c r="X353" s="132" t="s">
        <v>73</v>
      </c>
      <c r="Y353" s="147" t="s">
        <v>121</v>
      </c>
      <c r="Z353" s="147" t="s">
        <v>107</v>
      </c>
      <c r="AA353" s="26" t="s">
        <v>18</v>
      </c>
      <c r="AB353" s="147" t="s">
        <v>126</v>
      </c>
      <c r="AC353" s="147" t="s">
        <v>127</v>
      </c>
      <c r="AD353" s="26" t="s">
        <v>19</v>
      </c>
      <c r="AE353" s="113" t="s">
        <v>128</v>
      </c>
      <c r="AF353" s="114" t="s">
        <v>129</v>
      </c>
      <c r="AG353" s="115" t="s">
        <v>130</v>
      </c>
      <c r="AH353" s="116" t="s">
        <v>128</v>
      </c>
      <c r="AI353" s="115" t="s">
        <v>128</v>
      </c>
      <c r="AJ353" s="113" t="s">
        <v>174</v>
      </c>
    </row>
    <row r="354" spans="1:36" ht="14" thickBot="1" x14ac:dyDescent="0.3">
      <c r="A354" s="28" t="s">
        <v>145</v>
      </c>
      <c r="B354" s="46" t="s">
        <v>21</v>
      </c>
      <c r="C354" s="47" t="s">
        <v>22</v>
      </c>
      <c r="D354" s="46" t="s">
        <v>45</v>
      </c>
      <c r="E354" s="46" t="s">
        <v>45</v>
      </c>
      <c r="F354" s="48" t="s">
        <v>24</v>
      </c>
      <c r="G354" s="46" t="s">
        <v>45</v>
      </c>
      <c r="H354" s="46" t="s">
        <v>45</v>
      </c>
      <c r="I354" s="48" t="s">
        <v>24</v>
      </c>
      <c r="J354" s="46" t="s">
        <v>45</v>
      </c>
      <c r="K354" s="46" t="s">
        <v>45</v>
      </c>
      <c r="L354" s="48" t="s">
        <v>24</v>
      </c>
      <c r="M354" s="46" t="s">
        <v>26</v>
      </c>
      <c r="N354" s="48" t="s">
        <v>27</v>
      </c>
      <c r="O354" s="48" t="s">
        <v>59</v>
      </c>
      <c r="P354" s="30" t="s">
        <v>25</v>
      </c>
      <c r="Q354" s="31" t="s">
        <v>59</v>
      </c>
      <c r="R354" s="31" t="s">
        <v>59</v>
      </c>
      <c r="S354" s="29" t="s">
        <v>109</v>
      </c>
      <c r="T354" s="29" t="s">
        <v>61</v>
      </c>
      <c r="U354" s="29"/>
      <c r="V354" s="29"/>
      <c r="W354" s="133"/>
      <c r="X354" s="133"/>
      <c r="Y354" s="148" t="s">
        <v>45</v>
      </c>
      <c r="Z354" s="148" t="s">
        <v>45</v>
      </c>
      <c r="AA354" s="31" t="s">
        <v>24</v>
      </c>
      <c r="AB354" s="148" t="s">
        <v>45</v>
      </c>
      <c r="AC354" s="148" t="s">
        <v>45</v>
      </c>
      <c r="AD354" s="31" t="s">
        <v>24</v>
      </c>
      <c r="AE354" s="117" t="s">
        <v>6</v>
      </c>
      <c r="AF354" s="118" t="s">
        <v>132</v>
      </c>
      <c r="AG354" s="119" t="s">
        <v>133</v>
      </c>
      <c r="AH354" s="120" t="s">
        <v>134</v>
      </c>
      <c r="AI354" s="119" t="s">
        <v>135</v>
      </c>
      <c r="AJ354" s="157" t="s">
        <v>176</v>
      </c>
    </row>
    <row r="355" spans="1:36" ht="13" thickTop="1" x14ac:dyDescent="0.25">
      <c r="A355" s="83" t="s">
        <v>110</v>
      </c>
      <c r="B355" s="7">
        <v>15974</v>
      </c>
      <c r="C355" s="7">
        <v>515</v>
      </c>
      <c r="D355" s="50">
        <v>338</v>
      </c>
      <c r="E355" s="50">
        <v>3</v>
      </c>
      <c r="F355" s="50">
        <v>99</v>
      </c>
      <c r="G355" s="50">
        <v>393</v>
      </c>
      <c r="H355" s="50">
        <v>3</v>
      </c>
      <c r="I355" s="50">
        <v>99</v>
      </c>
      <c r="J355" s="50">
        <v>851</v>
      </c>
      <c r="K355" s="50">
        <v>32</v>
      </c>
      <c r="L355" s="50">
        <v>96</v>
      </c>
      <c r="M355" s="52">
        <v>42.72</v>
      </c>
      <c r="N355" s="52">
        <v>16.3</v>
      </c>
      <c r="O355" s="7">
        <v>9106</v>
      </c>
      <c r="P355" s="8">
        <f t="shared" ref="P355:P366" si="107">O355/B355</f>
        <v>0.57005133341680225</v>
      </c>
      <c r="Q355" s="49">
        <v>1255</v>
      </c>
      <c r="R355" s="49">
        <v>3203</v>
      </c>
      <c r="S355" s="7"/>
      <c r="T355" s="43"/>
      <c r="U355" s="52">
        <v>7.6</v>
      </c>
      <c r="V355" s="52">
        <v>7.5</v>
      </c>
      <c r="W355" s="85">
        <v>3.9550000000000001</v>
      </c>
      <c r="X355" s="85">
        <v>3.4550000000000001</v>
      </c>
      <c r="Y355" s="86">
        <v>51</v>
      </c>
      <c r="Z355" s="86">
        <v>0.8</v>
      </c>
      <c r="AA355" s="64">
        <v>98</v>
      </c>
      <c r="AB355" s="86">
        <v>13</v>
      </c>
      <c r="AC355" s="86">
        <v>3.75</v>
      </c>
      <c r="AD355" s="64">
        <v>70</v>
      </c>
      <c r="AE355" s="121">
        <f>C355/$C$2</f>
        <v>0.16093750000000001</v>
      </c>
      <c r="AF355" s="122">
        <f>(C355*D355)/1000</f>
        <v>174.07</v>
      </c>
      <c r="AG355" s="123">
        <f>(AF355)/$E$3</f>
        <v>0.14505833333333332</v>
      </c>
      <c r="AH355" s="124">
        <f>(C355*G355)/1000</f>
        <v>202.39500000000001</v>
      </c>
      <c r="AI355" s="123">
        <f>(AH355)/$G$3</f>
        <v>0.21082812500000001</v>
      </c>
      <c r="AJ355" s="159">
        <f t="shared" ref="AJ355:AJ366" si="108">(0.8*C355*G355)/60</f>
        <v>2698.6</v>
      </c>
    </row>
    <row r="356" spans="1:36" x14ac:dyDescent="0.25">
      <c r="A356" s="83" t="s">
        <v>29</v>
      </c>
      <c r="B356" s="7">
        <v>15243</v>
      </c>
      <c r="C356" s="7">
        <v>526</v>
      </c>
      <c r="D356" s="50">
        <v>150</v>
      </c>
      <c r="E356" s="50">
        <v>5</v>
      </c>
      <c r="F356" s="50">
        <v>97</v>
      </c>
      <c r="G356" s="50">
        <v>285</v>
      </c>
      <c r="H356" s="50">
        <v>3</v>
      </c>
      <c r="I356" s="50">
        <v>99</v>
      </c>
      <c r="J356" s="50">
        <v>586</v>
      </c>
      <c r="K356" s="50">
        <v>25</v>
      </c>
      <c r="L356" s="50">
        <v>96</v>
      </c>
      <c r="M356" s="53"/>
      <c r="N356" s="53"/>
      <c r="O356" s="7">
        <v>8580</v>
      </c>
      <c r="P356" s="8">
        <f t="shared" si="107"/>
        <v>0.56288132257429635</v>
      </c>
      <c r="Q356" s="7">
        <v>1317</v>
      </c>
      <c r="R356" s="7">
        <v>3037</v>
      </c>
      <c r="S356" s="7"/>
      <c r="T356" s="44"/>
      <c r="U356" s="52">
        <v>7.6</v>
      </c>
      <c r="V356" s="52">
        <v>7.5310800000000002</v>
      </c>
      <c r="W356" s="85">
        <v>3.1080000000000001</v>
      </c>
      <c r="X356" s="85">
        <v>2.86</v>
      </c>
      <c r="Y356" s="87">
        <v>49</v>
      </c>
      <c r="Z356" s="87">
        <v>1.2</v>
      </c>
      <c r="AA356" s="50">
        <v>98</v>
      </c>
      <c r="AB356" s="87">
        <v>13</v>
      </c>
      <c r="AC356" s="87">
        <v>2.98</v>
      </c>
      <c r="AD356" s="50">
        <v>76</v>
      </c>
      <c r="AE356" s="121">
        <f t="shared" ref="AE356:AE366" si="109">C356/$C$2</f>
        <v>0.16437499999999999</v>
      </c>
      <c r="AF356" s="122">
        <f t="shared" ref="AF356:AF366" si="110">(C356*D356)/1000</f>
        <v>78.900000000000006</v>
      </c>
      <c r="AG356" s="123">
        <f t="shared" ref="AG356:AG368" si="111">(AF356)/$E$3</f>
        <v>6.5750000000000003E-2</v>
      </c>
      <c r="AH356" s="124">
        <f t="shared" ref="AH356:AH366" si="112">(C356*G356)/1000</f>
        <v>149.91</v>
      </c>
      <c r="AI356" s="123">
        <f t="shared" ref="AI356:AI366" si="113">(AH356)/$G$3</f>
        <v>0.15615625</v>
      </c>
      <c r="AJ356" s="159">
        <f t="shared" si="108"/>
        <v>1998.8</v>
      </c>
    </row>
    <row r="357" spans="1:36" x14ac:dyDescent="0.25">
      <c r="A357" s="83" t="s">
        <v>30</v>
      </c>
      <c r="B357" s="7">
        <v>21722</v>
      </c>
      <c r="C357" s="7">
        <v>749</v>
      </c>
      <c r="D357" s="50">
        <v>261</v>
      </c>
      <c r="E357" s="50">
        <v>5</v>
      </c>
      <c r="F357" s="50">
        <v>98</v>
      </c>
      <c r="G357" s="50">
        <v>350</v>
      </c>
      <c r="H357" s="50">
        <v>3</v>
      </c>
      <c r="I357" s="50">
        <v>99</v>
      </c>
      <c r="J357" s="50">
        <v>706</v>
      </c>
      <c r="K357" s="50">
        <v>21</v>
      </c>
      <c r="L357" s="50">
        <v>97</v>
      </c>
      <c r="M357" s="52">
        <v>64.260000000000005</v>
      </c>
      <c r="N357" s="52">
        <v>18.3</v>
      </c>
      <c r="O357" s="7">
        <v>11659</v>
      </c>
      <c r="P357" s="8">
        <f t="shared" si="107"/>
        <v>0.53673694871558786</v>
      </c>
      <c r="Q357" s="7">
        <v>1658</v>
      </c>
      <c r="R357" s="7">
        <v>4250</v>
      </c>
      <c r="S357" s="7"/>
      <c r="T357" s="44"/>
      <c r="U357" s="52">
        <v>7.5</v>
      </c>
      <c r="V357" s="52">
        <v>7.4</v>
      </c>
      <c r="W357" s="85">
        <v>2.8559999999999999</v>
      </c>
      <c r="X357" s="85">
        <v>2.363</v>
      </c>
      <c r="Y357" s="87">
        <v>46</v>
      </c>
      <c r="Z357" s="87">
        <v>2.1</v>
      </c>
      <c r="AA357" s="50">
        <v>95</v>
      </c>
      <c r="AB357" s="87">
        <v>11</v>
      </c>
      <c r="AC357" s="87">
        <v>1.17</v>
      </c>
      <c r="AD357" s="50">
        <v>90</v>
      </c>
      <c r="AE357" s="121">
        <f t="shared" si="109"/>
        <v>0.23406250000000001</v>
      </c>
      <c r="AF357" s="122">
        <f t="shared" si="110"/>
        <v>195.489</v>
      </c>
      <c r="AG357" s="123">
        <f t="shared" si="111"/>
        <v>0.16290750000000001</v>
      </c>
      <c r="AH357" s="124">
        <f t="shared" si="112"/>
        <v>262.14999999999998</v>
      </c>
      <c r="AI357" s="123">
        <f t="shared" si="113"/>
        <v>0.27307291666666667</v>
      </c>
      <c r="AJ357" s="159">
        <f t="shared" si="108"/>
        <v>3495.3333333333339</v>
      </c>
    </row>
    <row r="358" spans="1:36" x14ac:dyDescent="0.25">
      <c r="A358" s="83" t="s">
        <v>31</v>
      </c>
      <c r="B358" s="7">
        <v>20613</v>
      </c>
      <c r="C358" s="7">
        <v>687</v>
      </c>
      <c r="D358" s="50">
        <v>235</v>
      </c>
      <c r="E358" s="50">
        <v>4</v>
      </c>
      <c r="F358" s="50">
        <v>98</v>
      </c>
      <c r="G358" s="50">
        <v>317</v>
      </c>
      <c r="H358" s="50">
        <v>3</v>
      </c>
      <c r="I358" s="50">
        <v>99</v>
      </c>
      <c r="J358" s="50">
        <v>689</v>
      </c>
      <c r="K358" s="50">
        <v>21</v>
      </c>
      <c r="L358" s="50">
        <v>97</v>
      </c>
      <c r="M358" s="52">
        <v>18.46</v>
      </c>
      <c r="N358" s="52">
        <v>18.3</v>
      </c>
      <c r="O358" s="7">
        <v>12060</v>
      </c>
      <c r="P358" s="8">
        <f t="shared" si="107"/>
        <v>0.58506767573861151</v>
      </c>
      <c r="Q358" s="7">
        <v>1409</v>
      </c>
      <c r="R358" s="7">
        <v>4102</v>
      </c>
      <c r="S358" s="7">
        <v>2</v>
      </c>
      <c r="T358" s="44">
        <v>10</v>
      </c>
      <c r="U358" s="52">
        <v>7.5</v>
      </c>
      <c r="V358" s="52">
        <v>7.5</v>
      </c>
      <c r="W358" s="85">
        <v>2.4169999999999998</v>
      </c>
      <c r="X358" s="85">
        <v>1.964</v>
      </c>
      <c r="Y358" s="87">
        <v>54</v>
      </c>
      <c r="Z358" s="87">
        <v>3.7</v>
      </c>
      <c r="AA358" s="50">
        <v>93</v>
      </c>
      <c r="AB358" s="87">
        <v>8</v>
      </c>
      <c r="AC358" s="87">
        <v>2.5099999999999998</v>
      </c>
      <c r="AD358" s="50">
        <v>70</v>
      </c>
      <c r="AE358" s="121">
        <f t="shared" si="109"/>
        <v>0.2146875</v>
      </c>
      <c r="AF358" s="122">
        <f t="shared" si="110"/>
        <v>161.44499999999999</v>
      </c>
      <c r="AG358" s="123">
        <f t="shared" si="111"/>
        <v>0.1345375</v>
      </c>
      <c r="AH358" s="124">
        <f t="shared" si="112"/>
        <v>217.779</v>
      </c>
      <c r="AI358" s="123">
        <f t="shared" si="113"/>
        <v>0.22685312499999999</v>
      </c>
      <c r="AJ358" s="159">
        <f t="shared" si="108"/>
        <v>2903.7200000000003</v>
      </c>
    </row>
    <row r="359" spans="1:36" x14ac:dyDescent="0.25">
      <c r="A359" s="83" t="s">
        <v>32</v>
      </c>
      <c r="B359" s="7">
        <v>21400</v>
      </c>
      <c r="C359" s="7">
        <v>690</v>
      </c>
      <c r="D359" s="50">
        <v>248</v>
      </c>
      <c r="E359" s="50">
        <v>7</v>
      </c>
      <c r="F359" s="50">
        <v>97</v>
      </c>
      <c r="G359" s="50">
        <v>350</v>
      </c>
      <c r="H359" s="50">
        <v>3</v>
      </c>
      <c r="I359" s="50">
        <v>99</v>
      </c>
      <c r="J359" s="50">
        <v>670</v>
      </c>
      <c r="K359" s="50">
        <v>29</v>
      </c>
      <c r="L359" s="50">
        <v>96</v>
      </c>
      <c r="M359" s="52">
        <v>43.42</v>
      </c>
      <c r="N359" s="52">
        <v>18.2</v>
      </c>
      <c r="O359" s="7">
        <v>11487</v>
      </c>
      <c r="P359" s="8">
        <f t="shared" si="107"/>
        <v>0.53677570093457949</v>
      </c>
      <c r="Q359" s="7">
        <v>1489</v>
      </c>
      <c r="R359" s="7">
        <v>4504</v>
      </c>
      <c r="S359" s="7"/>
      <c r="T359" s="44"/>
      <c r="U359" s="52">
        <v>7.4</v>
      </c>
      <c r="V359" s="52">
        <v>7.5</v>
      </c>
      <c r="W359" s="85">
        <v>2.1429999999999998</v>
      </c>
      <c r="X359" s="85">
        <v>2.0049999999999999</v>
      </c>
      <c r="Y359" s="87">
        <v>58</v>
      </c>
      <c r="Z359" s="87">
        <v>3</v>
      </c>
      <c r="AA359" s="50">
        <v>95</v>
      </c>
      <c r="AB359" s="87">
        <v>17</v>
      </c>
      <c r="AC359" s="87">
        <v>3.2</v>
      </c>
      <c r="AD359" s="50">
        <v>81</v>
      </c>
      <c r="AE359" s="121">
        <f t="shared" si="109"/>
        <v>0.21562500000000001</v>
      </c>
      <c r="AF359" s="122">
        <f t="shared" si="110"/>
        <v>171.12</v>
      </c>
      <c r="AG359" s="123">
        <f t="shared" si="111"/>
        <v>0.1426</v>
      </c>
      <c r="AH359" s="124">
        <f t="shared" si="112"/>
        <v>241.5</v>
      </c>
      <c r="AI359" s="123">
        <f t="shared" si="113"/>
        <v>0.25156250000000002</v>
      </c>
      <c r="AJ359" s="159">
        <f t="shared" si="108"/>
        <v>3220</v>
      </c>
    </row>
    <row r="360" spans="1:36" x14ac:dyDescent="0.25">
      <c r="A360" s="83" t="s">
        <v>33</v>
      </c>
      <c r="B360" s="7">
        <v>23600</v>
      </c>
      <c r="C360" s="7">
        <v>787</v>
      </c>
      <c r="D360" s="50">
        <v>329</v>
      </c>
      <c r="E360" s="50">
        <v>3</v>
      </c>
      <c r="F360" s="50">
        <v>99</v>
      </c>
      <c r="G360" s="50">
        <v>338</v>
      </c>
      <c r="H360" s="50">
        <v>5</v>
      </c>
      <c r="I360" s="54" t="s">
        <v>49</v>
      </c>
      <c r="J360" s="50">
        <v>636</v>
      </c>
      <c r="K360" s="50">
        <v>24</v>
      </c>
      <c r="L360" s="54" t="s">
        <v>87</v>
      </c>
      <c r="M360" s="52">
        <v>39.979999999999997</v>
      </c>
      <c r="N360" s="52">
        <v>16.8</v>
      </c>
      <c r="O360" s="7">
        <v>14827</v>
      </c>
      <c r="P360" s="8">
        <f t="shared" si="107"/>
        <v>0.62826271186440674</v>
      </c>
      <c r="Q360" s="7">
        <v>1063</v>
      </c>
      <c r="R360" s="7">
        <v>5441</v>
      </c>
      <c r="S360" s="7">
        <v>1</v>
      </c>
      <c r="T360" s="44">
        <v>60</v>
      </c>
      <c r="U360" s="52">
        <v>7.5</v>
      </c>
      <c r="V360" s="52">
        <v>7.5</v>
      </c>
      <c r="W360" s="85">
        <v>2823</v>
      </c>
      <c r="X360" s="85">
        <v>2.5299999999999998</v>
      </c>
      <c r="Y360" s="87">
        <v>35</v>
      </c>
      <c r="Z360" s="87">
        <v>4.7</v>
      </c>
      <c r="AA360" s="50">
        <v>86</v>
      </c>
      <c r="AB360" s="87">
        <v>11</v>
      </c>
      <c r="AC360" s="87">
        <v>2.8</v>
      </c>
      <c r="AD360" s="50">
        <v>75</v>
      </c>
      <c r="AE360" s="121">
        <f t="shared" si="109"/>
        <v>0.2459375</v>
      </c>
      <c r="AF360" s="122">
        <f t="shared" si="110"/>
        <v>258.923</v>
      </c>
      <c r="AG360" s="123">
        <f t="shared" si="111"/>
        <v>0.21576916666666668</v>
      </c>
      <c r="AH360" s="124">
        <f t="shared" si="112"/>
        <v>266.00599999999997</v>
      </c>
      <c r="AI360" s="123">
        <f t="shared" si="113"/>
        <v>0.27708958333333328</v>
      </c>
      <c r="AJ360" s="159">
        <f t="shared" si="108"/>
        <v>3546.7466666666669</v>
      </c>
    </row>
    <row r="361" spans="1:36" x14ac:dyDescent="0.25">
      <c r="A361" s="83" t="s">
        <v>34</v>
      </c>
      <c r="B361" s="7">
        <v>36327</v>
      </c>
      <c r="C361" s="7">
        <v>1172</v>
      </c>
      <c r="D361" s="50">
        <v>273</v>
      </c>
      <c r="E361" s="50">
        <v>8</v>
      </c>
      <c r="F361" s="50">
        <v>97</v>
      </c>
      <c r="G361" s="50">
        <v>368</v>
      </c>
      <c r="H361" s="50">
        <v>11</v>
      </c>
      <c r="I361" s="54" t="s">
        <v>20</v>
      </c>
      <c r="J361" s="50">
        <v>670</v>
      </c>
      <c r="K361" s="50">
        <v>40</v>
      </c>
      <c r="L361" s="54" t="s">
        <v>88</v>
      </c>
      <c r="M361" s="52">
        <v>37.76</v>
      </c>
      <c r="N361" s="52">
        <v>16.5</v>
      </c>
      <c r="O361" s="7">
        <v>20223</v>
      </c>
      <c r="P361" s="8">
        <f t="shared" si="107"/>
        <v>0.55669336856883311</v>
      </c>
      <c r="Q361" s="7">
        <v>1594</v>
      </c>
      <c r="R361" s="7">
        <v>7907</v>
      </c>
      <c r="S361" s="7">
        <v>2</v>
      </c>
      <c r="T361" s="44">
        <v>6</v>
      </c>
      <c r="U361" s="52">
        <v>7.3</v>
      </c>
      <c r="V361" s="52">
        <v>7.3</v>
      </c>
      <c r="W361" s="85">
        <v>3.3130000000000002</v>
      </c>
      <c r="X361" s="85">
        <v>2.8580000000000001</v>
      </c>
      <c r="Y361" s="87">
        <v>60</v>
      </c>
      <c r="Z361" s="87">
        <v>7.6</v>
      </c>
      <c r="AA361" s="50">
        <v>87</v>
      </c>
      <c r="AB361" s="87">
        <v>9</v>
      </c>
      <c r="AC361" s="87">
        <v>3.8</v>
      </c>
      <c r="AD361" s="50">
        <v>57</v>
      </c>
      <c r="AE361" s="121">
        <f t="shared" si="109"/>
        <v>0.36625000000000002</v>
      </c>
      <c r="AF361" s="122">
        <f t="shared" si="110"/>
        <v>319.95600000000002</v>
      </c>
      <c r="AG361" s="123">
        <f t="shared" si="111"/>
        <v>0.26663000000000003</v>
      </c>
      <c r="AH361" s="124">
        <f t="shared" si="112"/>
        <v>431.29599999999999</v>
      </c>
      <c r="AI361" s="123">
        <f t="shared" si="113"/>
        <v>0.44926666666666665</v>
      </c>
      <c r="AJ361" s="159">
        <f t="shared" si="108"/>
        <v>5750.6133333333328</v>
      </c>
    </row>
    <row r="362" spans="1:36" x14ac:dyDescent="0.25">
      <c r="A362" s="83" t="s">
        <v>35</v>
      </c>
      <c r="B362" s="7">
        <v>45147</v>
      </c>
      <c r="C362" s="7">
        <v>1456</v>
      </c>
      <c r="D362" s="50">
        <v>245</v>
      </c>
      <c r="E362" s="50">
        <v>9</v>
      </c>
      <c r="F362" s="50">
        <v>96</v>
      </c>
      <c r="G362" s="50">
        <v>317</v>
      </c>
      <c r="H362" s="50">
        <v>9</v>
      </c>
      <c r="I362" s="54" t="s">
        <v>20</v>
      </c>
      <c r="J362" s="50">
        <v>648</v>
      </c>
      <c r="K362" s="50">
        <v>40</v>
      </c>
      <c r="L362" s="54" t="s">
        <v>88</v>
      </c>
      <c r="M362" s="52">
        <v>37.72</v>
      </c>
      <c r="N362" s="52">
        <v>16.7</v>
      </c>
      <c r="O362" s="7">
        <v>27794</v>
      </c>
      <c r="P362" s="8">
        <f t="shared" si="107"/>
        <v>0.61563337541807872</v>
      </c>
      <c r="Q362" s="7">
        <v>2011</v>
      </c>
      <c r="R362" s="7">
        <v>9304</v>
      </c>
      <c r="S362" s="7"/>
      <c r="T362" s="44"/>
      <c r="U362" s="52">
        <v>7.4</v>
      </c>
      <c r="V362" s="52">
        <v>7.6</v>
      </c>
      <c r="W362" s="85">
        <v>3.4929999999999999</v>
      </c>
      <c r="X362" s="85">
        <v>2.5470000000000002</v>
      </c>
      <c r="Y362" s="87">
        <v>73</v>
      </c>
      <c r="Z362" s="87">
        <v>17.600000000000001</v>
      </c>
      <c r="AA362" s="50">
        <v>76</v>
      </c>
      <c r="AB362" s="87">
        <v>10</v>
      </c>
      <c r="AC362" s="87">
        <v>4.51</v>
      </c>
      <c r="AD362" s="50">
        <v>53</v>
      </c>
      <c r="AE362" s="121">
        <f t="shared" si="109"/>
        <v>0.45500000000000002</v>
      </c>
      <c r="AF362" s="122">
        <f t="shared" si="110"/>
        <v>356.72</v>
      </c>
      <c r="AG362" s="123">
        <f t="shared" si="111"/>
        <v>0.29726666666666668</v>
      </c>
      <c r="AH362" s="124">
        <f t="shared" si="112"/>
        <v>461.55200000000002</v>
      </c>
      <c r="AI362" s="123">
        <f t="shared" si="113"/>
        <v>0.48078333333333334</v>
      </c>
      <c r="AJ362" s="159">
        <f t="shared" si="108"/>
        <v>6154.0266666666666</v>
      </c>
    </row>
    <row r="363" spans="1:36" x14ac:dyDescent="0.25">
      <c r="A363" s="83" t="s">
        <v>36</v>
      </c>
      <c r="B363" s="7">
        <v>27870</v>
      </c>
      <c r="C363" s="7">
        <v>929</v>
      </c>
      <c r="D363" s="50">
        <v>325</v>
      </c>
      <c r="E363" s="50">
        <v>5</v>
      </c>
      <c r="F363" s="50">
        <v>98</v>
      </c>
      <c r="G363" s="50">
        <v>398</v>
      </c>
      <c r="H363" s="50">
        <v>4</v>
      </c>
      <c r="I363" s="54" t="s">
        <v>49</v>
      </c>
      <c r="J363" s="50">
        <v>646</v>
      </c>
      <c r="K363" s="50">
        <v>24</v>
      </c>
      <c r="L363" s="54" t="s">
        <v>87</v>
      </c>
      <c r="M363" s="52">
        <v>38.42</v>
      </c>
      <c r="N363" s="52">
        <v>17.3</v>
      </c>
      <c r="O363" s="7">
        <v>18796</v>
      </c>
      <c r="P363" s="8">
        <f t="shared" si="107"/>
        <v>0.67441693577323292</v>
      </c>
      <c r="Q363" s="7">
        <v>1351</v>
      </c>
      <c r="R363" s="7">
        <v>5817</v>
      </c>
      <c r="S363" s="7"/>
      <c r="T363" s="44"/>
      <c r="U363" s="52">
        <v>7.6</v>
      </c>
      <c r="V363" s="52">
        <v>7.7</v>
      </c>
      <c r="W363" s="85">
        <v>3.69</v>
      </c>
      <c r="X363" s="85">
        <v>3.1549999999999998</v>
      </c>
      <c r="Y363" s="87">
        <v>56</v>
      </c>
      <c r="Z363" s="87">
        <v>6.79</v>
      </c>
      <c r="AA363" s="50">
        <v>88</v>
      </c>
      <c r="AB363" s="87">
        <v>10</v>
      </c>
      <c r="AC363" s="87">
        <v>4.59</v>
      </c>
      <c r="AD363" s="50">
        <v>54</v>
      </c>
      <c r="AE363" s="121">
        <f t="shared" si="109"/>
        <v>0.29031249999999997</v>
      </c>
      <c r="AF363" s="122">
        <f t="shared" si="110"/>
        <v>301.92500000000001</v>
      </c>
      <c r="AG363" s="123">
        <f t="shared" si="111"/>
        <v>0.25160416666666668</v>
      </c>
      <c r="AH363" s="124">
        <f t="shared" si="112"/>
        <v>369.74200000000002</v>
      </c>
      <c r="AI363" s="123">
        <f t="shared" si="113"/>
        <v>0.3851479166666667</v>
      </c>
      <c r="AJ363" s="159">
        <f t="shared" si="108"/>
        <v>4929.8933333333343</v>
      </c>
    </row>
    <row r="364" spans="1:36" x14ac:dyDescent="0.25">
      <c r="A364" s="83" t="s">
        <v>37</v>
      </c>
      <c r="B364" s="7">
        <v>22560</v>
      </c>
      <c r="C364" s="7">
        <v>728</v>
      </c>
      <c r="D364" s="50">
        <v>258</v>
      </c>
      <c r="E364" s="50">
        <v>4</v>
      </c>
      <c r="F364" s="50">
        <v>98</v>
      </c>
      <c r="G364" s="50">
        <v>285</v>
      </c>
      <c r="H364" s="50">
        <v>3</v>
      </c>
      <c r="I364" s="54" t="s">
        <v>49</v>
      </c>
      <c r="J364" s="50">
        <v>610</v>
      </c>
      <c r="K364" s="50">
        <v>21</v>
      </c>
      <c r="L364" s="54" t="s">
        <v>20</v>
      </c>
      <c r="M364" s="52">
        <v>39.700000000000003</v>
      </c>
      <c r="N364" s="52">
        <v>16.8</v>
      </c>
      <c r="O364" s="7">
        <v>11470</v>
      </c>
      <c r="P364" s="8">
        <f t="shared" si="107"/>
        <v>0.50842198581560283</v>
      </c>
      <c r="Q364" s="44">
        <v>1167</v>
      </c>
      <c r="R364" s="44">
        <v>5436</v>
      </c>
      <c r="S364" s="7"/>
      <c r="T364" s="44"/>
      <c r="U364" s="44">
        <v>7.5</v>
      </c>
      <c r="V364" s="44">
        <v>7.5</v>
      </c>
      <c r="W364" s="85">
        <v>5.14</v>
      </c>
      <c r="X364" s="85">
        <v>4.665</v>
      </c>
      <c r="Y364" s="52">
        <v>56</v>
      </c>
      <c r="Z364" s="52">
        <v>2.04</v>
      </c>
      <c r="AA364" s="44">
        <v>96</v>
      </c>
      <c r="AB364" s="52">
        <v>9</v>
      </c>
      <c r="AC364" s="52">
        <v>4.3</v>
      </c>
      <c r="AD364" s="44">
        <v>53</v>
      </c>
      <c r="AE364" s="121">
        <f t="shared" si="109"/>
        <v>0.22750000000000001</v>
      </c>
      <c r="AF364" s="122">
        <f t="shared" si="110"/>
        <v>187.82400000000001</v>
      </c>
      <c r="AG364" s="123">
        <f t="shared" si="111"/>
        <v>0.15652000000000002</v>
      </c>
      <c r="AH364" s="124">
        <f t="shared" si="112"/>
        <v>207.48</v>
      </c>
      <c r="AI364" s="123">
        <f t="shared" si="113"/>
        <v>0.21612499999999998</v>
      </c>
      <c r="AJ364" s="159">
        <f t="shared" si="108"/>
        <v>2766.4</v>
      </c>
    </row>
    <row r="365" spans="1:36" x14ac:dyDescent="0.25">
      <c r="A365" s="83" t="s">
        <v>38</v>
      </c>
      <c r="B365" s="7">
        <v>18888</v>
      </c>
      <c r="C365" s="7">
        <v>630</v>
      </c>
      <c r="D365" s="50">
        <v>224</v>
      </c>
      <c r="E365" s="50">
        <v>5</v>
      </c>
      <c r="F365" s="50">
        <v>98</v>
      </c>
      <c r="G365" s="50">
        <v>302</v>
      </c>
      <c r="H365" s="50">
        <v>3</v>
      </c>
      <c r="I365" s="54" t="s">
        <v>49</v>
      </c>
      <c r="J365" s="50">
        <v>553</v>
      </c>
      <c r="K365" s="50">
        <v>22</v>
      </c>
      <c r="L365" s="54" t="s">
        <v>87</v>
      </c>
      <c r="M365" s="52">
        <v>19.82</v>
      </c>
      <c r="N365" s="52">
        <v>17.100000000000001</v>
      </c>
      <c r="O365" s="7">
        <v>7889</v>
      </c>
      <c r="P365" s="8">
        <f t="shared" si="107"/>
        <v>0.41767259635747567</v>
      </c>
      <c r="Q365" s="7">
        <v>1002</v>
      </c>
      <c r="R365" s="7">
        <v>4308</v>
      </c>
      <c r="S365" s="7"/>
      <c r="T365" s="45"/>
      <c r="U365" s="52">
        <v>7.6</v>
      </c>
      <c r="V365" s="52">
        <v>7.5</v>
      </c>
      <c r="W365" s="85">
        <v>4.7279999999999998</v>
      </c>
      <c r="X365" s="85">
        <v>5.0720000000000001</v>
      </c>
      <c r="Y365" s="87">
        <v>42</v>
      </c>
      <c r="Z365" s="87">
        <v>1.9</v>
      </c>
      <c r="AA365" s="50">
        <v>95</v>
      </c>
      <c r="AB365" s="87">
        <v>7</v>
      </c>
      <c r="AC365" s="87">
        <v>3.66</v>
      </c>
      <c r="AD365" s="50">
        <v>50</v>
      </c>
      <c r="AE365" s="121">
        <f t="shared" si="109"/>
        <v>0.19687499999999999</v>
      </c>
      <c r="AF365" s="122">
        <f t="shared" si="110"/>
        <v>141.12</v>
      </c>
      <c r="AG365" s="123">
        <f t="shared" si="111"/>
        <v>0.11760000000000001</v>
      </c>
      <c r="AH365" s="124">
        <f t="shared" si="112"/>
        <v>190.26</v>
      </c>
      <c r="AI365" s="123">
        <f t="shared" si="113"/>
        <v>0.19818749999999999</v>
      </c>
      <c r="AJ365" s="159">
        <f t="shared" si="108"/>
        <v>2536.8000000000002</v>
      </c>
    </row>
    <row r="366" spans="1:36" ht="13" thickBot="1" x14ac:dyDescent="0.3">
      <c r="A366" s="83" t="s">
        <v>39</v>
      </c>
      <c r="B366" s="7">
        <v>17681</v>
      </c>
      <c r="C366" s="7">
        <v>570</v>
      </c>
      <c r="D366" s="50">
        <v>299</v>
      </c>
      <c r="E366" s="50">
        <v>4</v>
      </c>
      <c r="F366" s="50">
        <v>99</v>
      </c>
      <c r="G366" s="50">
        <v>385</v>
      </c>
      <c r="H366" s="50">
        <v>4</v>
      </c>
      <c r="I366" s="54" t="s">
        <v>49</v>
      </c>
      <c r="J366" s="50">
        <v>747</v>
      </c>
      <c r="K366" s="50">
        <v>21</v>
      </c>
      <c r="L366" s="54" t="s">
        <v>20</v>
      </c>
      <c r="M366" s="52">
        <v>19.920000000000002</v>
      </c>
      <c r="N366" s="52">
        <v>16.3</v>
      </c>
      <c r="O366" s="7">
        <v>9405</v>
      </c>
      <c r="P366" s="8">
        <f t="shared" si="107"/>
        <v>0.53192692720999946</v>
      </c>
      <c r="Q366" s="7">
        <v>883</v>
      </c>
      <c r="R366" s="7">
        <v>4288</v>
      </c>
      <c r="S366" s="7">
        <v>2</v>
      </c>
      <c r="T366" s="45">
        <v>8</v>
      </c>
      <c r="U366" s="8">
        <v>7.4</v>
      </c>
      <c r="V366" s="8">
        <v>7.6</v>
      </c>
      <c r="W366" s="85">
        <v>3.738</v>
      </c>
      <c r="X366" s="85">
        <v>3.8679999999999999</v>
      </c>
      <c r="Y366" s="87">
        <v>60</v>
      </c>
      <c r="Z366" s="87">
        <v>2.37</v>
      </c>
      <c r="AA366" s="50">
        <v>60</v>
      </c>
      <c r="AB366" s="87">
        <v>11</v>
      </c>
      <c r="AC366" s="87">
        <v>3.63</v>
      </c>
      <c r="AD366" s="50">
        <v>67</v>
      </c>
      <c r="AE366" s="121">
        <f t="shared" si="109"/>
        <v>0.17812500000000001</v>
      </c>
      <c r="AF366" s="122">
        <f t="shared" si="110"/>
        <v>170.43</v>
      </c>
      <c r="AG366" s="123">
        <f t="shared" si="111"/>
        <v>0.14202500000000001</v>
      </c>
      <c r="AH366" s="124">
        <f t="shared" si="112"/>
        <v>219.45</v>
      </c>
      <c r="AI366" s="123">
        <f t="shared" si="113"/>
        <v>0.22859374999999998</v>
      </c>
      <c r="AJ366" s="159">
        <f t="shared" si="108"/>
        <v>2926</v>
      </c>
    </row>
    <row r="367" spans="1:36" ht="13" thickTop="1" x14ac:dyDescent="0.25">
      <c r="A367" s="76" t="s">
        <v>146</v>
      </c>
      <c r="B367" s="77">
        <f>SUM(B355:B366)</f>
        <v>287025</v>
      </c>
      <c r="C367" s="77"/>
      <c r="D367" s="77"/>
      <c r="E367" s="77"/>
      <c r="F367" s="79"/>
      <c r="G367" s="77"/>
      <c r="H367" s="77"/>
      <c r="I367" s="79"/>
      <c r="J367" s="77"/>
      <c r="K367" s="77"/>
      <c r="L367" s="79"/>
      <c r="M367" s="77">
        <f>SUM(M355:M366)</f>
        <v>402.18</v>
      </c>
      <c r="N367" s="79"/>
      <c r="O367" s="77">
        <f t="shared" ref="O367:T367" si="114">SUM(O355:O366)</f>
        <v>163296</v>
      </c>
      <c r="P367" s="80">
        <f t="shared" si="114"/>
        <v>6.7245408823875072</v>
      </c>
      <c r="Q367" s="77">
        <f t="shared" si="114"/>
        <v>16199</v>
      </c>
      <c r="R367" s="77">
        <f t="shared" si="114"/>
        <v>61597</v>
      </c>
      <c r="S367" s="78">
        <f t="shared" si="114"/>
        <v>7</v>
      </c>
      <c r="T367" s="78">
        <f t="shared" si="114"/>
        <v>84</v>
      </c>
      <c r="U367" s="81"/>
      <c r="V367" s="81"/>
      <c r="W367" s="142"/>
      <c r="X367" s="142"/>
      <c r="Y367" s="149"/>
      <c r="Z367" s="149"/>
      <c r="AA367" s="79"/>
      <c r="AB367" s="149"/>
      <c r="AC367" s="149"/>
      <c r="AD367" s="79"/>
      <c r="AE367" s="125"/>
      <c r="AF367" s="126"/>
      <c r="AG367" s="127"/>
      <c r="AH367" s="128"/>
      <c r="AI367" s="127"/>
      <c r="AJ367" s="160"/>
    </row>
    <row r="368" spans="1:36" ht="13" thickBot="1" x14ac:dyDescent="0.3">
      <c r="A368" s="75" t="s">
        <v>147</v>
      </c>
      <c r="B368" s="13">
        <f>AVERAGE(B355:B366)</f>
        <v>23918.75</v>
      </c>
      <c r="C368" s="13">
        <f t="shared" ref="C368:P368" si="115">AVERAGE(C355:C366)</f>
        <v>786.58333333333337</v>
      </c>
      <c r="D368" s="13">
        <f t="shared" si="115"/>
        <v>265.41666666666669</v>
      </c>
      <c r="E368" s="13">
        <f>AVERAGE(E355:E366)</f>
        <v>5.166666666666667</v>
      </c>
      <c r="F368" s="13">
        <f>AVERAGE(F355:F366)</f>
        <v>97.833333333333329</v>
      </c>
      <c r="G368" s="13">
        <f>AVERAGE(G355:G366)</f>
        <v>340.66666666666669</v>
      </c>
      <c r="H368" s="13">
        <f>AVERAGE(H355:H366)</f>
        <v>4.5</v>
      </c>
      <c r="I368" s="13">
        <f>AVERAGE(I355:I366)</f>
        <v>99</v>
      </c>
      <c r="J368" s="13">
        <f t="shared" si="115"/>
        <v>667.66666666666663</v>
      </c>
      <c r="K368" s="13">
        <f>AVERAGE(K355:K366)</f>
        <v>26.666666666666668</v>
      </c>
      <c r="L368" s="13">
        <f>AVERAGE(L355:L366)</f>
        <v>96.4</v>
      </c>
      <c r="M368" s="13">
        <f t="shared" si="115"/>
        <v>36.561818181818182</v>
      </c>
      <c r="N368" s="13">
        <f t="shared" si="115"/>
        <v>17.145454545454548</v>
      </c>
      <c r="O368" s="13">
        <f t="shared" si="115"/>
        <v>13608</v>
      </c>
      <c r="P368" s="39">
        <f t="shared" si="115"/>
        <v>0.56037840686562557</v>
      </c>
      <c r="Q368" s="13">
        <f>AVERAGE(Q355:Q366)</f>
        <v>1349.9166666666667</v>
      </c>
      <c r="R368" s="13">
        <f>AVERAGE(R355:R366)</f>
        <v>5133.083333333333</v>
      </c>
      <c r="S368" s="13"/>
      <c r="T368" s="42"/>
      <c r="U368" s="39">
        <f t="shared" ref="U368:AA368" si="116">AVERAGE(U355:U366)</f>
        <v>7.4916666666666663</v>
      </c>
      <c r="V368" s="39">
        <f t="shared" si="116"/>
        <v>7.5109233333333334</v>
      </c>
      <c r="W368" s="135">
        <f t="shared" si="116"/>
        <v>238.4650833333333</v>
      </c>
      <c r="X368" s="135">
        <f t="shared" si="116"/>
        <v>3.1118333333333332</v>
      </c>
      <c r="Y368" s="150">
        <f t="shared" si="116"/>
        <v>53.333333333333336</v>
      </c>
      <c r="Z368" s="150">
        <f t="shared" si="116"/>
        <v>4.4833333333333334</v>
      </c>
      <c r="AA368" s="13">
        <f t="shared" si="116"/>
        <v>88.916666666666671</v>
      </c>
      <c r="AB368" s="150">
        <f>AVERAGE(AB355:AB366)</f>
        <v>10.75</v>
      </c>
      <c r="AC368" s="150">
        <f>AVERAGE(AC355:AC366)</f>
        <v>3.4083333333333332</v>
      </c>
      <c r="AD368" s="13">
        <f>AVERAGE(AD355:AD366)</f>
        <v>66.333333333333329</v>
      </c>
      <c r="AE368" s="121">
        <f t="shared" ref="AE368" si="117">C368/$C$2</f>
        <v>0.24580729166666668</v>
      </c>
      <c r="AF368" s="122">
        <f t="shared" ref="AF368" si="118">(C368*D368)/1000</f>
        <v>208.7723263888889</v>
      </c>
      <c r="AG368" s="123">
        <f t="shared" si="111"/>
        <v>0.1739769386574074</v>
      </c>
      <c r="AH368" s="124">
        <f t="shared" ref="AH368" si="119">(C368*G368)/1000</f>
        <v>267.96272222222223</v>
      </c>
      <c r="AI368" s="129">
        <f t="shared" ref="AI368" si="120">(AH368)/$G$3</f>
        <v>0.27912783564814814</v>
      </c>
      <c r="AJ368" s="163">
        <f>AVERAGE(AJ355:AJ366)</f>
        <v>3577.2444444444445</v>
      </c>
    </row>
    <row r="369" spans="1:36" ht="13" thickTop="1" x14ac:dyDescent="0.25"/>
    <row r="370" spans="1:36" ht="13" thickBot="1" x14ac:dyDescent="0.3"/>
    <row r="371" spans="1:36" ht="13" thickTop="1" x14ac:dyDescent="0.25">
      <c r="A371" s="25" t="s">
        <v>5</v>
      </c>
      <c r="B371" s="26" t="s">
        <v>6</v>
      </c>
      <c r="C371" s="26" t="s">
        <v>6</v>
      </c>
      <c r="D371" s="26" t="s">
        <v>8</v>
      </c>
      <c r="E371" s="26" t="s">
        <v>9</v>
      </c>
      <c r="F371" s="26" t="s">
        <v>2</v>
      </c>
      <c r="G371" s="26" t="s">
        <v>10</v>
      </c>
      <c r="H371" s="26" t="s">
        <v>11</v>
      </c>
      <c r="I371" s="26" t="s">
        <v>3</v>
      </c>
      <c r="J371" s="26" t="s">
        <v>12</v>
      </c>
      <c r="K371" s="26" t="s">
        <v>13</v>
      </c>
      <c r="L371" s="26" t="s">
        <v>14</v>
      </c>
      <c r="M371" s="26" t="s">
        <v>16</v>
      </c>
      <c r="N371" s="27" t="s">
        <v>17</v>
      </c>
      <c r="O371" s="27" t="s">
        <v>56</v>
      </c>
      <c r="P371" s="27" t="s">
        <v>48</v>
      </c>
      <c r="Q371" s="27" t="s">
        <v>105</v>
      </c>
      <c r="R371" s="27" t="s">
        <v>106</v>
      </c>
      <c r="S371" s="166" t="s">
        <v>57</v>
      </c>
      <c r="T371" s="167"/>
      <c r="U371" s="26" t="s">
        <v>70</v>
      </c>
      <c r="V371" s="26" t="s">
        <v>71</v>
      </c>
      <c r="W371" s="132" t="s">
        <v>72</v>
      </c>
      <c r="X371" s="132" t="s">
        <v>73</v>
      </c>
      <c r="Y371" s="147" t="s">
        <v>121</v>
      </c>
      <c r="Z371" s="147" t="s">
        <v>107</v>
      </c>
      <c r="AA371" s="26" t="s">
        <v>18</v>
      </c>
      <c r="AB371" s="147" t="s">
        <v>126</v>
      </c>
      <c r="AC371" s="147" t="s">
        <v>127</v>
      </c>
      <c r="AD371" s="26" t="s">
        <v>19</v>
      </c>
      <c r="AE371" s="113" t="s">
        <v>128</v>
      </c>
      <c r="AF371" s="114" t="s">
        <v>129</v>
      </c>
      <c r="AG371" s="115" t="s">
        <v>130</v>
      </c>
      <c r="AH371" s="116" t="s">
        <v>128</v>
      </c>
      <c r="AI371" s="115" t="s">
        <v>128</v>
      </c>
      <c r="AJ371" s="113" t="s">
        <v>174</v>
      </c>
    </row>
    <row r="372" spans="1:36" ht="14" thickBot="1" x14ac:dyDescent="0.3">
      <c r="A372" s="28" t="s">
        <v>148</v>
      </c>
      <c r="B372" s="72" t="s">
        <v>21</v>
      </c>
      <c r="C372" s="73" t="s">
        <v>22</v>
      </c>
      <c r="D372" s="72" t="s">
        <v>45</v>
      </c>
      <c r="E372" s="72" t="s">
        <v>45</v>
      </c>
      <c r="F372" s="74" t="s">
        <v>24</v>
      </c>
      <c r="G372" s="72" t="s">
        <v>45</v>
      </c>
      <c r="H372" s="72" t="s">
        <v>45</v>
      </c>
      <c r="I372" s="74" t="s">
        <v>24</v>
      </c>
      <c r="J372" s="72" t="s">
        <v>45</v>
      </c>
      <c r="K372" s="72" t="s">
        <v>45</v>
      </c>
      <c r="L372" s="74" t="s">
        <v>24</v>
      </c>
      <c r="M372" s="72" t="s">
        <v>26</v>
      </c>
      <c r="N372" s="74" t="s">
        <v>27</v>
      </c>
      <c r="O372" s="74" t="s">
        <v>59</v>
      </c>
      <c r="P372" s="30" t="s">
        <v>25</v>
      </c>
      <c r="Q372" s="31" t="s">
        <v>59</v>
      </c>
      <c r="R372" s="31" t="s">
        <v>59</v>
      </c>
      <c r="S372" s="29" t="s">
        <v>109</v>
      </c>
      <c r="T372" s="29" t="s">
        <v>61</v>
      </c>
      <c r="U372" s="29"/>
      <c r="V372" s="29"/>
      <c r="W372" s="133"/>
      <c r="X372" s="133"/>
      <c r="Y372" s="148" t="s">
        <v>45</v>
      </c>
      <c r="Z372" s="148" t="s">
        <v>45</v>
      </c>
      <c r="AA372" s="31" t="s">
        <v>24</v>
      </c>
      <c r="AB372" s="148" t="s">
        <v>45</v>
      </c>
      <c r="AC372" s="148" t="s">
        <v>45</v>
      </c>
      <c r="AD372" s="31" t="s">
        <v>24</v>
      </c>
      <c r="AE372" s="117" t="s">
        <v>6</v>
      </c>
      <c r="AF372" s="118" t="s">
        <v>132</v>
      </c>
      <c r="AG372" s="119" t="s">
        <v>133</v>
      </c>
      <c r="AH372" s="120" t="s">
        <v>134</v>
      </c>
      <c r="AI372" s="119" t="s">
        <v>135</v>
      </c>
      <c r="AJ372" s="157" t="s">
        <v>176</v>
      </c>
    </row>
    <row r="373" spans="1:36" ht="13" thickTop="1" x14ac:dyDescent="0.25">
      <c r="A373" s="83" t="s">
        <v>110</v>
      </c>
      <c r="B373" s="49">
        <v>18189</v>
      </c>
      <c r="C373" s="49">
        <v>587</v>
      </c>
      <c r="D373" s="64">
        <v>693</v>
      </c>
      <c r="E373" s="64">
        <v>6</v>
      </c>
      <c r="F373" s="88">
        <f t="shared" ref="F373:F384" si="121">+(D373-E373)/D373</f>
        <v>0.9913419913419913</v>
      </c>
      <c r="G373" s="64">
        <v>348</v>
      </c>
      <c r="H373" s="64">
        <v>4</v>
      </c>
      <c r="I373" s="88">
        <f t="shared" ref="I373:I378" si="122">+(G373-H373)/G373</f>
        <v>0.9885057471264368</v>
      </c>
      <c r="J373" s="64">
        <v>1416</v>
      </c>
      <c r="K373" s="64">
        <v>23</v>
      </c>
      <c r="L373" s="88">
        <f t="shared" ref="L373:L384" si="123">+(J373-K373)/J373</f>
        <v>0.98375706214689262</v>
      </c>
      <c r="M373" s="65">
        <v>19.440000000000001</v>
      </c>
      <c r="N373" s="65">
        <v>16.5</v>
      </c>
      <c r="O373" s="49">
        <v>8214</v>
      </c>
      <c r="P373" s="8">
        <f t="shared" ref="P373:P384" si="124">O373/B373</f>
        <v>0.45159162130958269</v>
      </c>
      <c r="Q373" s="49">
        <v>1012</v>
      </c>
      <c r="R373" s="49">
        <v>4419</v>
      </c>
      <c r="S373" s="7"/>
      <c r="T373" s="43"/>
      <c r="U373" s="52">
        <v>7.5</v>
      </c>
      <c r="V373" s="52">
        <v>7.5</v>
      </c>
      <c r="W373" s="85">
        <v>3.7930000000000001</v>
      </c>
      <c r="X373" s="85">
        <v>3.323</v>
      </c>
      <c r="Y373" s="86">
        <v>67</v>
      </c>
      <c r="Z373" s="86">
        <v>6.63</v>
      </c>
      <c r="AA373" s="88">
        <f t="shared" ref="AA373:AA384" si="125">+(Y373-Z373)/Y373</f>
        <v>0.90104477611940292</v>
      </c>
      <c r="AB373" s="86">
        <v>18</v>
      </c>
      <c r="AC373" s="86">
        <v>2.2400000000000002</v>
      </c>
      <c r="AD373" s="88">
        <f t="shared" ref="AD373:AD384" si="126">+(AB373-AC373)/AB373</f>
        <v>0.87555555555555553</v>
      </c>
      <c r="AE373" s="121">
        <f>C373/$C$2</f>
        <v>0.1834375</v>
      </c>
      <c r="AF373" s="122">
        <f>(C373*D373)/1000</f>
        <v>406.791</v>
      </c>
      <c r="AG373" s="123">
        <f>(AF373)/$E$3</f>
        <v>0.33899249999999997</v>
      </c>
      <c r="AH373" s="124">
        <f>(C373*G373)/1000</f>
        <v>204.27600000000001</v>
      </c>
      <c r="AI373" s="123">
        <f>(AH373)/$G$3</f>
        <v>0.21278750000000002</v>
      </c>
      <c r="AJ373" s="159">
        <f t="shared" ref="AJ373:AJ384" si="127">(0.8*C373*G373)/60</f>
        <v>2723.6800000000003</v>
      </c>
    </row>
    <row r="374" spans="1:36" x14ac:dyDescent="0.25">
      <c r="A374" s="83" t="s">
        <v>29</v>
      </c>
      <c r="B374" s="7">
        <v>14743</v>
      </c>
      <c r="C374" s="7">
        <v>527</v>
      </c>
      <c r="D374" s="50">
        <v>322</v>
      </c>
      <c r="E374" s="50">
        <v>6</v>
      </c>
      <c r="F374" s="88">
        <f t="shared" si="121"/>
        <v>0.98136645962732916</v>
      </c>
      <c r="G374" s="50">
        <v>430</v>
      </c>
      <c r="H374" s="50">
        <v>3</v>
      </c>
      <c r="I374" s="88">
        <f t="shared" si="122"/>
        <v>0.99302325581395345</v>
      </c>
      <c r="J374" s="50">
        <v>875</v>
      </c>
      <c r="K374" s="50">
        <v>23</v>
      </c>
      <c r="L374" s="88">
        <f t="shared" si="123"/>
        <v>0.97371428571428575</v>
      </c>
      <c r="M374" s="53">
        <v>19.739999999999998</v>
      </c>
      <c r="N374" s="53">
        <v>16.7</v>
      </c>
      <c r="O374" s="7">
        <v>9468</v>
      </c>
      <c r="P374" s="8">
        <f t="shared" si="124"/>
        <v>0.64220307942752497</v>
      </c>
      <c r="Q374" s="7">
        <v>704</v>
      </c>
      <c r="R374" s="7">
        <v>3779</v>
      </c>
      <c r="S374" s="7"/>
      <c r="T374" s="44"/>
      <c r="U374" s="52">
        <v>7.4</v>
      </c>
      <c r="V374" s="52">
        <v>7.4</v>
      </c>
      <c r="W374" s="85">
        <v>3788</v>
      </c>
      <c r="X374" s="85">
        <v>3708</v>
      </c>
      <c r="Y374" s="87">
        <v>59</v>
      </c>
      <c r="Z374" s="87">
        <v>3.48</v>
      </c>
      <c r="AA374" s="88">
        <f t="shared" si="125"/>
        <v>0.94101694915254241</v>
      </c>
      <c r="AB374" s="87">
        <v>11</v>
      </c>
      <c r="AC374" s="87">
        <v>2.4900000000000002</v>
      </c>
      <c r="AD374" s="88">
        <f t="shared" si="126"/>
        <v>0.77363636363636357</v>
      </c>
      <c r="AE374" s="121">
        <f t="shared" ref="AE374:AE384" si="128">C374/$C$2</f>
        <v>0.16468749999999999</v>
      </c>
      <c r="AF374" s="122">
        <f t="shared" ref="AF374:AF384" si="129">(C374*D374)/1000</f>
        <v>169.69399999999999</v>
      </c>
      <c r="AG374" s="123">
        <f t="shared" ref="AG374:AG386" si="130">(AF374)/$E$3</f>
        <v>0.14141166666666666</v>
      </c>
      <c r="AH374" s="124">
        <f t="shared" ref="AH374:AH384" si="131">(C374*G374)/1000</f>
        <v>226.61</v>
      </c>
      <c r="AI374" s="123">
        <f t="shared" ref="AI374:AI384" si="132">(AH374)/$G$3</f>
        <v>0.23605208333333336</v>
      </c>
      <c r="AJ374" s="159">
        <f t="shared" si="127"/>
        <v>3021.4666666666667</v>
      </c>
    </row>
    <row r="375" spans="1:36" x14ac:dyDescent="0.25">
      <c r="A375" s="83" t="s">
        <v>30</v>
      </c>
      <c r="B375" s="7">
        <v>16316</v>
      </c>
      <c r="C375" s="7">
        <v>526</v>
      </c>
      <c r="D375" s="50">
        <v>308</v>
      </c>
      <c r="E375" s="50">
        <v>6</v>
      </c>
      <c r="F375" s="88">
        <f t="shared" si="121"/>
        <v>0.98051948051948057</v>
      </c>
      <c r="G375" s="50">
        <v>352</v>
      </c>
      <c r="H375" s="50">
        <v>5</v>
      </c>
      <c r="I375" s="88">
        <f t="shared" si="122"/>
        <v>0.98579545454545459</v>
      </c>
      <c r="J375" s="50">
        <v>719</v>
      </c>
      <c r="K375" s="50">
        <v>28</v>
      </c>
      <c r="L375" s="88">
        <f t="shared" si="123"/>
        <v>0.96105702364394996</v>
      </c>
      <c r="M375" s="52">
        <v>20.059999999999999</v>
      </c>
      <c r="N375" s="52">
        <v>17.8</v>
      </c>
      <c r="O375" s="7">
        <v>9875</v>
      </c>
      <c r="P375" s="8">
        <f t="shared" si="124"/>
        <v>0.60523412601127724</v>
      </c>
      <c r="Q375" s="7">
        <v>877</v>
      </c>
      <c r="R375" s="7">
        <v>4583</v>
      </c>
      <c r="S375" s="7"/>
      <c r="T375" s="44"/>
      <c r="U375" s="52">
        <v>7.4</v>
      </c>
      <c r="V375" s="52">
        <v>7.6</v>
      </c>
      <c r="W375" s="85">
        <v>2742</v>
      </c>
      <c r="X375" s="85">
        <v>2758</v>
      </c>
      <c r="Y375" s="87">
        <v>50</v>
      </c>
      <c r="Z375" s="87">
        <v>3.35</v>
      </c>
      <c r="AA375" s="88">
        <f t="shared" si="125"/>
        <v>0.93299999999999994</v>
      </c>
      <c r="AB375" s="87">
        <v>13</v>
      </c>
      <c r="AC375" s="87">
        <v>2.92</v>
      </c>
      <c r="AD375" s="88">
        <f t="shared" si="126"/>
        <v>0.77538461538461534</v>
      </c>
      <c r="AE375" s="121">
        <f t="shared" si="128"/>
        <v>0.16437499999999999</v>
      </c>
      <c r="AF375" s="122">
        <f t="shared" si="129"/>
        <v>162.00800000000001</v>
      </c>
      <c r="AG375" s="123">
        <f t="shared" si="130"/>
        <v>0.13500666666666666</v>
      </c>
      <c r="AH375" s="124">
        <f t="shared" si="131"/>
        <v>185.15199999999999</v>
      </c>
      <c r="AI375" s="123">
        <f t="shared" si="132"/>
        <v>0.19286666666666666</v>
      </c>
      <c r="AJ375" s="159">
        <f t="shared" si="127"/>
        <v>2468.6933333333336</v>
      </c>
    </row>
    <row r="376" spans="1:36" x14ac:dyDescent="0.25">
      <c r="A376" s="83" t="s">
        <v>31</v>
      </c>
      <c r="B376" s="7">
        <v>20656</v>
      </c>
      <c r="C376" s="7">
        <v>689</v>
      </c>
      <c r="D376" s="50">
        <v>211</v>
      </c>
      <c r="E376" s="50">
        <v>5</v>
      </c>
      <c r="F376" s="88">
        <f t="shared" si="121"/>
        <v>0.976303317535545</v>
      </c>
      <c r="G376" s="50">
        <v>380</v>
      </c>
      <c r="H376" s="50">
        <v>5</v>
      </c>
      <c r="I376" s="88">
        <f t="shared" si="122"/>
        <v>0.98684210526315785</v>
      </c>
      <c r="J376" s="50">
        <v>688</v>
      </c>
      <c r="K376" s="50">
        <v>28</v>
      </c>
      <c r="L376" s="88">
        <f t="shared" si="123"/>
        <v>0.95930232558139539</v>
      </c>
      <c r="M376" s="52">
        <v>37.979999999999997</v>
      </c>
      <c r="N376" s="52">
        <v>17.8</v>
      </c>
      <c r="O376" s="7">
        <v>12348</v>
      </c>
      <c r="P376" s="8">
        <f t="shared" si="124"/>
        <v>0.59779240898528274</v>
      </c>
      <c r="Q376" s="7">
        <v>999</v>
      </c>
      <c r="R376" s="7">
        <v>5777</v>
      </c>
      <c r="S376" s="7"/>
      <c r="T376" s="44"/>
      <c r="U376" s="52">
        <v>7.3</v>
      </c>
      <c r="V376" s="52">
        <v>7.6</v>
      </c>
      <c r="W376" s="85">
        <v>2390</v>
      </c>
      <c r="X376" s="85">
        <v>2198</v>
      </c>
      <c r="Y376" s="87">
        <v>59</v>
      </c>
      <c r="Z376" s="87">
        <v>10.63</v>
      </c>
      <c r="AA376" s="88">
        <f t="shared" si="125"/>
        <v>0.81983050847457628</v>
      </c>
      <c r="AB376" s="87">
        <v>11</v>
      </c>
      <c r="AC376" s="87">
        <v>1.66</v>
      </c>
      <c r="AD376" s="88">
        <f t="shared" si="126"/>
        <v>0.84909090909090912</v>
      </c>
      <c r="AE376" s="121">
        <f t="shared" si="128"/>
        <v>0.21531249999999999</v>
      </c>
      <c r="AF376" s="122">
        <f t="shared" si="129"/>
        <v>145.37899999999999</v>
      </c>
      <c r="AG376" s="123">
        <f t="shared" si="130"/>
        <v>0.12114916666666666</v>
      </c>
      <c r="AH376" s="124">
        <f t="shared" si="131"/>
        <v>261.82</v>
      </c>
      <c r="AI376" s="123">
        <f t="shared" si="132"/>
        <v>0.27272916666666663</v>
      </c>
      <c r="AJ376" s="159">
        <f t="shared" si="127"/>
        <v>3490.9333333333338</v>
      </c>
    </row>
    <row r="377" spans="1:36" x14ac:dyDescent="0.25">
      <c r="A377" s="83" t="s">
        <v>32</v>
      </c>
      <c r="B377" s="7">
        <v>21510</v>
      </c>
      <c r="C377" s="7">
        <v>694</v>
      </c>
      <c r="D377" s="50">
        <v>252</v>
      </c>
      <c r="E377" s="50">
        <v>4</v>
      </c>
      <c r="F377" s="88">
        <f t="shared" si="121"/>
        <v>0.98412698412698407</v>
      </c>
      <c r="G377" s="50">
        <v>362</v>
      </c>
      <c r="H377" s="50">
        <v>5</v>
      </c>
      <c r="I377" s="88">
        <f t="shared" si="122"/>
        <v>0.98618784530386738</v>
      </c>
      <c r="J377" s="50">
        <v>628</v>
      </c>
      <c r="K377" s="50">
        <v>29</v>
      </c>
      <c r="L377" s="88">
        <f t="shared" si="123"/>
        <v>0.95382165605095537</v>
      </c>
      <c r="M377" s="52">
        <v>38.880000000000003</v>
      </c>
      <c r="N377" s="52">
        <v>17.7</v>
      </c>
      <c r="O377" s="7">
        <v>12237</v>
      </c>
      <c r="P377" s="8">
        <f t="shared" si="124"/>
        <v>0.56889818688981864</v>
      </c>
      <c r="Q377" s="7">
        <v>1025</v>
      </c>
      <c r="R377" s="7">
        <v>6139</v>
      </c>
      <c r="S377" s="7"/>
      <c r="T377" s="44"/>
      <c r="U377" s="52">
        <v>7.4</v>
      </c>
      <c r="V377" s="52">
        <v>7.5</v>
      </c>
      <c r="W377" s="85">
        <v>2329</v>
      </c>
      <c r="X377" s="85">
        <v>2081</v>
      </c>
      <c r="Y377" s="87">
        <v>63</v>
      </c>
      <c r="Z377" s="87">
        <v>3.61</v>
      </c>
      <c r="AA377" s="88">
        <f t="shared" si="125"/>
        <v>0.9426984126984127</v>
      </c>
      <c r="AB377" s="87">
        <v>11</v>
      </c>
      <c r="AC377" s="87">
        <v>2.2200000000000002</v>
      </c>
      <c r="AD377" s="88">
        <f t="shared" si="126"/>
        <v>0.7981818181818181</v>
      </c>
      <c r="AE377" s="121">
        <f t="shared" si="128"/>
        <v>0.21687500000000001</v>
      </c>
      <c r="AF377" s="122">
        <f t="shared" si="129"/>
        <v>174.88800000000001</v>
      </c>
      <c r="AG377" s="123">
        <f t="shared" si="130"/>
        <v>0.14574000000000001</v>
      </c>
      <c r="AH377" s="124">
        <f t="shared" si="131"/>
        <v>251.22800000000001</v>
      </c>
      <c r="AI377" s="123">
        <f t="shared" si="132"/>
        <v>0.26169583333333335</v>
      </c>
      <c r="AJ377" s="159">
        <f t="shared" si="127"/>
        <v>3349.7066666666669</v>
      </c>
    </row>
    <row r="378" spans="1:36" x14ac:dyDescent="0.25">
      <c r="A378" s="83" t="s">
        <v>33</v>
      </c>
      <c r="B378" s="7">
        <v>25806</v>
      </c>
      <c r="C378" s="7">
        <v>860</v>
      </c>
      <c r="D378" s="50">
        <v>196</v>
      </c>
      <c r="E378" s="50">
        <v>9</v>
      </c>
      <c r="F378" s="88">
        <f t="shared" si="121"/>
        <v>0.95408163265306123</v>
      </c>
      <c r="G378" s="50">
        <v>350</v>
      </c>
      <c r="H378" s="50">
        <v>8</v>
      </c>
      <c r="I378" s="88">
        <f t="shared" si="122"/>
        <v>0.97714285714285709</v>
      </c>
      <c r="J378" s="50">
        <v>685</v>
      </c>
      <c r="K378" s="50">
        <v>36</v>
      </c>
      <c r="L378" s="88">
        <f t="shared" si="123"/>
        <v>0.94744525547445257</v>
      </c>
      <c r="M378" s="52"/>
      <c r="N378" s="52"/>
      <c r="O378" s="7">
        <v>13469</v>
      </c>
      <c r="P378" s="8">
        <f t="shared" si="124"/>
        <v>0.52193288382546699</v>
      </c>
      <c r="Q378" s="7">
        <v>1196</v>
      </c>
      <c r="R378" s="7">
        <v>7639</v>
      </c>
      <c r="S378" s="7"/>
      <c r="T378" s="44"/>
      <c r="U378" s="52">
        <v>7.2</v>
      </c>
      <c r="V378" s="52">
        <v>7.6</v>
      </c>
      <c r="W378" s="85">
        <v>2948</v>
      </c>
      <c r="X378" s="85">
        <v>2520</v>
      </c>
      <c r="Y378" s="87">
        <v>62</v>
      </c>
      <c r="Z378" s="87">
        <v>18.739999999999998</v>
      </c>
      <c r="AA378" s="88">
        <f t="shared" si="125"/>
        <v>0.69774193548387109</v>
      </c>
      <c r="AB378" s="87">
        <v>10</v>
      </c>
      <c r="AC378" s="87">
        <v>4.84</v>
      </c>
      <c r="AD378" s="88">
        <f t="shared" si="126"/>
        <v>0.51600000000000001</v>
      </c>
      <c r="AE378" s="121">
        <f t="shared" si="128"/>
        <v>0.26874999999999999</v>
      </c>
      <c r="AF378" s="122">
        <f t="shared" si="129"/>
        <v>168.56</v>
      </c>
      <c r="AG378" s="123">
        <f t="shared" si="130"/>
        <v>0.14046666666666666</v>
      </c>
      <c r="AH378" s="124">
        <f t="shared" si="131"/>
        <v>301</v>
      </c>
      <c r="AI378" s="123">
        <f t="shared" si="132"/>
        <v>0.31354166666666666</v>
      </c>
      <c r="AJ378" s="159">
        <f t="shared" si="127"/>
        <v>4013.3333333333335</v>
      </c>
    </row>
    <row r="379" spans="1:36" x14ac:dyDescent="0.25">
      <c r="A379" s="83" t="s">
        <v>34</v>
      </c>
      <c r="B379" s="7">
        <v>38890</v>
      </c>
      <c r="C379" s="7">
        <v>1255</v>
      </c>
      <c r="D379" s="50">
        <v>270</v>
      </c>
      <c r="E379" s="50">
        <v>7</v>
      </c>
      <c r="F379" s="88">
        <f t="shared" si="121"/>
        <v>0.97407407407407409</v>
      </c>
      <c r="G379" s="50">
        <v>260</v>
      </c>
      <c r="H379" s="50">
        <v>8</v>
      </c>
      <c r="I379" s="88">
        <f t="shared" ref="I379:I384" si="133">+(G379-H379)/G379</f>
        <v>0.96923076923076923</v>
      </c>
      <c r="J379" s="50">
        <v>585</v>
      </c>
      <c r="K379" s="50">
        <v>33</v>
      </c>
      <c r="L379" s="88">
        <f t="shared" si="123"/>
        <v>0.94358974358974357</v>
      </c>
      <c r="M379" s="52">
        <v>36.159999999999997</v>
      </c>
      <c r="N379" s="52"/>
      <c r="O379" s="7">
        <v>23866</v>
      </c>
      <c r="P379" s="8">
        <f t="shared" si="124"/>
        <v>0.6136796091540242</v>
      </c>
      <c r="Q379" s="7">
        <v>1785</v>
      </c>
      <c r="R379" s="7">
        <v>10487</v>
      </c>
      <c r="S379" s="7">
        <v>1</v>
      </c>
      <c r="T379" s="44">
        <v>3</v>
      </c>
      <c r="U379" s="52">
        <v>7.4</v>
      </c>
      <c r="V379" s="52">
        <v>7.6</v>
      </c>
      <c r="W379" s="85">
        <v>3688</v>
      </c>
      <c r="X379" s="85">
        <v>2608</v>
      </c>
      <c r="Y379" s="87">
        <v>49</v>
      </c>
      <c r="Z379" s="87">
        <v>9.4</v>
      </c>
      <c r="AA379" s="88">
        <f t="shared" si="125"/>
        <v>0.80816326530612248</v>
      </c>
      <c r="AB379" s="87">
        <v>10</v>
      </c>
      <c r="AC379" s="87">
        <v>4.96</v>
      </c>
      <c r="AD379" s="88">
        <f t="shared" si="126"/>
        <v>0.504</v>
      </c>
      <c r="AE379" s="121">
        <f t="shared" si="128"/>
        <v>0.39218750000000002</v>
      </c>
      <c r="AF379" s="122">
        <f t="shared" si="129"/>
        <v>338.85</v>
      </c>
      <c r="AG379" s="123">
        <f t="shared" si="130"/>
        <v>0.28237500000000004</v>
      </c>
      <c r="AH379" s="124">
        <f t="shared" si="131"/>
        <v>326.3</v>
      </c>
      <c r="AI379" s="123">
        <f t="shared" si="132"/>
        <v>0.33989583333333334</v>
      </c>
      <c r="AJ379" s="159">
        <f t="shared" si="127"/>
        <v>4350.666666666667</v>
      </c>
    </row>
    <row r="380" spans="1:36" x14ac:dyDescent="0.25">
      <c r="A380" s="83" t="s">
        <v>35</v>
      </c>
      <c r="B380" s="7">
        <v>49492</v>
      </c>
      <c r="C380" s="7">
        <v>1597</v>
      </c>
      <c r="D380" s="50">
        <v>189</v>
      </c>
      <c r="E380" s="50">
        <v>8</v>
      </c>
      <c r="F380" s="88">
        <f t="shared" si="121"/>
        <v>0.95767195767195767</v>
      </c>
      <c r="G380" s="50">
        <v>206</v>
      </c>
      <c r="H380" s="50">
        <v>5</v>
      </c>
      <c r="I380" s="88">
        <f t="shared" si="133"/>
        <v>0.97572815533980584</v>
      </c>
      <c r="J380" s="50">
        <v>431</v>
      </c>
      <c r="K380" s="50">
        <v>27</v>
      </c>
      <c r="L380" s="88">
        <f t="shared" si="123"/>
        <v>0.93735498839907194</v>
      </c>
      <c r="M380" s="52">
        <v>88.52</v>
      </c>
      <c r="N380" s="52">
        <v>16.100000000000001</v>
      </c>
      <c r="O380" s="7">
        <v>33820</v>
      </c>
      <c r="P380" s="8">
        <f t="shared" si="124"/>
        <v>0.68334276246666126</v>
      </c>
      <c r="Q380" s="7">
        <v>2350</v>
      </c>
      <c r="R380" s="7">
        <v>11446</v>
      </c>
      <c r="S380" s="7">
        <v>1</v>
      </c>
      <c r="T380" s="44">
        <v>8</v>
      </c>
      <c r="U380" s="52">
        <v>7.6</v>
      </c>
      <c r="V380" s="52">
        <v>7.7</v>
      </c>
      <c r="W380" s="85">
        <v>3786</v>
      </c>
      <c r="X380" s="85">
        <v>2614</v>
      </c>
      <c r="Y380" s="87">
        <v>52</v>
      </c>
      <c r="Z380" s="87">
        <v>7.6</v>
      </c>
      <c r="AA380" s="88">
        <f t="shared" si="125"/>
        <v>0.85384615384615381</v>
      </c>
      <c r="AB380" s="87">
        <v>15</v>
      </c>
      <c r="AC380" s="87">
        <v>3.72</v>
      </c>
      <c r="AD380" s="88">
        <f t="shared" si="126"/>
        <v>0.752</v>
      </c>
      <c r="AE380" s="121">
        <f t="shared" si="128"/>
        <v>0.49906250000000002</v>
      </c>
      <c r="AF380" s="122">
        <f t="shared" si="129"/>
        <v>301.83300000000003</v>
      </c>
      <c r="AG380" s="123">
        <f t="shared" si="130"/>
        <v>0.25152750000000001</v>
      </c>
      <c r="AH380" s="124">
        <f t="shared" si="131"/>
        <v>328.98200000000003</v>
      </c>
      <c r="AI380" s="123">
        <f t="shared" si="132"/>
        <v>0.34268958333333338</v>
      </c>
      <c r="AJ380" s="159">
        <f t="shared" si="127"/>
        <v>4386.4266666666672</v>
      </c>
    </row>
    <row r="381" spans="1:36" x14ac:dyDescent="0.25">
      <c r="A381" s="83" t="s">
        <v>36</v>
      </c>
      <c r="B381" s="7">
        <v>33061</v>
      </c>
      <c r="C381" s="7">
        <v>1102</v>
      </c>
      <c r="D381" s="50">
        <v>140</v>
      </c>
      <c r="E381" s="50">
        <v>4</v>
      </c>
      <c r="F381" s="88">
        <f t="shared" si="121"/>
        <v>0.97142857142857142</v>
      </c>
      <c r="G381" s="50">
        <v>213</v>
      </c>
      <c r="H381" s="50">
        <v>4</v>
      </c>
      <c r="I381" s="88">
        <f t="shared" si="133"/>
        <v>0.98122065727699526</v>
      </c>
      <c r="J381" s="50">
        <v>436</v>
      </c>
      <c r="K381" s="50">
        <v>30</v>
      </c>
      <c r="L381" s="88">
        <f t="shared" si="123"/>
        <v>0.93119266055045868</v>
      </c>
      <c r="M381" s="52">
        <v>38.82</v>
      </c>
      <c r="N381" s="52">
        <v>16.899999999999999</v>
      </c>
      <c r="O381" s="7">
        <v>17930</v>
      </c>
      <c r="P381" s="8">
        <f t="shared" si="124"/>
        <v>0.54233084298720546</v>
      </c>
      <c r="Q381" s="7">
        <v>1452</v>
      </c>
      <c r="R381" s="7">
        <v>7588</v>
      </c>
      <c r="S381" s="7"/>
      <c r="T381" s="44"/>
      <c r="U381" s="52">
        <v>7.7</v>
      </c>
      <c r="V381" s="52">
        <v>7.7</v>
      </c>
      <c r="W381" s="85">
        <v>3848</v>
      </c>
      <c r="X381" s="85">
        <v>2863</v>
      </c>
      <c r="Y381" s="87">
        <v>33</v>
      </c>
      <c r="Z381" s="87">
        <v>10.82</v>
      </c>
      <c r="AA381" s="88">
        <f t="shared" si="125"/>
        <v>0.67212121212121212</v>
      </c>
      <c r="AB381" s="87">
        <v>7</v>
      </c>
      <c r="AC381" s="87">
        <v>5.0999999999999996</v>
      </c>
      <c r="AD381" s="88">
        <f t="shared" si="126"/>
        <v>0.27142857142857146</v>
      </c>
      <c r="AE381" s="121">
        <f t="shared" si="128"/>
        <v>0.34437499999999999</v>
      </c>
      <c r="AF381" s="122">
        <f t="shared" si="129"/>
        <v>154.28</v>
      </c>
      <c r="AG381" s="123">
        <f t="shared" si="130"/>
        <v>0.12856666666666666</v>
      </c>
      <c r="AH381" s="124">
        <f t="shared" si="131"/>
        <v>234.726</v>
      </c>
      <c r="AI381" s="123">
        <f t="shared" si="132"/>
        <v>0.24450625000000001</v>
      </c>
      <c r="AJ381" s="159">
        <f t="shared" si="127"/>
        <v>3129.6800000000003</v>
      </c>
    </row>
    <row r="382" spans="1:36" x14ac:dyDescent="0.25">
      <c r="A382" s="83" t="s">
        <v>37</v>
      </c>
      <c r="B382" s="7">
        <v>24732</v>
      </c>
      <c r="C382" s="7">
        <v>798</v>
      </c>
      <c r="D382" s="50">
        <v>140</v>
      </c>
      <c r="E382" s="50">
        <v>5</v>
      </c>
      <c r="F382" s="88">
        <f t="shared" si="121"/>
        <v>0.9642857142857143</v>
      </c>
      <c r="G382" s="50">
        <v>204</v>
      </c>
      <c r="H382" s="50">
        <v>4</v>
      </c>
      <c r="I382" s="88">
        <f t="shared" si="133"/>
        <v>0.98039215686274506</v>
      </c>
      <c r="J382" s="50">
        <v>393</v>
      </c>
      <c r="K382" s="50">
        <v>22</v>
      </c>
      <c r="L382" s="88">
        <f t="shared" si="123"/>
        <v>0.94402035623409675</v>
      </c>
      <c r="M382" s="52"/>
      <c r="N382" s="52"/>
      <c r="O382" s="7">
        <v>14498</v>
      </c>
      <c r="P382" s="8">
        <f t="shared" si="124"/>
        <v>0.58620410803816914</v>
      </c>
      <c r="Q382" s="44">
        <v>1278</v>
      </c>
      <c r="R382" s="44">
        <v>6449</v>
      </c>
      <c r="S382" s="7"/>
      <c r="T382" s="44"/>
      <c r="U382" s="44">
        <v>7.7</v>
      </c>
      <c r="V382" s="44">
        <v>7.8</v>
      </c>
      <c r="W382" s="85">
        <v>3416</v>
      </c>
      <c r="X382" s="85">
        <v>2858</v>
      </c>
      <c r="Y382" s="52">
        <v>50</v>
      </c>
      <c r="Z382" s="52">
        <v>4.05</v>
      </c>
      <c r="AA382" s="88">
        <f t="shared" si="125"/>
        <v>0.91900000000000004</v>
      </c>
      <c r="AB382" s="52">
        <v>7</v>
      </c>
      <c r="AC382" s="52">
        <v>4.5999999999999996</v>
      </c>
      <c r="AD382" s="88">
        <f>+(AB382-AC382)/AB382</f>
        <v>0.34285714285714292</v>
      </c>
      <c r="AE382" s="121">
        <f t="shared" si="128"/>
        <v>0.24937500000000001</v>
      </c>
      <c r="AF382" s="122">
        <f t="shared" si="129"/>
        <v>111.72</v>
      </c>
      <c r="AG382" s="123">
        <f t="shared" si="130"/>
        <v>9.3100000000000002E-2</v>
      </c>
      <c r="AH382" s="124">
        <f t="shared" si="131"/>
        <v>162.792</v>
      </c>
      <c r="AI382" s="123">
        <f t="shared" si="132"/>
        <v>0.169575</v>
      </c>
      <c r="AJ382" s="159">
        <f t="shared" si="127"/>
        <v>2170.5600000000004</v>
      </c>
    </row>
    <row r="383" spans="1:36" x14ac:dyDescent="0.25">
      <c r="A383" s="83" t="s">
        <v>38</v>
      </c>
      <c r="B383" s="7">
        <v>17925</v>
      </c>
      <c r="C383" s="7">
        <v>598</v>
      </c>
      <c r="D383" s="50">
        <v>765</v>
      </c>
      <c r="E383" s="50">
        <v>6</v>
      </c>
      <c r="F383" s="88">
        <f t="shared" si="121"/>
        <v>0.99215686274509807</v>
      </c>
      <c r="G383" s="50">
        <v>480</v>
      </c>
      <c r="H383" s="50">
        <v>4</v>
      </c>
      <c r="I383" s="88">
        <f t="shared" si="133"/>
        <v>0.9916666666666667</v>
      </c>
      <c r="J383" s="50">
        <v>1269</v>
      </c>
      <c r="K383" s="50">
        <v>23</v>
      </c>
      <c r="L383" s="88">
        <f t="shared" si="123"/>
        <v>0.98187549251379036</v>
      </c>
      <c r="M383" s="52">
        <v>19.559999999999999</v>
      </c>
      <c r="N383" s="52">
        <v>16.5</v>
      </c>
      <c r="O383" s="7">
        <v>10011</v>
      </c>
      <c r="P383" s="8">
        <f t="shared" si="124"/>
        <v>0.55849372384937235</v>
      </c>
      <c r="Q383" s="7">
        <v>928</v>
      </c>
      <c r="R383" s="7">
        <v>4514</v>
      </c>
      <c r="S383" s="7"/>
      <c r="T383" s="45"/>
      <c r="U383" s="52">
        <v>8</v>
      </c>
      <c r="V383" s="52">
        <v>7.8</v>
      </c>
      <c r="W383" s="85">
        <v>3955</v>
      </c>
      <c r="X383" s="85">
        <v>3805</v>
      </c>
      <c r="Y383" s="87">
        <v>52</v>
      </c>
      <c r="Z383" s="87">
        <v>6.27</v>
      </c>
      <c r="AA383" s="88">
        <f t="shared" si="125"/>
        <v>0.87942307692307697</v>
      </c>
      <c r="AB383" s="87">
        <v>13</v>
      </c>
      <c r="AC383" s="87">
        <v>4.3099999999999996</v>
      </c>
      <c r="AD383" s="88">
        <f t="shared" si="126"/>
        <v>0.66846153846153855</v>
      </c>
      <c r="AE383" s="121">
        <f t="shared" si="128"/>
        <v>0.18687500000000001</v>
      </c>
      <c r="AF383" s="122">
        <f t="shared" si="129"/>
        <v>457.47</v>
      </c>
      <c r="AG383" s="123">
        <f t="shared" si="130"/>
        <v>0.38122500000000004</v>
      </c>
      <c r="AH383" s="124">
        <f t="shared" si="131"/>
        <v>287.04000000000002</v>
      </c>
      <c r="AI383" s="123">
        <f t="shared" si="132"/>
        <v>0.29900000000000004</v>
      </c>
      <c r="AJ383" s="159">
        <f t="shared" si="127"/>
        <v>3827.2000000000003</v>
      </c>
    </row>
    <row r="384" spans="1:36" ht="13" thickBot="1" x14ac:dyDescent="0.3">
      <c r="A384" s="84" t="s">
        <v>39</v>
      </c>
      <c r="B384" s="56">
        <v>15945</v>
      </c>
      <c r="C384" s="56">
        <v>514</v>
      </c>
      <c r="D384" s="57">
        <v>392</v>
      </c>
      <c r="E384" s="57">
        <v>8</v>
      </c>
      <c r="F384" s="93">
        <f t="shared" si="121"/>
        <v>0.97959183673469385</v>
      </c>
      <c r="G384" s="57">
        <v>443</v>
      </c>
      <c r="H384" s="57">
        <v>5</v>
      </c>
      <c r="I384" s="93">
        <f t="shared" si="133"/>
        <v>0.98871331828442433</v>
      </c>
      <c r="J384" s="57">
        <v>1114</v>
      </c>
      <c r="K384" s="57">
        <v>22</v>
      </c>
      <c r="L384" s="93">
        <f t="shared" si="123"/>
        <v>0.98025134649910228</v>
      </c>
      <c r="M384" s="59">
        <v>19.14</v>
      </c>
      <c r="N384" s="59">
        <v>16.5</v>
      </c>
      <c r="O384" s="56">
        <v>8871</v>
      </c>
      <c r="P384" s="61">
        <f t="shared" si="124"/>
        <v>0.55634995296331136</v>
      </c>
      <c r="Q384" s="56">
        <v>818</v>
      </c>
      <c r="R384" s="56">
        <v>4383</v>
      </c>
      <c r="S384" s="56"/>
      <c r="T384" s="62"/>
      <c r="U384" s="61">
        <v>7.93</v>
      </c>
      <c r="V384" s="61">
        <v>7.83</v>
      </c>
      <c r="W384" s="141">
        <v>4625</v>
      </c>
      <c r="X384" s="141">
        <v>4128</v>
      </c>
      <c r="Y384" s="94">
        <v>60.3</v>
      </c>
      <c r="Z384" s="94">
        <v>3.26</v>
      </c>
      <c r="AA384" s="93">
        <f t="shared" si="125"/>
        <v>0.94593698175787733</v>
      </c>
      <c r="AB384" s="94">
        <v>9.3000000000000007</v>
      </c>
      <c r="AC384" s="94">
        <v>4.7699999999999996</v>
      </c>
      <c r="AD384" s="93">
        <f t="shared" si="126"/>
        <v>0.48709677419354847</v>
      </c>
      <c r="AE384" s="121">
        <f t="shared" si="128"/>
        <v>0.16062499999999999</v>
      </c>
      <c r="AF384" s="122">
        <f t="shared" si="129"/>
        <v>201.488</v>
      </c>
      <c r="AG384" s="123">
        <f t="shared" si="130"/>
        <v>0.16790666666666668</v>
      </c>
      <c r="AH384" s="124">
        <f t="shared" si="131"/>
        <v>227.702</v>
      </c>
      <c r="AI384" s="123">
        <f t="shared" si="132"/>
        <v>0.23718958333333334</v>
      </c>
      <c r="AJ384" s="159">
        <f t="shared" si="127"/>
        <v>3036.0266666666666</v>
      </c>
    </row>
    <row r="385" spans="1:36" ht="13" thickTop="1" x14ac:dyDescent="0.25">
      <c r="A385" s="91" t="s">
        <v>149</v>
      </c>
      <c r="B385" s="77">
        <f>SUM(B373:B384)</f>
        <v>297265</v>
      </c>
      <c r="C385" s="77"/>
      <c r="D385" s="77"/>
      <c r="E385" s="77"/>
      <c r="F385" s="79"/>
      <c r="G385" s="77"/>
      <c r="H385" s="77"/>
      <c r="I385" s="79"/>
      <c r="J385" s="77"/>
      <c r="K385" s="77"/>
      <c r="L385" s="79"/>
      <c r="M385" s="77">
        <f>SUM(M373:M384)</f>
        <v>338.29999999999995</v>
      </c>
      <c r="N385" s="79"/>
      <c r="O385" s="77">
        <f t="shared" ref="O385:T385" si="134">SUM(O373:O384)</f>
        <v>174607</v>
      </c>
      <c r="P385" s="79">
        <f t="shared" si="134"/>
        <v>6.9280533059076959</v>
      </c>
      <c r="Q385" s="77">
        <f t="shared" si="134"/>
        <v>14424</v>
      </c>
      <c r="R385" s="77">
        <f t="shared" si="134"/>
        <v>77203</v>
      </c>
      <c r="S385" s="77">
        <f t="shared" si="134"/>
        <v>2</v>
      </c>
      <c r="T385" s="77">
        <f t="shared" si="134"/>
        <v>11</v>
      </c>
      <c r="U385" s="92"/>
      <c r="V385" s="92"/>
      <c r="W385" s="144"/>
      <c r="X385" s="144"/>
      <c r="Y385" s="151"/>
      <c r="Z385" s="151"/>
      <c r="AA385" s="92"/>
      <c r="AB385" s="151"/>
      <c r="AC385" s="151"/>
      <c r="AD385" s="92"/>
      <c r="AE385" s="125"/>
      <c r="AF385" s="126"/>
      <c r="AG385" s="127"/>
      <c r="AH385" s="128"/>
      <c r="AI385" s="127"/>
      <c r="AJ385" s="160"/>
    </row>
    <row r="386" spans="1:36" ht="13" thickBot="1" x14ac:dyDescent="0.3">
      <c r="A386" s="75" t="s">
        <v>150</v>
      </c>
      <c r="B386" s="13">
        <f>AVERAGE(B373:B384)</f>
        <v>24772.083333333332</v>
      </c>
      <c r="C386" s="13">
        <f t="shared" ref="C386:P386" si="135">AVERAGE(C373:C384)</f>
        <v>812.25</v>
      </c>
      <c r="D386" s="13">
        <f t="shared" ref="D386:I386" si="136">AVERAGE(D373:D384)</f>
        <v>323.16666666666669</v>
      </c>
      <c r="E386" s="13">
        <f t="shared" si="136"/>
        <v>6.166666666666667</v>
      </c>
      <c r="F386" s="89">
        <f t="shared" si="136"/>
        <v>0.97557907356204154</v>
      </c>
      <c r="G386" s="13">
        <f t="shared" si="136"/>
        <v>335.66666666666669</v>
      </c>
      <c r="H386" s="13">
        <f t="shared" si="136"/>
        <v>5</v>
      </c>
      <c r="I386" s="89">
        <f t="shared" si="136"/>
        <v>0.98370408240476126</v>
      </c>
      <c r="J386" s="13">
        <f t="shared" si="135"/>
        <v>769.91666666666663</v>
      </c>
      <c r="K386" s="13">
        <f>AVERAGE(K373:K384)</f>
        <v>27</v>
      </c>
      <c r="L386" s="89">
        <f>AVERAGE(L373:L384)</f>
        <v>0.95811518303318277</v>
      </c>
      <c r="M386" s="13">
        <f t="shared" si="135"/>
        <v>33.83</v>
      </c>
      <c r="N386" s="90">
        <f t="shared" si="135"/>
        <v>16.944444444444443</v>
      </c>
      <c r="O386" s="13">
        <f t="shared" si="135"/>
        <v>14550.583333333334</v>
      </c>
      <c r="P386" s="39">
        <f t="shared" si="135"/>
        <v>0.57733777549230803</v>
      </c>
      <c r="Q386" s="13">
        <f>AVERAGE(Q373:Q384)</f>
        <v>1202</v>
      </c>
      <c r="R386" s="13">
        <f>AVERAGE(R373:R384)</f>
        <v>6433.583333333333</v>
      </c>
      <c r="S386" s="13"/>
      <c r="T386" s="42"/>
      <c r="U386" s="39">
        <f t="shared" ref="U386:AA386" si="137">AVERAGE(U373:U384)</f>
        <v>7.5441666666666665</v>
      </c>
      <c r="V386" s="39">
        <f t="shared" si="137"/>
        <v>7.6358333333333333</v>
      </c>
      <c r="W386" s="135">
        <f t="shared" si="137"/>
        <v>3126.5660833333332</v>
      </c>
      <c r="X386" s="135">
        <f t="shared" si="137"/>
        <v>2678.6935833333332</v>
      </c>
      <c r="Y386" s="150">
        <f t="shared" si="137"/>
        <v>54.691666666666663</v>
      </c>
      <c r="Z386" s="150">
        <f t="shared" si="137"/>
        <v>7.3199999999999994</v>
      </c>
      <c r="AA386" s="89">
        <f t="shared" si="137"/>
        <v>0.8594852726569373</v>
      </c>
      <c r="AB386" s="150">
        <f>AVERAGE(AB373:AB384)</f>
        <v>11.275</v>
      </c>
      <c r="AC386" s="150">
        <f>AVERAGE(AC373:AC384)</f>
        <v>3.6524999999999999</v>
      </c>
      <c r="AD386" s="89">
        <f>AVERAGE(AD373:AD384)</f>
        <v>0.63447444073250525</v>
      </c>
      <c r="AE386" s="121">
        <f t="shared" ref="AE386" si="138">C386/$C$2</f>
        <v>0.25382812500000002</v>
      </c>
      <c r="AF386" s="122">
        <f t="shared" ref="AF386" si="139">(C386*D386)/1000</f>
        <v>262.49212499999999</v>
      </c>
      <c r="AG386" s="123">
        <f t="shared" si="130"/>
        <v>0.2187434375</v>
      </c>
      <c r="AH386" s="124">
        <f t="shared" ref="AH386" si="140">(C386*G386)/1000</f>
        <v>272.64524999999998</v>
      </c>
      <c r="AI386" s="129">
        <f t="shared" ref="AI386" si="141">(AH386)/$G$3</f>
        <v>0.28400546874999999</v>
      </c>
      <c r="AJ386" s="163">
        <f>AVERAGE(AJ373:AJ384)</f>
        <v>3330.6977777777774</v>
      </c>
    </row>
    <row r="387" spans="1:36" ht="13" thickTop="1" x14ac:dyDescent="0.25"/>
    <row r="388" spans="1:36" ht="13" thickBot="1" x14ac:dyDescent="0.3"/>
    <row r="389" spans="1:36" ht="13" thickTop="1" x14ac:dyDescent="0.25">
      <c r="A389" s="25" t="s">
        <v>5</v>
      </c>
      <c r="B389" s="26" t="s">
        <v>6</v>
      </c>
      <c r="C389" s="26" t="s">
        <v>6</v>
      </c>
      <c r="D389" s="26" t="s">
        <v>8</v>
      </c>
      <c r="E389" s="26" t="s">
        <v>9</v>
      </c>
      <c r="F389" s="26" t="s">
        <v>2</v>
      </c>
      <c r="G389" s="26" t="s">
        <v>10</v>
      </c>
      <c r="H389" s="26" t="s">
        <v>11</v>
      </c>
      <c r="I389" s="26" t="s">
        <v>3</v>
      </c>
      <c r="J389" s="26" t="s">
        <v>12</v>
      </c>
      <c r="K389" s="26" t="s">
        <v>13</v>
      </c>
      <c r="L389" s="26" t="s">
        <v>14</v>
      </c>
      <c r="M389" s="26" t="s">
        <v>16</v>
      </c>
      <c r="N389" s="27" t="s">
        <v>17</v>
      </c>
      <c r="O389" s="27" t="s">
        <v>56</v>
      </c>
      <c r="P389" s="27" t="s">
        <v>48</v>
      </c>
      <c r="Q389" s="27" t="s">
        <v>105</v>
      </c>
      <c r="R389" s="27" t="s">
        <v>106</v>
      </c>
      <c r="S389" s="166" t="s">
        <v>57</v>
      </c>
      <c r="T389" s="167"/>
      <c r="U389" s="26" t="s">
        <v>70</v>
      </c>
      <c r="V389" s="26" t="s">
        <v>71</v>
      </c>
      <c r="W389" s="132" t="s">
        <v>72</v>
      </c>
      <c r="X389" s="132" t="s">
        <v>73</v>
      </c>
      <c r="Y389" s="147" t="s">
        <v>121</v>
      </c>
      <c r="Z389" s="147" t="s">
        <v>107</v>
      </c>
      <c r="AA389" s="26" t="s">
        <v>18</v>
      </c>
      <c r="AB389" s="147" t="s">
        <v>126</v>
      </c>
      <c r="AC389" s="147" t="s">
        <v>127</v>
      </c>
      <c r="AD389" s="26" t="s">
        <v>19</v>
      </c>
      <c r="AE389" s="113" t="s">
        <v>128</v>
      </c>
      <c r="AF389" s="114" t="s">
        <v>129</v>
      </c>
      <c r="AG389" s="115" t="s">
        <v>130</v>
      </c>
      <c r="AH389" s="116" t="s">
        <v>128</v>
      </c>
      <c r="AI389" s="115" t="s">
        <v>128</v>
      </c>
      <c r="AJ389" s="113" t="s">
        <v>174</v>
      </c>
    </row>
    <row r="390" spans="1:36" ht="14" thickBot="1" x14ac:dyDescent="0.3">
      <c r="A390" s="28" t="s">
        <v>151</v>
      </c>
      <c r="B390" s="72" t="s">
        <v>21</v>
      </c>
      <c r="C390" s="73" t="s">
        <v>22</v>
      </c>
      <c r="D390" s="72" t="s">
        <v>45</v>
      </c>
      <c r="E390" s="72" t="s">
        <v>45</v>
      </c>
      <c r="F390" s="74" t="s">
        <v>24</v>
      </c>
      <c r="G390" s="72" t="s">
        <v>45</v>
      </c>
      <c r="H390" s="72" t="s">
        <v>45</v>
      </c>
      <c r="I390" s="74" t="s">
        <v>24</v>
      </c>
      <c r="J390" s="72" t="s">
        <v>45</v>
      </c>
      <c r="K390" s="72" t="s">
        <v>45</v>
      </c>
      <c r="L390" s="74" t="s">
        <v>24</v>
      </c>
      <c r="M390" s="72" t="s">
        <v>26</v>
      </c>
      <c r="N390" s="74" t="s">
        <v>27</v>
      </c>
      <c r="O390" s="74" t="s">
        <v>59</v>
      </c>
      <c r="P390" s="30" t="s">
        <v>25</v>
      </c>
      <c r="Q390" s="31" t="s">
        <v>59</v>
      </c>
      <c r="R390" s="31" t="s">
        <v>59</v>
      </c>
      <c r="S390" s="29" t="s">
        <v>109</v>
      </c>
      <c r="T390" s="29" t="s">
        <v>61</v>
      </c>
      <c r="U390" s="29"/>
      <c r="V390" s="29"/>
      <c r="W390" s="133"/>
      <c r="X390" s="133"/>
      <c r="Y390" s="148" t="s">
        <v>45</v>
      </c>
      <c r="Z390" s="148" t="s">
        <v>45</v>
      </c>
      <c r="AA390" s="31" t="s">
        <v>24</v>
      </c>
      <c r="AB390" s="148" t="s">
        <v>45</v>
      </c>
      <c r="AC390" s="148" t="s">
        <v>45</v>
      </c>
      <c r="AD390" s="31" t="s">
        <v>24</v>
      </c>
      <c r="AE390" s="117" t="s">
        <v>6</v>
      </c>
      <c r="AF390" s="118" t="s">
        <v>132</v>
      </c>
      <c r="AG390" s="119" t="s">
        <v>133</v>
      </c>
      <c r="AH390" s="120" t="s">
        <v>134</v>
      </c>
      <c r="AI390" s="119" t="s">
        <v>135</v>
      </c>
      <c r="AJ390" s="157" t="s">
        <v>176</v>
      </c>
    </row>
    <row r="391" spans="1:36" ht="13" thickTop="1" x14ac:dyDescent="0.25">
      <c r="A391" s="83" t="s">
        <v>110</v>
      </c>
      <c r="B391" s="49">
        <v>15874</v>
      </c>
      <c r="C391" s="49">
        <v>512</v>
      </c>
      <c r="D391" s="64">
        <v>509</v>
      </c>
      <c r="E391" s="86">
        <v>7</v>
      </c>
      <c r="F391" s="88">
        <f t="shared" ref="F391:F402" si="142">+(D391-E391)/D391</f>
        <v>0.98624754420432215</v>
      </c>
      <c r="G391" s="64">
        <v>440</v>
      </c>
      <c r="H391" s="64">
        <v>5</v>
      </c>
      <c r="I391" s="88">
        <f t="shared" ref="I391:I402" si="143">+(G391-H391)/G391</f>
        <v>0.98863636363636365</v>
      </c>
      <c r="J391" s="64">
        <v>1212</v>
      </c>
      <c r="K391" s="64">
        <v>21</v>
      </c>
      <c r="L391" s="88">
        <f t="shared" ref="L391:L402" si="144">+(J391-K391)/J391</f>
        <v>0.98267326732673266</v>
      </c>
      <c r="M391" s="65">
        <v>19.059999999999999</v>
      </c>
      <c r="N391" s="65">
        <v>16.2</v>
      </c>
      <c r="O391" s="49">
        <v>9015</v>
      </c>
      <c r="P391" s="8">
        <f t="shared" ref="P391:P402" si="145">O391/B391</f>
        <v>0.56790978959304528</v>
      </c>
      <c r="Q391" s="49">
        <v>831</v>
      </c>
      <c r="R391" s="49">
        <v>4201</v>
      </c>
      <c r="S391" s="7">
        <v>2</v>
      </c>
      <c r="T391" s="43">
        <v>13</v>
      </c>
      <c r="U391" s="52">
        <v>7.7</v>
      </c>
      <c r="V391" s="52">
        <v>7.8</v>
      </c>
      <c r="W391" s="85">
        <v>5058</v>
      </c>
      <c r="X391" s="85">
        <v>4370</v>
      </c>
      <c r="Y391" s="86">
        <v>59</v>
      </c>
      <c r="Z391" s="86">
        <v>1.7</v>
      </c>
      <c r="AA391" s="88">
        <f t="shared" ref="AA391:AA402" si="146">+(Y391-Z391)/Y391</f>
        <v>0.971186440677966</v>
      </c>
      <c r="AB391" s="86">
        <v>12</v>
      </c>
      <c r="AC391" s="86">
        <v>3.46</v>
      </c>
      <c r="AD391" s="88">
        <f t="shared" ref="AD391:AD399" si="147">+(AB391-AC391)/AB391</f>
        <v>0.71166666666666656</v>
      </c>
      <c r="AE391" s="121">
        <f>C391/$C$2</f>
        <v>0.16</v>
      </c>
      <c r="AF391" s="122">
        <f>(C391*D391)/1000</f>
        <v>260.608</v>
      </c>
      <c r="AG391" s="123">
        <f>(AF391)/$E$3</f>
        <v>0.21717333333333333</v>
      </c>
      <c r="AH391" s="124">
        <f>(C391*G391)/1000</f>
        <v>225.28</v>
      </c>
      <c r="AI391" s="123">
        <f>(AH391)/$G$3</f>
        <v>0.23466666666666666</v>
      </c>
      <c r="AJ391" s="159">
        <f t="shared" ref="AJ391:AJ402" si="148">(0.8*C391*G391)/60</f>
        <v>3003.7333333333331</v>
      </c>
    </row>
    <row r="392" spans="1:36" x14ac:dyDescent="0.25">
      <c r="A392" s="83" t="s">
        <v>29</v>
      </c>
      <c r="B392" s="7">
        <v>16591</v>
      </c>
      <c r="C392" s="7">
        <v>593</v>
      </c>
      <c r="D392" s="50">
        <v>280</v>
      </c>
      <c r="E392" s="87">
        <v>8</v>
      </c>
      <c r="F392" s="88">
        <f t="shared" si="142"/>
        <v>0.97142857142857142</v>
      </c>
      <c r="G392" s="50">
        <v>283</v>
      </c>
      <c r="H392" s="50">
        <v>3</v>
      </c>
      <c r="I392" s="88">
        <f t="shared" si="143"/>
        <v>0.98939929328621912</v>
      </c>
      <c r="J392" s="50">
        <v>659</v>
      </c>
      <c r="K392" s="50">
        <v>18</v>
      </c>
      <c r="L392" s="88">
        <f t="shared" si="144"/>
        <v>0.9726858877086495</v>
      </c>
      <c r="M392" s="53">
        <v>19.260000000000002</v>
      </c>
      <c r="N392" s="53">
        <v>16.8</v>
      </c>
      <c r="O392" s="7">
        <v>8737</v>
      </c>
      <c r="P392" s="8">
        <f t="shared" si="145"/>
        <v>0.52661081309143509</v>
      </c>
      <c r="Q392" s="7">
        <v>914</v>
      </c>
      <c r="R392" s="7">
        <v>5036</v>
      </c>
      <c r="S392" s="7">
        <v>3</v>
      </c>
      <c r="T392" s="44">
        <v>20</v>
      </c>
      <c r="U392" s="52">
        <v>7.8</v>
      </c>
      <c r="V392" s="52">
        <v>7.9</v>
      </c>
      <c r="W392" s="85">
        <v>3450</v>
      </c>
      <c r="X392" s="85">
        <v>3023</v>
      </c>
      <c r="Y392" s="87">
        <v>48</v>
      </c>
      <c r="Z392" s="87">
        <v>1.9</v>
      </c>
      <c r="AA392" s="88">
        <f t="shared" si="146"/>
        <v>0.9604166666666667</v>
      </c>
      <c r="AB392" s="87">
        <v>12</v>
      </c>
      <c r="AC392" s="87">
        <v>3.21</v>
      </c>
      <c r="AD392" s="88">
        <f t="shared" si="147"/>
        <v>0.73249999999999993</v>
      </c>
      <c r="AE392" s="121">
        <f t="shared" ref="AE392:AE402" si="149">C392/$C$2</f>
        <v>0.18531249999999999</v>
      </c>
      <c r="AF392" s="122">
        <f t="shared" ref="AF392:AF402" si="150">(C392*D392)/1000</f>
        <v>166.04</v>
      </c>
      <c r="AG392" s="123">
        <f t="shared" ref="AG392:AG404" si="151">(AF392)/$E$3</f>
        <v>0.13836666666666667</v>
      </c>
      <c r="AH392" s="124">
        <f t="shared" ref="AH392:AH402" si="152">(C392*G392)/1000</f>
        <v>167.81899999999999</v>
      </c>
      <c r="AI392" s="123">
        <f t="shared" ref="AI392:AI402" si="153">(AH392)/$G$3</f>
        <v>0.17481145833333331</v>
      </c>
      <c r="AJ392" s="159">
        <f t="shared" si="148"/>
        <v>2237.586666666667</v>
      </c>
    </row>
    <row r="393" spans="1:36" x14ac:dyDescent="0.25">
      <c r="A393" s="83" t="s">
        <v>30</v>
      </c>
      <c r="B393" s="7">
        <v>23444</v>
      </c>
      <c r="C393" s="7">
        <v>756</v>
      </c>
      <c r="D393" s="50">
        <v>187</v>
      </c>
      <c r="E393" s="87">
        <v>7</v>
      </c>
      <c r="F393" s="88">
        <f t="shared" si="142"/>
        <v>0.96256684491978606</v>
      </c>
      <c r="G393" s="50">
        <v>218</v>
      </c>
      <c r="H393" s="50">
        <v>3</v>
      </c>
      <c r="I393" s="88">
        <f t="shared" si="143"/>
        <v>0.98623853211009171</v>
      </c>
      <c r="J393" s="50">
        <v>537</v>
      </c>
      <c r="K393" s="50">
        <v>21</v>
      </c>
      <c r="L393" s="88">
        <f t="shared" si="144"/>
        <v>0.96089385474860334</v>
      </c>
      <c r="M393" s="52">
        <v>18.88</v>
      </c>
      <c r="N393" s="52">
        <v>16.899999999999999</v>
      </c>
      <c r="O393" s="7">
        <v>9961</v>
      </c>
      <c r="P393" s="8">
        <f t="shared" si="145"/>
        <v>0.42488483193994198</v>
      </c>
      <c r="Q393" s="7">
        <v>1281</v>
      </c>
      <c r="R393" s="7">
        <v>8292</v>
      </c>
      <c r="S393" s="7">
        <v>4</v>
      </c>
      <c r="T393" s="44">
        <v>32</v>
      </c>
      <c r="U393" s="52">
        <v>7.5</v>
      </c>
      <c r="V393" s="52">
        <v>7.3</v>
      </c>
      <c r="W393" s="85">
        <v>6563</v>
      </c>
      <c r="X393" s="85">
        <v>6243</v>
      </c>
      <c r="Y393" s="87">
        <v>41</v>
      </c>
      <c r="Z393" s="87">
        <v>2.44</v>
      </c>
      <c r="AA393" s="88">
        <f t="shared" si="146"/>
        <v>0.94048780487804884</v>
      </c>
      <c r="AB393" s="87">
        <v>9</v>
      </c>
      <c r="AC393" s="87">
        <v>2.44</v>
      </c>
      <c r="AD393" s="88">
        <f t="shared" si="147"/>
        <v>0.72888888888888892</v>
      </c>
      <c r="AE393" s="121">
        <f t="shared" si="149"/>
        <v>0.23624999999999999</v>
      </c>
      <c r="AF393" s="122">
        <f t="shared" si="150"/>
        <v>141.37200000000001</v>
      </c>
      <c r="AG393" s="123">
        <f t="shared" si="151"/>
        <v>0.11781000000000001</v>
      </c>
      <c r="AH393" s="124">
        <f t="shared" si="152"/>
        <v>164.80799999999999</v>
      </c>
      <c r="AI393" s="123">
        <f t="shared" si="153"/>
        <v>0.17167499999999999</v>
      </c>
      <c r="AJ393" s="159">
        <f t="shared" si="148"/>
        <v>2197.4400000000005</v>
      </c>
    </row>
    <row r="394" spans="1:36" x14ac:dyDescent="0.25">
      <c r="A394" s="83" t="s">
        <v>31</v>
      </c>
      <c r="B394" s="7">
        <v>22988</v>
      </c>
      <c r="C394" s="7">
        <v>766</v>
      </c>
      <c r="D394" s="50">
        <v>279</v>
      </c>
      <c r="E394" s="87">
        <v>4</v>
      </c>
      <c r="F394" s="88">
        <f t="shared" si="142"/>
        <v>0.98566308243727596</v>
      </c>
      <c r="G394" s="50">
        <v>328</v>
      </c>
      <c r="H394" s="50">
        <v>5</v>
      </c>
      <c r="I394" s="88">
        <f t="shared" si="143"/>
        <v>0.9847560975609756</v>
      </c>
      <c r="J394" s="50">
        <v>631</v>
      </c>
      <c r="K394" s="50">
        <v>21</v>
      </c>
      <c r="L394" s="88">
        <f t="shared" si="144"/>
        <v>0.9667194928684627</v>
      </c>
      <c r="M394" s="52">
        <v>38.82</v>
      </c>
      <c r="N394" s="52">
        <v>17.899999999999999</v>
      </c>
      <c r="O394" s="7">
        <v>14363</v>
      </c>
      <c r="P394" s="8">
        <f t="shared" si="145"/>
        <v>0.6248042456934052</v>
      </c>
      <c r="Q394" s="7">
        <v>1037</v>
      </c>
      <c r="R394" s="7">
        <v>7693</v>
      </c>
      <c r="S394" s="7">
        <v>10</v>
      </c>
      <c r="T394" s="44">
        <v>144</v>
      </c>
      <c r="U394" s="52">
        <v>7.3</v>
      </c>
      <c r="V394" s="52">
        <v>7.8</v>
      </c>
      <c r="W394" s="85">
        <v>4273</v>
      </c>
      <c r="X394" s="85">
        <v>3875</v>
      </c>
      <c r="Y394" s="87">
        <v>59</v>
      </c>
      <c r="Z394" s="87">
        <v>2.5099999999999998</v>
      </c>
      <c r="AA394" s="88">
        <f t="shared" si="146"/>
        <v>0.95745762711864413</v>
      </c>
      <c r="AB394" s="87">
        <v>8</v>
      </c>
      <c r="AC394" s="87">
        <v>2.73</v>
      </c>
      <c r="AD394" s="88">
        <f t="shared" si="147"/>
        <v>0.65874999999999995</v>
      </c>
      <c r="AE394" s="121">
        <f t="shared" si="149"/>
        <v>0.239375</v>
      </c>
      <c r="AF394" s="122">
        <f t="shared" si="150"/>
        <v>213.714</v>
      </c>
      <c r="AG394" s="123">
        <f t="shared" si="151"/>
        <v>0.178095</v>
      </c>
      <c r="AH394" s="124">
        <f t="shared" si="152"/>
        <v>251.24799999999999</v>
      </c>
      <c r="AI394" s="123">
        <f t="shared" si="153"/>
        <v>0.26171666666666665</v>
      </c>
      <c r="AJ394" s="159">
        <f t="shared" si="148"/>
        <v>3349.9733333333338</v>
      </c>
    </row>
    <row r="395" spans="1:36" x14ac:dyDescent="0.25">
      <c r="A395" s="83" t="s">
        <v>32</v>
      </c>
      <c r="B395" s="7">
        <v>22676</v>
      </c>
      <c r="C395" s="7">
        <v>731</v>
      </c>
      <c r="D395" s="50">
        <v>350</v>
      </c>
      <c r="E395" s="87">
        <v>7</v>
      </c>
      <c r="F395" s="88">
        <f t="shared" si="142"/>
        <v>0.98</v>
      </c>
      <c r="G395" s="50">
        <v>360</v>
      </c>
      <c r="H395" s="50">
        <v>6</v>
      </c>
      <c r="I395" s="88">
        <f t="shared" si="143"/>
        <v>0.98333333333333328</v>
      </c>
      <c r="J395" s="50">
        <v>780</v>
      </c>
      <c r="K395" s="50">
        <v>22</v>
      </c>
      <c r="L395" s="88">
        <f t="shared" si="144"/>
        <v>0.97179487179487178</v>
      </c>
      <c r="M395" s="8">
        <v>0</v>
      </c>
      <c r="N395" s="8">
        <v>0</v>
      </c>
      <c r="O395" s="7">
        <v>13889</v>
      </c>
      <c r="P395" s="8">
        <f t="shared" si="145"/>
        <v>0.61249779502557766</v>
      </c>
      <c r="Q395" s="7">
        <v>1053</v>
      </c>
      <c r="R395" s="7">
        <v>6708</v>
      </c>
      <c r="S395" s="7">
        <v>6</v>
      </c>
      <c r="T395" s="44">
        <v>33</v>
      </c>
      <c r="U395" s="52">
        <v>7.4</v>
      </c>
      <c r="V395" s="52">
        <v>7.5</v>
      </c>
      <c r="W395" s="85">
        <v>2895</v>
      </c>
      <c r="X395" s="85">
        <v>2828</v>
      </c>
      <c r="Y395" s="87">
        <v>59</v>
      </c>
      <c r="Z395" s="87">
        <v>6.66</v>
      </c>
      <c r="AA395" s="88">
        <f t="shared" si="146"/>
        <v>0.88711864406779661</v>
      </c>
      <c r="AB395" s="87">
        <v>10</v>
      </c>
      <c r="AC395" s="87">
        <v>5.49</v>
      </c>
      <c r="AD395" s="88">
        <f t="shared" si="147"/>
        <v>0.45099999999999996</v>
      </c>
      <c r="AE395" s="121">
        <f t="shared" si="149"/>
        <v>0.22843749999999999</v>
      </c>
      <c r="AF395" s="122">
        <f t="shared" si="150"/>
        <v>255.85</v>
      </c>
      <c r="AG395" s="123">
        <f t="shared" si="151"/>
        <v>0.21320833333333333</v>
      </c>
      <c r="AH395" s="124">
        <f t="shared" si="152"/>
        <v>263.16000000000003</v>
      </c>
      <c r="AI395" s="123">
        <f t="shared" si="153"/>
        <v>0.27412500000000001</v>
      </c>
      <c r="AJ395" s="159">
        <f t="shared" si="148"/>
        <v>3508.8000000000006</v>
      </c>
    </row>
    <row r="396" spans="1:36" x14ac:dyDescent="0.25">
      <c r="A396" s="83" t="s">
        <v>33</v>
      </c>
      <c r="B396" s="7">
        <v>26187</v>
      </c>
      <c r="C396" s="7">
        <v>873</v>
      </c>
      <c r="D396" s="50">
        <v>285</v>
      </c>
      <c r="E396" s="87">
        <v>5</v>
      </c>
      <c r="F396" s="88">
        <f t="shared" si="142"/>
        <v>0.98245614035087714</v>
      </c>
      <c r="G396" s="50">
        <v>320</v>
      </c>
      <c r="H396" s="50">
        <v>5</v>
      </c>
      <c r="I396" s="88">
        <f t="shared" si="143"/>
        <v>0.984375</v>
      </c>
      <c r="J396" s="50">
        <v>689</v>
      </c>
      <c r="K396" s="50">
        <v>23</v>
      </c>
      <c r="L396" s="88">
        <f t="shared" si="144"/>
        <v>0.96661828737300437</v>
      </c>
      <c r="M396" s="52">
        <v>33.32</v>
      </c>
      <c r="N396" s="52">
        <v>18.2</v>
      </c>
      <c r="O396" s="7">
        <v>15257</v>
      </c>
      <c r="P396" s="8">
        <f t="shared" si="145"/>
        <v>0.58261732920914955</v>
      </c>
      <c r="Q396" s="7">
        <v>1141</v>
      </c>
      <c r="R396" s="7">
        <v>6988</v>
      </c>
      <c r="S396" s="7">
        <v>0</v>
      </c>
      <c r="T396" s="44">
        <v>0</v>
      </c>
      <c r="U396" s="52">
        <v>7.5</v>
      </c>
      <c r="V396" s="52">
        <v>7.8</v>
      </c>
      <c r="W396" s="85">
        <v>3713</v>
      </c>
      <c r="X396" s="85">
        <v>3008</v>
      </c>
      <c r="Y396" s="87">
        <v>56</v>
      </c>
      <c r="Z396" s="87">
        <v>6.82</v>
      </c>
      <c r="AA396" s="88">
        <f t="shared" si="146"/>
        <v>0.87821428571428573</v>
      </c>
      <c r="AB396" s="87">
        <v>15</v>
      </c>
      <c r="AC396" s="87">
        <v>2.5299999999999998</v>
      </c>
      <c r="AD396" s="88">
        <f t="shared" si="147"/>
        <v>0.83133333333333337</v>
      </c>
      <c r="AE396" s="121">
        <f t="shared" si="149"/>
        <v>0.27281250000000001</v>
      </c>
      <c r="AF396" s="122">
        <f t="shared" si="150"/>
        <v>248.80500000000001</v>
      </c>
      <c r="AG396" s="123">
        <f t="shared" si="151"/>
        <v>0.20733750000000001</v>
      </c>
      <c r="AH396" s="124">
        <f t="shared" si="152"/>
        <v>279.36</v>
      </c>
      <c r="AI396" s="123">
        <f t="shared" si="153"/>
        <v>0.29100000000000004</v>
      </c>
      <c r="AJ396" s="159">
        <f t="shared" si="148"/>
        <v>3724.8000000000006</v>
      </c>
    </row>
    <row r="397" spans="1:36" x14ac:dyDescent="0.25">
      <c r="A397" s="83" t="s">
        <v>34</v>
      </c>
      <c r="B397" s="7">
        <v>39160</v>
      </c>
      <c r="C397" s="7">
        <v>1263</v>
      </c>
      <c r="D397" s="50">
        <v>203</v>
      </c>
      <c r="E397" s="87">
        <v>8</v>
      </c>
      <c r="F397" s="88">
        <f t="shared" si="142"/>
        <v>0.96059113300492616</v>
      </c>
      <c r="G397" s="50">
        <v>265</v>
      </c>
      <c r="H397" s="50">
        <v>6</v>
      </c>
      <c r="I397" s="88">
        <f t="shared" si="143"/>
        <v>0.97735849056603774</v>
      </c>
      <c r="J397" s="50">
        <v>499</v>
      </c>
      <c r="K397" s="50">
        <v>27</v>
      </c>
      <c r="L397" s="88">
        <f t="shared" si="144"/>
        <v>0.94589178356713421</v>
      </c>
      <c r="M397" s="52">
        <v>55.16</v>
      </c>
      <c r="N397" s="52">
        <v>17.8</v>
      </c>
      <c r="O397" s="7">
        <v>21469</v>
      </c>
      <c r="P397" s="8">
        <f t="shared" si="145"/>
        <v>0.54823799795709904</v>
      </c>
      <c r="Q397" s="7">
        <v>1688</v>
      </c>
      <c r="R397" s="7">
        <v>8925</v>
      </c>
      <c r="S397" s="7">
        <v>4</v>
      </c>
      <c r="T397" s="44">
        <v>23</v>
      </c>
      <c r="U397" s="52">
        <v>7.4</v>
      </c>
      <c r="V397" s="52">
        <v>7.7</v>
      </c>
      <c r="W397" s="85">
        <v>4648</v>
      </c>
      <c r="X397" s="85">
        <v>3108</v>
      </c>
      <c r="Y397" s="87">
        <v>55</v>
      </c>
      <c r="Z397" s="87">
        <v>8.33</v>
      </c>
      <c r="AA397" s="88">
        <f t="shared" si="146"/>
        <v>0.8485454545454546</v>
      </c>
      <c r="AB397" s="87">
        <v>9</v>
      </c>
      <c r="AC397" s="87">
        <v>3.3</v>
      </c>
      <c r="AD397" s="88">
        <f t="shared" si="147"/>
        <v>0.6333333333333333</v>
      </c>
      <c r="AE397" s="121">
        <f t="shared" si="149"/>
        <v>0.39468750000000002</v>
      </c>
      <c r="AF397" s="122">
        <f t="shared" si="150"/>
        <v>256.38900000000001</v>
      </c>
      <c r="AG397" s="123">
        <f t="shared" si="151"/>
        <v>0.2136575</v>
      </c>
      <c r="AH397" s="124">
        <f t="shared" si="152"/>
        <v>334.69499999999999</v>
      </c>
      <c r="AI397" s="123">
        <f t="shared" si="153"/>
        <v>0.34864062499999998</v>
      </c>
      <c r="AJ397" s="159">
        <f t="shared" si="148"/>
        <v>4462.6000000000004</v>
      </c>
    </row>
    <row r="398" spans="1:36" x14ac:dyDescent="0.25">
      <c r="A398" s="83" t="s">
        <v>35</v>
      </c>
      <c r="B398" s="7">
        <v>47751</v>
      </c>
      <c r="C398" s="7">
        <v>1540</v>
      </c>
      <c r="D398" s="50">
        <v>310</v>
      </c>
      <c r="E398" s="87">
        <v>6</v>
      </c>
      <c r="F398" s="88">
        <f t="shared" si="142"/>
        <v>0.98064516129032253</v>
      </c>
      <c r="G398" s="50">
        <v>298</v>
      </c>
      <c r="H398" s="50">
        <v>6</v>
      </c>
      <c r="I398" s="88">
        <f t="shared" si="143"/>
        <v>0.97986577181208057</v>
      </c>
      <c r="J398" s="50">
        <v>661</v>
      </c>
      <c r="K398" s="50">
        <v>30</v>
      </c>
      <c r="L398" s="88">
        <f t="shared" si="144"/>
        <v>0.9546142208774584</v>
      </c>
      <c r="M398" s="52">
        <v>37.299999999999997</v>
      </c>
      <c r="N398" s="52">
        <v>16.2</v>
      </c>
      <c r="O398" s="7">
        <v>33914</v>
      </c>
      <c r="P398" s="8">
        <f t="shared" si="145"/>
        <v>0.71022596385416015</v>
      </c>
      <c r="Q398" s="7">
        <v>2231</v>
      </c>
      <c r="R398" s="7">
        <v>11453</v>
      </c>
      <c r="S398" s="7">
        <v>1</v>
      </c>
      <c r="T398" s="44">
        <v>6</v>
      </c>
      <c r="U398" s="52">
        <v>7.5</v>
      </c>
      <c r="V398" s="52">
        <v>7.7</v>
      </c>
      <c r="W398" s="85">
        <v>4448</v>
      </c>
      <c r="X398" s="85">
        <v>2768</v>
      </c>
      <c r="Y398" s="87">
        <v>59</v>
      </c>
      <c r="Z398" s="87">
        <v>13.48</v>
      </c>
      <c r="AA398" s="88">
        <f t="shared" si="146"/>
        <v>0.7715254237288135</v>
      </c>
      <c r="AB398" s="87">
        <v>14</v>
      </c>
      <c r="AC398" s="87">
        <v>5.5</v>
      </c>
      <c r="AD398" s="88">
        <f t="shared" si="147"/>
        <v>0.6071428571428571</v>
      </c>
      <c r="AE398" s="121">
        <f t="shared" si="149"/>
        <v>0.48125000000000001</v>
      </c>
      <c r="AF398" s="122">
        <f t="shared" si="150"/>
        <v>477.4</v>
      </c>
      <c r="AG398" s="123">
        <f t="shared" si="151"/>
        <v>0.39783333333333332</v>
      </c>
      <c r="AH398" s="124">
        <f t="shared" si="152"/>
        <v>458.92</v>
      </c>
      <c r="AI398" s="123">
        <f t="shared" si="153"/>
        <v>0.4780416666666667</v>
      </c>
      <c r="AJ398" s="159">
        <f t="shared" si="148"/>
        <v>6118.9333333333334</v>
      </c>
    </row>
    <row r="399" spans="1:36" x14ac:dyDescent="0.25">
      <c r="A399" s="83" t="s">
        <v>36</v>
      </c>
      <c r="B399" s="7">
        <v>30107</v>
      </c>
      <c r="C399" s="7">
        <v>1004</v>
      </c>
      <c r="D399" s="50">
        <v>120</v>
      </c>
      <c r="E399" s="87">
        <v>7</v>
      </c>
      <c r="F399" s="88">
        <f t="shared" si="142"/>
        <v>0.94166666666666665</v>
      </c>
      <c r="G399" s="50">
        <v>188</v>
      </c>
      <c r="H399" s="50">
        <v>6</v>
      </c>
      <c r="I399" s="88">
        <f t="shared" si="143"/>
        <v>0.96808510638297873</v>
      </c>
      <c r="J399" s="50">
        <v>394</v>
      </c>
      <c r="K399" s="50">
        <v>25</v>
      </c>
      <c r="L399" s="88">
        <f t="shared" si="144"/>
        <v>0.93654822335025378</v>
      </c>
      <c r="M399" s="52">
        <v>55.68</v>
      </c>
      <c r="N399" s="52">
        <v>16.2</v>
      </c>
      <c r="O399" s="7">
        <v>20790</v>
      </c>
      <c r="P399" s="8">
        <f t="shared" si="145"/>
        <v>0.69053708439897699</v>
      </c>
      <c r="Q399" s="7">
        <v>1406</v>
      </c>
      <c r="R399" s="7">
        <v>7307</v>
      </c>
      <c r="S399" s="7">
        <v>1</v>
      </c>
      <c r="T399" s="44">
        <v>3</v>
      </c>
      <c r="U399" s="52">
        <v>7.7</v>
      </c>
      <c r="V399" s="52">
        <v>7.9</v>
      </c>
      <c r="W399" s="85">
        <v>4038</v>
      </c>
      <c r="X399" s="85">
        <v>2699</v>
      </c>
      <c r="Y399" s="87">
        <v>50</v>
      </c>
      <c r="Z399" s="87">
        <v>7.24</v>
      </c>
      <c r="AA399" s="88">
        <f t="shared" si="146"/>
        <v>0.85519999999999996</v>
      </c>
      <c r="AB399" s="87">
        <v>11</v>
      </c>
      <c r="AC399" s="87">
        <v>4.4000000000000004</v>
      </c>
      <c r="AD399" s="88">
        <f t="shared" si="147"/>
        <v>0.6</v>
      </c>
      <c r="AE399" s="121">
        <f t="shared" si="149"/>
        <v>0.31374999999999997</v>
      </c>
      <c r="AF399" s="122">
        <f t="shared" si="150"/>
        <v>120.48</v>
      </c>
      <c r="AG399" s="123">
        <f t="shared" si="151"/>
        <v>0.1004</v>
      </c>
      <c r="AH399" s="124">
        <f t="shared" si="152"/>
        <v>188.75200000000001</v>
      </c>
      <c r="AI399" s="123">
        <f t="shared" si="153"/>
        <v>0.19661666666666669</v>
      </c>
      <c r="AJ399" s="159">
        <f t="shared" si="148"/>
        <v>2516.6933333333336</v>
      </c>
    </row>
    <row r="400" spans="1:36" x14ac:dyDescent="0.25">
      <c r="A400" s="83" t="s">
        <v>37</v>
      </c>
      <c r="B400" s="7">
        <v>32347</v>
      </c>
      <c r="C400" s="7">
        <v>1043</v>
      </c>
      <c r="D400" s="50">
        <v>109</v>
      </c>
      <c r="E400" s="87">
        <v>6</v>
      </c>
      <c r="F400" s="88">
        <f t="shared" si="142"/>
        <v>0.94495412844036697</v>
      </c>
      <c r="G400" s="50">
        <v>160</v>
      </c>
      <c r="H400" s="50">
        <v>3</v>
      </c>
      <c r="I400" s="88">
        <f t="shared" si="143"/>
        <v>0.98124999999999996</v>
      </c>
      <c r="J400" s="50">
        <v>318</v>
      </c>
      <c r="K400" s="50">
        <v>17</v>
      </c>
      <c r="L400" s="88">
        <f t="shared" si="144"/>
        <v>0.94654088050314467</v>
      </c>
      <c r="M400" s="52">
        <v>15.7</v>
      </c>
      <c r="N400" s="52">
        <v>16.3</v>
      </c>
      <c r="O400" s="7">
        <v>10512</v>
      </c>
      <c r="P400" s="8">
        <f t="shared" si="145"/>
        <v>0.32497604105481187</v>
      </c>
      <c r="Q400" s="44">
        <v>1939</v>
      </c>
      <c r="R400" s="44">
        <v>9192</v>
      </c>
      <c r="S400" s="7">
        <v>3</v>
      </c>
      <c r="T400" s="44">
        <v>20</v>
      </c>
      <c r="U400" s="44">
        <v>7.8</v>
      </c>
      <c r="V400" s="44">
        <v>7.8</v>
      </c>
      <c r="W400" s="85">
        <v>4158</v>
      </c>
      <c r="X400" s="85">
        <v>4172</v>
      </c>
      <c r="Y400" s="52">
        <v>33</v>
      </c>
      <c r="Z400" s="52">
        <v>3.33</v>
      </c>
      <c r="AA400" s="88">
        <f t="shared" si="146"/>
        <v>0.89909090909090916</v>
      </c>
      <c r="AB400" s="52">
        <v>9</v>
      </c>
      <c r="AC400" s="52">
        <v>3.38</v>
      </c>
      <c r="AD400" s="88">
        <f>+(AB400-AC400)/AB400</f>
        <v>0.62444444444444447</v>
      </c>
      <c r="AE400" s="121">
        <f t="shared" si="149"/>
        <v>0.32593749999999999</v>
      </c>
      <c r="AF400" s="122">
        <f t="shared" si="150"/>
        <v>113.687</v>
      </c>
      <c r="AG400" s="123">
        <f t="shared" si="151"/>
        <v>9.4739166666666666E-2</v>
      </c>
      <c r="AH400" s="124">
        <f t="shared" si="152"/>
        <v>166.88</v>
      </c>
      <c r="AI400" s="123">
        <f t="shared" si="153"/>
        <v>0.17383333333333334</v>
      </c>
      <c r="AJ400" s="159">
        <f t="shared" si="148"/>
        <v>2225.0666666666666</v>
      </c>
    </row>
    <row r="401" spans="1:36" x14ac:dyDescent="0.25">
      <c r="A401" s="83" t="s">
        <v>38</v>
      </c>
      <c r="B401" s="7">
        <v>30525</v>
      </c>
      <c r="C401" s="7">
        <v>1018</v>
      </c>
      <c r="D401" s="50">
        <v>118</v>
      </c>
      <c r="E401" s="87">
        <v>4</v>
      </c>
      <c r="F401" s="88">
        <f t="shared" si="142"/>
        <v>0.96610169491525422</v>
      </c>
      <c r="G401" s="50">
        <v>135</v>
      </c>
      <c r="H401" s="50">
        <v>4</v>
      </c>
      <c r="I401" s="88">
        <f t="shared" si="143"/>
        <v>0.97037037037037033</v>
      </c>
      <c r="J401" s="50">
        <v>301</v>
      </c>
      <c r="K401" s="50">
        <v>17</v>
      </c>
      <c r="L401" s="88">
        <f t="shared" si="144"/>
        <v>0.94352159468438535</v>
      </c>
      <c r="M401" s="52">
        <v>0</v>
      </c>
      <c r="N401" s="52" t="s">
        <v>152</v>
      </c>
      <c r="O401" s="7">
        <v>9161</v>
      </c>
      <c r="P401" s="8">
        <f t="shared" si="145"/>
        <v>0.30011466011466009</v>
      </c>
      <c r="Q401" s="7">
        <v>1617</v>
      </c>
      <c r="R401" s="7">
        <v>7318</v>
      </c>
      <c r="S401" s="7">
        <v>2</v>
      </c>
      <c r="T401" s="45">
        <v>13</v>
      </c>
      <c r="U401" s="52">
        <v>7.5</v>
      </c>
      <c r="V401" s="52">
        <v>7.3</v>
      </c>
      <c r="W401" s="85">
        <v>3839</v>
      </c>
      <c r="X401" s="85">
        <v>3301</v>
      </c>
      <c r="Y401" s="87">
        <v>26</v>
      </c>
      <c r="Z401" s="87">
        <v>6.21</v>
      </c>
      <c r="AA401" s="88">
        <f t="shared" si="146"/>
        <v>0.76115384615384607</v>
      </c>
      <c r="AB401" s="87">
        <v>7</v>
      </c>
      <c r="AC401" s="87">
        <v>3.62</v>
      </c>
      <c r="AD401" s="88">
        <f>+(AB401-AC401)/AB401</f>
        <v>0.48285714285714282</v>
      </c>
      <c r="AE401" s="121">
        <f t="shared" si="149"/>
        <v>0.31812499999999999</v>
      </c>
      <c r="AF401" s="122">
        <f t="shared" si="150"/>
        <v>120.124</v>
      </c>
      <c r="AG401" s="123">
        <f t="shared" si="151"/>
        <v>0.10010333333333334</v>
      </c>
      <c r="AH401" s="124">
        <f t="shared" si="152"/>
        <v>137.43</v>
      </c>
      <c r="AI401" s="123">
        <f t="shared" si="153"/>
        <v>0.14315625000000001</v>
      </c>
      <c r="AJ401" s="159">
        <f t="shared" si="148"/>
        <v>1832.4000000000003</v>
      </c>
    </row>
    <row r="402" spans="1:36" ht="13" thickBot="1" x14ac:dyDescent="0.3">
      <c r="A402" s="83" t="s">
        <v>39</v>
      </c>
      <c r="B402" s="7">
        <v>24958</v>
      </c>
      <c r="C402" s="7">
        <v>805</v>
      </c>
      <c r="D402" s="50">
        <v>151</v>
      </c>
      <c r="E402" s="87">
        <v>5</v>
      </c>
      <c r="F402" s="88">
        <f t="shared" si="142"/>
        <v>0.9668874172185431</v>
      </c>
      <c r="G402" s="50">
        <v>218</v>
      </c>
      <c r="H402" s="50">
        <v>4</v>
      </c>
      <c r="I402" s="88">
        <f t="shared" si="143"/>
        <v>0.98165137614678899</v>
      </c>
      <c r="J402" s="50">
        <v>534</v>
      </c>
      <c r="K402" s="50">
        <v>24</v>
      </c>
      <c r="L402" s="88">
        <f t="shared" si="144"/>
        <v>0.9550561797752809</v>
      </c>
      <c r="M402" s="52">
        <v>37.9</v>
      </c>
      <c r="N402" s="52">
        <v>16.3</v>
      </c>
      <c r="O402" s="7">
        <v>9088</v>
      </c>
      <c r="P402" s="8">
        <f t="shared" si="145"/>
        <v>0.36413174132542669</v>
      </c>
      <c r="Q402" s="7">
        <v>1318</v>
      </c>
      <c r="R402" s="7">
        <v>6342</v>
      </c>
      <c r="S402" s="7">
        <v>2</v>
      </c>
      <c r="T402" s="45">
        <v>5</v>
      </c>
      <c r="U402" s="8">
        <v>7.6</v>
      </c>
      <c r="V402" s="8">
        <v>7.6</v>
      </c>
      <c r="W402" s="85">
        <v>2745</v>
      </c>
      <c r="X402" s="85">
        <v>2853</v>
      </c>
      <c r="Y402" s="87">
        <v>41</v>
      </c>
      <c r="Z402" s="87">
        <v>3.86</v>
      </c>
      <c r="AA402" s="88">
        <f t="shared" si="146"/>
        <v>0.90585365853658539</v>
      </c>
      <c r="AB402" s="87">
        <v>9</v>
      </c>
      <c r="AC402" s="87">
        <v>3.78</v>
      </c>
      <c r="AD402" s="88">
        <f>+(AB402-AC402)/AB402</f>
        <v>0.58000000000000007</v>
      </c>
      <c r="AE402" s="121">
        <f t="shared" si="149"/>
        <v>0.25156250000000002</v>
      </c>
      <c r="AF402" s="122">
        <f t="shared" si="150"/>
        <v>121.55500000000001</v>
      </c>
      <c r="AG402" s="123">
        <f t="shared" si="151"/>
        <v>0.10129583333333333</v>
      </c>
      <c r="AH402" s="124">
        <f t="shared" si="152"/>
        <v>175.49</v>
      </c>
      <c r="AI402" s="123">
        <f t="shared" si="153"/>
        <v>0.18280208333333334</v>
      </c>
      <c r="AJ402" s="159">
        <f t="shared" si="148"/>
        <v>2339.8666666666668</v>
      </c>
    </row>
    <row r="403" spans="1:36" ht="13" thickTop="1" x14ac:dyDescent="0.25">
      <c r="A403" s="76" t="s">
        <v>153</v>
      </c>
      <c r="B403" s="77">
        <f>SUM(B391:B402)</f>
        <v>332608</v>
      </c>
      <c r="C403" s="77"/>
      <c r="D403" s="77"/>
      <c r="E403" s="77"/>
      <c r="F403" s="79"/>
      <c r="G403" s="77"/>
      <c r="H403" s="77"/>
      <c r="I403" s="79"/>
      <c r="J403" s="77"/>
      <c r="K403" s="77"/>
      <c r="L403" s="79"/>
      <c r="M403" s="77">
        <f>SUM(M391:M402)</f>
        <v>331.08</v>
      </c>
      <c r="N403" s="79"/>
      <c r="O403" s="77">
        <f t="shared" ref="O403:T403" si="154">SUM(O391:O402)</f>
        <v>176156</v>
      </c>
      <c r="P403" s="80">
        <f t="shared" si="154"/>
        <v>6.2775482932576887</v>
      </c>
      <c r="Q403" s="77">
        <f t="shared" si="154"/>
        <v>16456</v>
      </c>
      <c r="R403" s="77">
        <f t="shared" si="154"/>
        <v>89455</v>
      </c>
      <c r="S403" s="78">
        <f t="shared" si="154"/>
        <v>38</v>
      </c>
      <c r="T403" s="78">
        <f t="shared" si="154"/>
        <v>312</v>
      </c>
      <c r="U403" s="81"/>
      <c r="V403" s="81"/>
      <c r="W403" s="142"/>
      <c r="X403" s="142"/>
      <c r="Y403" s="152"/>
      <c r="Z403" s="152"/>
      <c r="AA403" s="81"/>
      <c r="AB403" s="152"/>
      <c r="AC403" s="152"/>
      <c r="AD403" s="81"/>
      <c r="AE403" s="125"/>
      <c r="AF403" s="126"/>
      <c r="AG403" s="127"/>
      <c r="AH403" s="128"/>
      <c r="AI403" s="127"/>
      <c r="AJ403" s="160"/>
    </row>
    <row r="404" spans="1:36" ht="13" thickBot="1" x14ac:dyDescent="0.3">
      <c r="A404" s="75" t="s">
        <v>154</v>
      </c>
      <c r="B404" s="13">
        <f t="shared" ref="B404:K404" si="155">AVERAGE(B391:B402)</f>
        <v>27717.333333333332</v>
      </c>
      <c r="C404" s="13">
        <f t="shared" si="155"/>
        <v>908.66666666666663</v>
      </c>
      <c r="D404" s="13">
        <f t="shared" si="155"/>
        <v>241.75</v>
      </c>
      <c r="E404" s="13">
        <f t="shared" si="155"/>
        <v>6.166666666666667</v>
      </c>
      <c r="F404" s="89">
        <f>AVERAGE(F391:F402)</f>
        <v>0.96910069873974258</v>
      </c>
      <c r="G404" s="13">
        <f>AVERAGE(G391:G402)</f>
        <v>267.75</v>
      </c>
      <c r="H404" s="13">
        <f>AVERAGE(H391:H402)</f>
        <v>4.666666666666667</v>
      </c>
      <c r="I404" s="89">
        <f>AVERAGE(I391:I402)</f>
        <v>0.98127664460043651</v>
      </c>
      <c r="J404" s="13">
        <f t="shared" si="155"/>
        <v>601.25</v>
      </c>
      <c r="K404" s="13">
        <f t="shared" si="155"/>
        <v>22.166666666666668</v>
      </c>
      <c r="L404" s="89">
        <f>AVERAGE(L391:L402)</f>
        <v>0.95862987871483185</v>
      </c>
      <c r="M404" s="13">
        <f t="shared" ref="M404:P404" si="156">AVERAGE(M391:M402)</f>
        <v>27.59</v>
      </c>
      <c r="N404" s="90">
        <f t="shared" si="156"/>
        <v>15.345454545454546</v>
      </c>
      <c r="O404" s="13">
        <f t="shared" si="156"/>
        <v>14679.666666666666</v>
      </c>
      <c r="P404" s="39">
        <f t="shared" si="156"/>
        <v>0.52312902443814069</v>
      </c>
      <c r="Q404" s="13">
        <f>AVERAGE(Q391:Q402)</f>
        <v>1371.3333333333333</v>
      </c>
      <c r="R404" s="13">
        <f>AVERAGE(R391:R402)</f>
        <v>7454.583333333333</v>
      </c>
      <c r="S404" s="13"/>
      <c r="T404" s="42"/>
      <c r="U404" s="39">
        <f t="shared" ref="U404:AA404" si="157">AVERAGE(U391:U402)</f>
        <v>7.5583333333333327</v>
      </c>
      <c r="V404" s="39">
        <f t="shared" si="157"/>
        <v>7.6749999999999998</v>
      </c>
      <c r="W404" s="135">
        <f t="shared" si="157"/>
        <v>4152.333333333333</v>
      </c>
      <c r="X404" s="135">
        <f t="shared" si="157"/>
        <v>3520.6666666666665</v>
      </c>
      <c r="Y404" s="150">
        <f t="shared" si="157"/>
        <v>48.833333333333336</v>
      </c>
      <c r="Z404" s="150">
        <f t="shared" si="157"/>
        <v>5.373333333333334</v>
      </c>
      <c r="AA404" s="89">
        <f t="shared" si="157"/>
        <v>0.88635423009825132</v>
      </c>
      <c r="AB404" s="150">
        <f>AVERAGE(AB391:AB402)</f>
        <v>10.416666666666666</v>
      </c>
      <c r="AC404" s="150">
        <f>AVERAGE(AC391:AC402)</f>
        <v>3.6533333333333338</v>
      </c>
      <c r="AD404" s="89">
        <f>AVERAGE(AD391:AD402)</f>
        <v>0.63682638888888876</v>
      </c>
      <c r="AE404" s="121">
        <f t="shared" ref="AE404" si="158">C404/$C$2</f>
        <v>0.28395833333333331</v>
      </c>
      <c r="AF404" s="122">
        <f t="shared" ref="AF404" si="159">(C404*D404)/1000</f>
        <v>219.67016666666666</v>
      </c>
      <c r="AG404" s="123">
        <f t="shared" si="151"/>
        <v>0.18305847222222221</v>
      </c>
      <c r="AH404" s="124">
        <f t="shared" ref="AH404" si="160">(C404*G404)/1000</f>
        <v>243.2955</v>
      </c>
      <c r="AI404" s="129">
        <f t="shared" ref="AI404" si="161">(AH404)/$G$3</f>
        <v>0.25343281249999999</v>
      </c>
      <c r="AJ404" s="163">
        <f>AVERAGE(AJ391:AJ402)</f>
        <v>3126.4911111111119</v>
      </c>
    </row>
    <row r="405" spans="1:36" ht="13" thickTop="1" x14ac:dyDescent="0.25"/>
    <row r="406" spans="1:36" ht="13" thickBot="1" x14ac:dyDescent="0.3"/>
    <row r="407" spans="1:36" ht="13" thickTop="1" x14ac:dyDescent="0.25">
      <c r="A407" s="25" t="s">
        <v>5</v>
      </c>
      <c r="B407" s="26" t="s">
        <v>6</v>
      </c>
      <c r="C407" s="26" t="s">
        <v>6</v>
      </c>
      <c r="D407" s="26" t="s">
        <v>8</v>
      </c>
      <c r="E407" s="26" t="s">
        <v>9</v>
      </c>
      <c r="F407" s="26" t="s">
        <v>2</v>
      </c>
      <c r="G407" s="26" t="s">
        <v>10</v>
      </c>
      <c r="H407" s="26" t="s">
        <v>11</v>
      </c>
      <c r="I407" s="26" t="s">
        <v>3</v>
      </c>
      <c r="J407" s="26" t="s">
        <v>12</v>
      </c>
      <c r="K407" s="26" t="s">
        <v>13</v>
      </c>
      <c r="L407" s="26" t="s">
        <v>14</v>
      </c>
      <c r="M407" s="26" t="s">
        <v>16</v>
      </c>
      <c r="N407" s="27" t="s">
        <v>17</v>
      </c>
      <c r="O407" s="27" t="s">
        <v>56</v>
      </c>
      <c r="P407" s="27" t="s">
        <v>48</v>
      </c>
      <c r="Q407" s="27" t="s">
        <v>105</v>
      </c>
      <c r="R407" s="27" t="s">
        <v>106</v>
      </c>
      <c r="S407" s="166" t="s">
        <v>57</v>
      </c>
      <c r="T407" s="167"/>
      <c r="U407" s="26" t="s">
        <v>70</v>
      </c>
      <c r="V407" s="26" t="s">
        <v>71</v>
      </c>
      <c r="W407" s="132" t="s">
        <v>72</v>
      </c>
      <c r="X407" s="132" t="s">
        <v>73</v>
      </c>
      <c r="Y407" s="147" t="s">
        <v>121</v>
      </c>
      <c r="Z407" s="147" t="s">
        <v>107</v>
      </c>
      <c r="AA407" s="26" t="s">
        <v>18</v>
      </c>
      <c r="AB407" s="147" t="s">
        <v>126</v>
      </c>
      <c r="AC407" s="147" t="s">
        <v>127</v>
      </c>
      <c r="AD407" s="26" t="s">
        <v>19</v>
      </c>
      <c r="AE407" s="113" t="s">
        <v>128</v>
      </c>
      <c r="AF407" s="114" t="s">
        <v>129</v>
      </c>
      <c r="AG407" s="115" t="s">
        <v>130</v>
      </c>
      <c r="AH407" s="116" t="s">
        <v>128</v>
      </c>
      <c r="AI407" s="115" t="s">
        <v>128</v>
      </c>
      <c r="AJ407" s="113" t="s">
        <v>174</v>
      </c>
    </row>
    <row r="408" spans="1:36" ht="14" thickBot="1" x14ac:dyDescent="0.3">
      <c r="A408" s="28" t="s">
        <v>155</v>
      </c>
      <c r="B408" s="72" t="s">
        <v>21</v>
      </c>
      <c r="C408" s="73" t="s">
        <v>22</v>
      </c>
      <c r="D408" s="72" t="s">
        <v>45</v>
      </c>
      <c r="E408" s="72" t="s">
        <v>45</v>
      </c>
      <c r="F408" s="74" t="s">
        <v>24</v>
      </c>
      <c r="G408" s="72" t="s">
        <v>45</v>
      </c>
      <c r="H408" s="72" t="s">
        <v>45</v>
      </c>
      <c r="I408" s="74" t="s">
        <v>24</v>
      </c>
      <c r="J408" s="72" t="s">
        <v>45</v>
      </c>
      <c r="K408" s="72" t="s">
        <v>45</v>
      </c>
      <c r="L408" s="74" t="s">
        <v>24</v>
      </c>
      <c r="M408" s="72" t="s">
        <v>26</v>
      </c>
      <c r="N408" s="74" t="s">
        <v>27</v>
      </c>
      <c r="O408" s="74" t="s">
        <v>59</v>
      </c>
      <c r="P408" s="30" t="s">
        <v>25</v>
      </c>
      <c r="Q408" s="31" t="s">
        <v>59</v>
      </c>
      <c r="R408" s="31" t="s">
        <v>59</v>
      </c>
      <c r="S408" s="29" t="s">
        <v>109</v>
      </c>
      <c r="T408" s="29" t="s">
        <v>61</v>
      </c>
      <c r="U408" s="29"/>
      <c r="V408" s="29"/>
      <c r="W408" s="133"/>
      <c r="X408" s="133"/>
      <c r="Y408" s="148" t="s">
        <v>45</v>
      </c>
      <c r="Z408" s="148" t="s">
        <v>45</v>
      </c>
      <c r="AA408" s="31" t="s">
        <v>24</v>
      </c>
      <c r="AB408" s="148" t="s">
        <v>45</v>
      </c>
      <c r="AC408" s="148" t="s">
        <v>45</v>
      </c>
      <c r="AD408" s="31" t="s">
        <v>24</v>
      </c>
      <c r="AE408" s="117" t="s">
        <v>6</v>
      </c>
      <c r="AF408" s="118" t="s">
        <v>132</v>
      </c>
      <c r="AG408" s="119" t="s">
        <v>133</v>
      </c>
      <c r="AH408" s="120" t="s">
        <v>134</v>
      </c>
      <c r="AI408" s="119" t="s">
        <v>135</v>
      </c>
      <c r="AJ408" s="157" t="s">
        <v>176</v>
      </c>
    </row>
    <row r="409" spans="1:36" ht="13" thickTop="1" x14ac:dyDescent="0.25">
      <c r="A409" s="83" t="s">
        <v>110</v>
      </c>
      <c r="B409" s="49">
        <v>23580</v>
      </c>
      <c r="C409" s="49">
        <v>761</v>
      </c>
      <c r="D409" s="64">
        <v>150</v>
      </c>
      <c r="E409" s="86">
        <v>7</v>
      </c>
      <c r="F409" s="88">
        <v>0.95</v>
      </c>
      <c r="G409" s="64">
        <v>162</v>
      </c>
      <c r="H409" s="64">
        <v>4</v>
      </c>
      <c r="I409" s="88">
        <v>0.98</v>
      </c>
      <c r="J409" s="64">
        <v>325</v>
      </c>
      <c r="K409" s="64">
        <v>20</v>
      </c>
      <c r="L409" s="88">
        <v>0.94</v>
      </c>
      <c r="M409" s="65">
        <v>17.86</v>
      </c>
      <c r="N409" s="65">
        <v>16.3</v>
      </c>
      <c r="O409" s="49">
        <v>9570</v>
      </c>
      <c r="P409" s="8">
        <f t="shared" ref="P409:P420" si="162">O409/B409</f>
        <v>0.40585241730279897</v>
      </c>
      <c r="Q409" s="49">
        <v>1234</v>
      </c>
      <c r="R409" s="49">
        <v>6436</v>
      </c>
      <c r="S409" s="7">
        <v>5</v>
      </c>
      <c r="T409" s="43">
        <v>29</v>
      </c>
      <c r="U409" s="52">
        <v>7.68</v>
      </c>
      <c r="V409" s="52">
        <v>7.61</v>
      </c>
      <c r="W409" s="85">
        <v>3896</v>
      </c>
      <c r="X409" s="85">
        <v>3282</v>
      </c>
      <c r="Y409" s="86">
        <v>34.5</v>
      </c>
      <c r="Z409" s="86">
        <v>2.59</v>
      </c>
      <c r="AA409" s="88">
        <v>0.93</v>
      </c>
      <c r="AB409" s="86">
        <v>6.9</v>
      </c>
      <c r="AC409" s="86">
        <v>4.0999999999999996</v>
      </c>
      <c r="AD409" s="88">
        <v>0.38</v>
      </c>
      <c r="AE409" s="121">
        <f>C409/$C$2</f>
        <v>0.23781250000000001</v>
      </c>
      <c r="AF409" s="122">
        <f>(C409*D409)/1000</f>
        <v>114.15</v>
      </c>
      <c r="AG409" s="123">
        <f>(AF409)/$E$3</f>
        <v>9.5125000000000001E-2</v>
      </c>
      <c r="AH409" s="124">
        <f>(C409*G409)/1000</f>
        <v>123.282</v>
      </c>
      <c r="AI409" s="123">
        <f>(AH409)/$G$3</f>
        <v>0.12841875</v>
      </c>
      <c r="AJ409" s="159">
        <f t="shared" ref="AJ409:AJ420" si="163">(0.8*C409*G409)/60</f>
        <v>1643.76</v>
      </c>
    </row>
    <row r="410" spans="1:36" x14ac:dyDescent="0.25">
      <c r="A410" s="83" t="s">
        <v>29</v>
      </c>
      <c r="B410" s="7">
        <v>17698</v>
      </c>
      <c r="C410" s="7">
        <v>632</v>
      </c>
      <c r="D410" s="50">
        <v>164</v>
      </c>
      <c r="E410" s="87">
        <v>5</v>
      </c>
      <c r="F410" s="88">
        <v>0.97</v>
      </c>
      <c r="G410" s="50">
        <v>293</v>
      </c>
      <c r="H410" s="50">
        <v>5</v>
      </c>
      <c r="I410" s="88">
        <v>0.98</v>
      </c>
      <c r="J410" s="50">
        <v>500</v>
      </c>
      <c r="K410" s="50">
        <v>26</v>
      </c>
      <c r="L410" s="88">
        <v>0.93</v>
      </c>
      <c r="M410" s="53">
        <v>21.7</v>
      </c>
      <c r="N410" s="53">
        <v>16.3</v>
      </c>
      <c r="O410" s="7">
        <v>9226</v>
      </c>
      <c r="P410" s="8">
        <f t="shared" si="162"/>
        <v>0.52130184201604701</v>
      </c>
      <c r="Q410" s="7">
        <v>923</v>
      </c>
      <c r="R410" s="7">
        <v>4437</v>
      </c>
      <c r="S410" s="7">
        <v>0</v>
      </c>
      <c r="T410" s="44">
        <v>0</v>
      </c>
      <c r="U410" s="52">
        <v>7.4775</v>
      </c>
      <c r="V410" s="52">
        <v>7.5374999999999996</v>
      </c>
      <c r="W410" s="85">
        <v>3787.5</v>
      </c>
      <c r="X410" s="85">
        <v>3997.5</v>
      </c>
      <c r="Y410" s="87">
        <v>51</v>
      </c>
      <c r="Z410" s="87">
        <v>3.9</v>
      </c>
      <c r="AA410" s="88">
        <v>0.96</v>
      </c>
      <c r="AB410" s="87">
        <v>10.477499999999999</v>
      </c>
      <c r="AC410" s="87">
        <v>2.71</v>
      </c>
      <c r="AD410" s="88">
        <v>0.67</v>
      </c>
      <c r="AE410" s="121">
        <f t="shared" ref="AE410:AE420" si="164">C410/$C$2</f>
        <v>0.19750000000000001</v>
      </c>
      <c r="AF410" s="122">
        <f t="shared" ref="AF410:AF420" si="165">(C410*D410)/1000</f>
        <v>103.648</v>
      </c>
      <c r="AG410" s="123">
        <f t="shared" ref="AG410:AG422" si="166">(AF410)/$E$3</f>
        <v>8.637333333333333E-2</v>
      </c>
      <c r="AH410" s="124">
        <f t="shared" ref="AH410:AH420" si="167">(C410*G410)/1000</f>
        <v>185.17599999999999</v>
      </c>
      <c r="AI410" s="123">
        <f t="shared" ref="AI410:AI420" si="168">(AH410)/$G$3</f>
        <v>0.19289166666666666</v>
      </c>
      <c r="AJ410" s="159">
        <f t="shared" si="163"/>
        <v>2469.0133333333338</v>
      </c>
    </row>
    <row r="411" spans="1:36" x14ac:dyDescent="0.25">
      <c r="A411" s="83" t="s">
        <v>30</v>
      </c>
      <c r="B411" s="7">
        <v>18630</v>
      </c>
      <c r="C411" s="7">
        <v>601</v>
      </c>
      <c r="D411" s="50">
        <v>207</v>
      </c>
      <c r="E411" s="87">
        <v>6</v>
      </c>
      <c r="F411" s="88">
        <v>0.97</v>
      </c>
      <c r="G411" s="50">
        <v>375</v>
      </c>
      <c r="H411" s="50">
        <v>6</v>
      </c>
      <c r="I411" s="88">
        <v>0.99</v>
      </c>
      <c r="J411" s="50">
        <v>774</v>
      </c>
      <c r="K411" s="50">
        <v>26</v>
      </c>
      <c r="L411" s="88">
        <v>0.97</v>
      </c>
      <c r="M411" s="52">
        <v>0</v>
      </c>
      <c r="N411" s="52">
        <v>0</v>
      </c>
      <c r="O411" s="7">
        <v>11028</v>
      </c>
      <c r="P411" s="8">
        <f t="shared" si="162"/>
        <v>0.59194847020933983</v>
      </c>
      <c r="Q411" s="7">
        <v>990</v>
      </c>
      <c r="R411" s="7">
        <v>4853</v>
      </c>
      <c r="S411" s="7">
        <v>8</v>
      </c>
      <c r="T411" s="44">
        <v>37</v>
      </c>
      <c r="U411" s="52">
        <v>7.45</v>
      </c>
      <c r="V411" s="52">
        <v>7.5625</v>
      </c>
      <c r="W411" s="85">
        <v>3275</v>
      </c>
      <c r="X411" s="85">
        <v>3117.5</v>
      </c>
      <c r="Y411" s="87">
        <v>64.2</v>
      </c>
      <c r="Z411" s="87">
        <v>3</v>
      </c>
      <c r="AA411" s="88">
        <v>0.97</v>
      </c>
      <c r="AB411" s="87">
        <v>9.9</v>
      </c>
      <c r="AC411" s="87">
        <v>3.42</v>
      </c>
      <c r="AD411" s="88">
        <v>0.64</v>
      </c>
      <c r="AE411" s="121">
        <f t="shared" si="164"/>
        <v>0.18781249999999999</v>
      </c>
      <c r="AF411" s="122">
        <f t="shared" si="165"/>
        <v>124.407</v>
      </c>
      <c r="AG411" s="123">
        <f t="shared" si="166"/>
        <v>0.1036725</v>
      </c>
      <c r="AH411" s="124">
        <f t="shared" si="167"/>
        <v>225.375</v>
      </c>
      <c r="AI411" s="123">
        <f t="shared" si="168"/>
        <v>0.23476562500000001</v>
      </c>
      <c r="AJ411" s="159">
        <f t="shared" si="163"/>
        <v>3005</v>
      </c>
    </row>
    <row r="412" spans="1:36" x14ac:dyDescent="0.25">
      <c r="A412" s="83" t="s">
        <v>31</v>
      </c>
      <c r="B412" s="7">
        <v>27773</v>
      </c>
      <c r="C412" s="7">
        <v>926</v>
      </c>
      <c r="D412" s="50">
        <v>161</v>
      </c>
      <c r="E412" s="87">
        <v>4</v>
      </c>
      <c r="F412" s="88">
        <v>0.98</v>
      </c>
      <c r="G412" s="50">
        <v>228</v>
      </c>
      <c r="H412" s="50">
        <v>4</v>
      </c>
      <c r="I412" s="88">
        <v>0.98</v>
      </c>
      <c r="J412" s="50">
        <v>446</v>
      </c>
      <c r="K412" s="50">
        <v>23</v>
      </c>
      <c r="L412" s="88">
        <v>0.95</v>
      </c>
      <c r="M412" s="52">
        <v>22.12</v>
      </c>
      <c r="N412" s="52">
        <v>16.899999999999999</v>
      </c>
      <c r="O412" s="7">
        <v>13712</v>
      </c>
      <c r="P412" s="8">
        <f t="shared" si="162"/>
        <v>0.49371691931012135</v>
      </c>
      <c r="Q412" s="7">
        <v>1429</v>
      </c>
      <c r="R412" s="7">
        <v>6840</v>
      </c>
      <c r="S412" s="7">
        <v>3</v>
      </c>
      <c r="T412" s="44">
        <v>13</v>
      </c>
      <c r="U412" s="52">
        <v>7.6079999999999997</v>
      </c>
      <c r="V412" s="52">
        <v>7.7259999999999991</v>
      </c>
      <c r="W412" s="85">
        <v>4010</v>
      </c>
      <c r="X412" s="85">
        <v>3612</v>
      </c>
      <c r="Y412" s="87">
        <v>49.5</v>
      </c>
      <c r="Z412" s="87">
        <v>1.6</v>
      </c>
      <c r="AA412" s="88">
        <v>0.97</v>
      </c>
      <c r="AB412" s="87">
        <v>11.4</v>
      </c>
      <c r="AC412" s="87">
        <v>3.51</v>
      </c>
      <c r="AD412" s="88">
        <v>0.65</v>
      </c>
      <c r="AE412" s="121">
        <f t="shared" si="164"/>
        <v>0.28937499999999999</v>
      </c>
      <c r="AF412" s="122">
        <f t="shared" si="165"/>
        <v>149.08600000000001</v>
      </c>
      <c r="AG412" s="123">
        <f t="shared" si="166"/>
        <v>0.12423833333333334</v>
      </c>
      <c r="AH412" s="124">
        <f t="shared" si="167"/>
        <v>211.12799999999999</v>
      </c>
      <c r="AI412" s="123">
        <f t="shared" si="168"/>
        <v>0.21992499999999998</v>
      </c>
      <c r="AJ412" s="159">
        <f t="shared" si="163"/>
        <v>2815.0400000000004</v>
      </c>
    </row>
    <row r="413" spans="1:36" x14ac:dyDescent="0.25">
      <c r="A413" s="83" t="s">
        <v>32</v>
      </c>
      <c r="B413" s="7">
        <v>27065</v>
      </c>
      <c r="C413" s="7">
        <v>873</v>
      </c>
      <c r="D413" s="50">
        <v>151</v>
      </c>
      <c r="E413" s="87">
        <v>5</v>
      </c>
      <c r="F413" s="88">
        <v>0.96</v>
      </c>
      <c r="G413" s="50">
        <v>244</v>
      </c>
      <c r="H413" s="50">
        <v>4</v>
      </c>
      <c r="I413" s="88">
        <v>0.98</v>
      </c>
      <c r="J413" s="50">
        <v>475</v>
      </c>
      <c r="K413" s="50">
        <v>21</v>
      </c>
      <c r="L413" s="88">
        <v>0.96</v>
      </c>
      <c r="M413" s="8">
        <v>47.9</v>
      </c>
      <c r="N413" s="8">
        <v>16.899999999999999</v>
      </c>
      <c r="O413" s="7">
        <v>13484</v>
      </c>
      <c r="P413" s="8">
        <f t="shared" si="162"/>
        <v>0.49820801773508222</v>
      </c>
      <c r="Q413" s="7">
        <v>1283</v>
      </c>
      <c r="R413" s="7">
        <v>6306</v>
      </c>
      <c r="S413" s="7">
        <v>7</v>
      </c>
      <c r="T413" s="44">
        <v>41.5</v>
      </c>
      <c r="U413" s="52">
        <v>7.6083333333333343</v>
      </c>
      <c r="V413" s="52">
        <v>7.79</v>
      </c>
      <c r="W413" s="85">
        <v>4000</v>
      </c>
      <c r="X413" s="85">
        <v>3693.3333333333335</v>
      </c>
      <c r="Y413" s="87">
        <v>51.8</v>
      </c>
      <c r="Z413" s="87">
        <v>1.7</v>
      </c>
      <c r="AA413" s="88">
        <v>0.97</v>
      </c>
      <c r="AB413" s="87">
        <v>11.6</v>
      </c>
      <c r="AC413" s="87">
        <v>4.41</v>
      </c>
      <c r="AD413" s="88">
        <v>0.63</v>
      </c>
      <c r="AE413" s="121">
        <f t="shared" si="164"/>
        <v>0.27281250000000001</v>
      </c>
      <c r="AF413" s="122">
        <f t="shared" si="165"/>
        <v>131.82300000000001</v>
      </c>
      <c r="AG413" s="123">
        <f t="shared" si="166"/>
        <v>0.10985250000000001</v>
      </c>
      <c r="AH413" s="124">
        <f t="shared" si="167"/>
        <v>213.012</v>
      </c>
      <c r="AI413" s="123">
        <f t="shared" si="168"/>
        <v>0.22188749999999999</v>
      </c>
      <c r="AJ413" s="159">
        <f t="shared" si="163"/>
        <v>2840.1600000000008</v>
      </c>
    </row>
    <row r="414" spans="1:36" x14ac:dyDescent="0.25">
      <c r="A414" s="83" t="s">
        <v>33</v>
      </c>
      <c r="B414" s="7">
        <v>35878</v>
      </c>
      <c r="C414" s="7">
        <v>1157</v>
      </c>
      <c r="D414" s="50">
        <v>216</v>
      </c>
      <c r="E414" s="87">
        <v>13</v>
      </c>
      <c r="F414" s="88">
        <v>0.93</v>
      </c>
      <c r="G414" s="50">
        <v>262.5</v>
      </c>
      <c r="H414" s="50">
        <v>6</v>
      </c>
      <c r="I414" s="88">
        <v>0.98</v>
      </c>
      <c r="J414" s="50">
        <v>567</v>
      </c>
      <c r="K414" s="50">
        <v>32</v>
      </c>
      <c r="L414" s="88">
        <v>0.94</v>
      </c>
      <c r="M414" s="52">
        <v>32.42</v>
      </c>
      <c r="N414" s="52">
        <v>17.600000000000001</v>
      </c>
      <c r="O414" s="7">
        <v>16441</v>
      </c>
      <c r="P414" s="8">
        <f t="shared" si="162"/>
        <v>0.45824739394615083</v>
      </c>
      <c r="Q414" s="7">
        <v>1552</v>
      </c>
      <c r="R414" s="7">
        <v>8293</v>
      </c>
      <c r="S414" s="7">
        <v>6</v>
      </c>
      <c r="T414" s="44">
        <v>128</v>
      </c>
      <c r="U414" s="52">
        <v>7.61</v>
      </c>
      <c r="V414" s="52">
        <v>7.7225000000000001</v>
      </c>
      <c r="W414" s="85">
        <v>4257.5</v>
      </c>
      <c r="X414" s="85">
        <v>3745</v>
      </c>
      <c r="Y414" s="87">
        <v>58.7</v>
      </c>
      <c r="Z414" s="87">
        <v>12.2</v>
      </c>
      <c r="AA414" s="88">
        <v>0.85</v>
      </c>
      <c r="AB414" s="87">
        <v>12.4</v>
      </c>
      <c r="AC414" s="87">
        <v>4.87</v>
      </c>
      <c r="AD414" s="88">
        <v>0.57999999999999996</v>
      </c>
      <c r="AE414" s="121">
        <f t="shared" si="164"/>
        <v>0.36156250000000001</v>
      </c>
      <c r="AF414" s="122">
        <f t="shared" si="165"/>
        <v>249.91200000000001</v>
      </c>
      <c r="AG414" s="123">
        <f t="shared" si="166"/>
        <v>0.20826</v>
      </c>
      <c r="AH414" s="124">
        <f t="shared" si="167"/>
        <v>303.71249999999998</v>
      </c>
      <c r="AI414" s="123">
        <f t="shared" si="168"/>
        <v>0.31636718749999998</v>
      </c>
      <c r="AJ414" s="159">
        <f t="shared" si="163"/>
        <v>4049.5</v>
      </c>
    </row>
    <row r="415" spans="1:36" x14ac:dyDescent="0.25">
      <c r="A415" s="83" t="s">
        <v>34</v>
      </c>
      <c r="B415" s="7">
        <v>42183</v>
      </c>
      <c r="C415" s="7">
        <v>1361</v>
      </c>
      <c r="D415" s="50">
        <v>367</v>
      </c>
      <c r="E415" s="87">
        <v>9</v>
      </c>
      <c r="F415" s="88">
        <v>0.97</v>
      </c>
      <c r="G415" s="50">
        <v>290</v>
      </c>
      <c r="H415" s="50">
        <v>5</v>
      </c>
      <c r="I415" s="88">
        <v>0.98</v>
      </c>
      <c r="J415" s="50">
        <v>738</v>
      </c>
      <c r="K415" s="50">
        <v>31</v>
      </c>
      <c r="L415" s="88">
        <v>0.95</v>
      </c>
      <c r="M415" s="52">
        <v>50.74</v>
      </c>
      <c r="N415" s="52">
        <v>17.3</v>
      </c>
      <c r="O415" s="7">
        <v>22916</v>
      </c>
      <c r="P415" s="8">
        <f t="shared" si="162"/>
        <v>0.54325202095630942</v>
      </c>
      <c r="Q415" s="7">
        <v>1892</v>
      </c>
      <c r="R415" s="7">
        <v>10373</v>
      </c>
      <c r="S415" s="7">
        <v>1</v>
      </c>
      <c r="T415" s="44">
        <v>6</v>
      </c>
      <c r="U415" s="52">
        <v>7.5640000000000001</v>
      </c>
      <c r="V415" s="52">
        <v>7.6120000000000001</v>
      </c>
      <c r="W415" s="85">
        <v>5084</v>
      </c>
      <c r="X415" s="85">
        <v>3614</v>
      </c>
      <c r="Y415" s="87">
        <v>50</v>
      </c>
      <c r="Z415" s="87">
        <v>10.9</v>
      </c>
      <c r="AA415" s="88">
        <v>0.74</v>
      </c>
      <c r="AB415" s="87">
        <v>15.7</v>
      </c>
      <c r="AC415" s="87">
        <v>5.42</v>
      </c>
      <c r="AD415" s="88">
        <v>0.65</v>
      </c>
      <c r="AE415" s="121">
        <f t="shared" si="164"/>
        <v>0.42531249999999998</v>
      </c>
      <c r="AF415" s="122">
        <f t="shared" si="165"/>
        <v>499.48700000000002</v>
      </c>
      <c r="AG415" s="123">
        <f t="shared" si="166"/>
        <v>0.41623916666666666</v>
      </c>
      <c r="AH415" s="124">
        <f t="shared" si="167"/>
        <v>394.69</v>
      </c>
      <c r="AI415" s="123">
        <f t="shared" si="168"/>
        <v>0.41113541666666664</v>
      </c>
      <c r="AJ415" s="159">
        <f t="shared" si="163"/>
        <v>5262.5333333333338</v>
      </c>
    </row>
    <row r="416" spans="1:36" x14ac:dyDescent="0.25">
      <c r="A416" s="83" t="s">
        <v>35</v>
      </c>
      <c r="B416" s="7">
        <v>52151</v>
      </c>
      <c r="C416" s="7">
        <v>1682</v>
      </c>
      <c r="D416" s="50">
        <v>403</v>
      </c>
      <c r="E416" s="87">
        <v>9</v>
      </c>
      <c r="F416" s="88">
        <v>0.97</v>
      </c>
      <c r="G416" s="50">
        <v>310</v>
      </c>
      <c r="H416" s="50">
        <v>5</v>
      </c>
      <c r="I416" s="88">
        <v>0.98</v>
      </c>
      <c r="J416" s="50">
        <v>846</v>
      </c>
      <c r="K416" s="50">
        <v>25</v>
      </c>
      <c r="L416" s="88">
        <v>0.96</v>
      </c>
      <c r="M416" s="52">
        <v>56.66</v>
      </c>
      <c r="N416" s="52">
        <v>17.3</v>
      </c>
      <c r="O416" s="7">
        <v>32663</v>
      </c>
      <c r="P416" s="8">
        <f t="shared" si="162"/>
        <v>0.62631589039519853</v>
      </c>
      <c r="Q416" s="7">
        <v>2377</v>
      </c>
      <c r="R416" s="7">
        <v>11370</v>
      </c>
      <c r="S416" s="7">
        <v>9</v>
      </c>
      <c r="T416" s="44">
        <v>31</v>
      </c>
      <c r="U416" s="52">
        <v>7.5024999999999995</v>
      </c>
      <c r="V416" s="52">
        <v>7.6025</v>
      </c>
      <c r="W416" s="85">
        <v>4957.5</v>
      </c>
      <c r="X416" s="85">
        <v>3662.5</v>
      </c>
      <c r="Y416" s="87">
        <v>57</v>
      </c>
      <c r="Z416" s="87">
        <v>4.8</v>
      </c>
      <c r="AA416" s="88">
        <v>0.91</v>
      </c>
      <c r="AB416" s="87">
        <v>15.9</v>
      </c>
      <c r="AC416" s="87">
        <v>4.99</v>
      </c>
      <c r="AD416" s="88">
        <v>0.66</v>
      </c>
      <c r="AE416" s="121">
        <f t="shared" si="164"/>
        <v>0.52562500000000001</v>
      </c>
      <c r="AF416" s="122">
        <f t="shared" si="165"/>
        <v>677.846</v>
      </c>
      <c r="AG416" s="123">
        <f t="shared" si="166"/>
        <v>0.56487166666666666</v>
      </c>
      <c r="AH416" s="124">
        <f t="shared" si="167"/>
        <v>521.41999999999996</v>
      </c>
      <c r="AI416" s="123">
        <f t="shared" si="168"/>
        <v>0.54314583333333333</v>
      </c>
      <c r="AJ416" s="159">
        <f t="shared" si="163"/>
        <v>6952.2666666666673</v>
      </c>
    </row>
    <row r="417" spans="1:36" x14ac:dyDescent="0.25">
      <c r="A417" s="83" t="s">
        <v>36</v>
      </c>
      <c r="B417" s="7">
        <v>32196</v>
      </c>
      <c r="C417" s="7">
        <v>1073</v>
      </c>
      <c r="D417" s="50">
        <v>224</v>
      </c>
      <c r="E417" s="87">
        <v>5</v>
      </c>
      <c r="F417" s="88">
        <v>0.97</v>
      </c>
      <c r="G417" s="50">
        <v>368</v>
      </c>
      <c r="H417" s="50">
        <v>5</v>
      </c>
      <c r="I417" s="88">
        <v>0.99</v>
      </c>
      <c r="J417" s="50">
        <v>747</v>
      </c>
      <c r="K417" s="50">
        <v>24</v>
      </c>
      <c r="L417" s="88">
        <v>0.97</v>
      </c>
      <c r="M417" s="52">
        <v>56.16</v>
      </c>
      <c r="N417" s="52">
        <v>17.3</v>
      </c>
      <c r="O417" s="7">
        <v>18223</v>
      </c>
      <c r="P417" s="8">
        <f t="shared" si="162"/>
        <v>0.56600198782457445</v>
      </c>
      <c r="Q417" s="7">
        <v>1649</v>
      </c>
      <c r="R417" s="7">
        <v>6361</v>
      </c>
      <c r="S417" s="7">
        <v>1</v>
      </c>
      <c r="T417" s="44">
        <v>8</v>
      </c>
      <c r="U417" s="52">
        <v>7.585</v>
      </c>
      <c r="V417" s="52">
        <v>7.6425000000000001</v>
      </c>
      <c r="W417" s="85">
        <v>4130</v>
      </c>
      <c r="X417" s="85">
        <v>3142.5</v>
      </c>
      <c r="Y417" s="87">
        <v>54.9</v>
      </c>
      <c r="Z417" s="87">
        <v>7.9</v>
      </c>
      <c r="AA417" s="88">
        <v>0.9</v>
      </c>
      <c r="AB417" s="87">
        <v>10.199999999999999</v>
      </c>
      <c r="AC417" s="87">
        <v>6.2</v>
      </c>
      <c r="AD417" s="88">
        <v>0.41</v>
      </c>
      <c r="AE417" s="121">
        <f t="shared" si="164"/>
        <v>0.33531250000000001</v>
      </c>
      <c r="AF417" s="122">
        <f t="shared" si="165"/>
        <v>240.352</v>
      </c>
      <c r="AG417" s="123">
        <f t="shared" si="166"/>
        <v>0.20029333333333332</v>
      </c>
      <c r="AH417" s="124">
        <f t="shared" si="167"/>
        <v>394.86399999999998</v>
      </c>
      <c r="AI417" s="123">
        <f t="shared" si="168"/>
        <v>0.41131666666666666</v>
      </c>
      <c r="AJ417" s="159">
        <f t="shared" si="163"/>
        <v>5264.8533333333335</v>
      </c>
    </row>
    <row r="418" spans="1:36" x14ac:dyDescent="0.25">
      <c r="A418" s="83" t="s">
        <v>37</v>
      </c>
      <c r="B418" s="7">
        <v>25854</v>
      </c>
      <c r="C418" s="7">
        <v>834</v>
      </c>
      <c r="D418" s="50">
        <v>131</v>
      </c>
      <c r="E418" s="87">
        <v>6</v>
      </c>
      <c r="F418" s="88">
        <v>0.95</v>
      </c>
      <c r="G418" s="50">
        <v>182</v>
      </c>
      <c r="H418" s="50">
        <v>5</v>
      </c>
      <c r="I418" s="88">
        <v>0.97</v>
      </c>
      <c r="J418" s="50">
        <v>409</v>
      </c>
      <c r="K418" s="50">
        <v>21</v>
      </c>
      <c r="L418" s="88">
        <v>0.95</v>
      </c>
      <c r="M418" s="52">
        <v>38.1</v>
      </c>
      <c r="N418" s="52">
        <v>16.100000000000001</v>
      </c>
      <c r="O418" s="7">
        <v>13008</v>
      </c>
      <c r="P418" s="8">
        <f t="shared" si="162"/>
        <v>0.50313297748897656</v>
      </c>
      <c r="Q418" s="44">
        <v>1736</v>
      </c>
      <c r="R418" s="44">
        <v>5845</v>
      </c>
      <c r="S418" s="7">
        <v>8</v>
      </c>
      <c r="T418" s="44">
        <v>59</v>
      </c>
      <c r="U418" s="44">
        <v>7.5660000000000007</v>
      </c>
      <c r="V418" s="44">
        <v>7.6560000000000006</v>
      </c>
      <c r="W418" s="85">
        <v>5668</v>
      </c>
      <c r="X418" s="85">
        <v>3914</v>
      </c>
      <c r="Y418" s="52">
        <v>42.4</v>
      </c>
      <c r="Z418" s="52">
        <v>1.8</v>
      </c>
      <c r="AA418" s="88">
        <v>0.96</v>
      </c>
      <c r="AB418" s="52">
        <v>12.9</v>
      </c>
      <c r="AC418" s="52">
        <v>5.13</v>
      </c>
      <c r="AD418" s="88">
        <v>0.54</v>
      </c>
      <c r="AE418" s="121">
        <f t="shared" si="164"/>
        <v>0.260625</v>
      </c>
      <c r="AF418" s="122">
        <f t="shared" si="165"/>
        <v>109.254</v>
      </c>
      <c r="AG418" s="123">
        <f t="shared" si="166"/>
        <v>9.1045000000000001E-2</v>
      </c>
      <c r="AH418" s="124">
        <f t="shared" si="167"/>
        <v>151.78800000000001</v>
      </c>
      <c r="AI418" s="123">
        <f t="shared" si="168"/>
        <v>0.15811250000000002</v>
      </c>
      <c r="AJ418" s="159">
        <f t="shared" si="163"/>
        <v>2023.8400000000001</v>
      </c>
    </row>
    <row r="419" spans="1:36" x14ac:dyDescent="0.25">
      <c r="A419" s="83" t="s">
        <v>38</v>
      </c>
      <c r="B419" s="7">
        <v>23124</v>
      </c>
      <c r="C419" s="7">
        <v>771</v>
      </c>
      <c r="D419" s="50">
        <v>127</v>
      </c>
      <c r="E419" s="87">
        <v>7</v>
      </c>
      <c r="F419" s="88">
        <v>0.95</v>
      </c>
      <c r="G419" s="50">
        <v>227.5</v>
      </c>
      <c r="H419" s="50">
        <v>4</v>
      </c>
      <c r="I419" s="88">
        <v>0.98</v>
      </c>
      <c r="J419" s="50">
        <v>421</v>
      </c>
      <c r="K419" s="50">
        <v>18</v>
      </c>
      <c r="L419" s="88">
        <v>0.96</v>
      </c>
      <c r="M419" s="52">
        <v>10.52</v>
      </c>
      <c r="N419" s="52">
        <v>18.100000000000001</v>
      </c>
      <c r="O419" s="7">
        <v>10259</v>
      </c>
      <c r="P419" s="8">
        <f t="shared" si="162"/>
        <v>0.44365161736723752</v>
      </c>
      <c r="Q419" s="7">
        <v>1330</v>
      </c>
      <c r="R419" s="7">
        <v>4799</v>
      </c>
      <c r="S419" s="7">
        <v>5</v>
      </c>
      <c r="T419" s="45">
        <v>20</v>
      </c>
      <c r="U419" s="52">
        <v>7.5975000000000001</v>
      </c>
      <c r="V419" s="52">
        <v>7.6375000000000002</v>
      </c>
      <c r="W419" s="85">
        <v>5500</v>
      </c>
      <c r="X419" s="85">
        <v>5312.5</v>
      </c>
      <c r="Y419" s="87">
        <v>39.6</v>
      </c>
      <c r="Z419" s="87">
        <v>5.4</v>
      </c>
      <c r="AA419" s="88">
        <v>0.89</v>
      </c>
      <c r="AB419" s="87">
        <v>11</v>
      </c>
      <c r="AC419" s="87">
        <v>4.9000000000000004</v>
      </c>
      <c r="AD419" s="88">
        <v>0.55000000000000004</v>
      </c>
      <c r="AE419" s="121">
        <f t="shared" si="164"/>
        <v>0.2409375</v>
      </c>
      <c r="AF419" s="122">
        <f t="shared" si="165"/>
        <v>97.917000000000002</v>
      </c>
      <c r="AG419" s="123">
        <f t="shared" si="166"/>
        <v>8.1597500000000003E-2</v>
      </c>
      <c r="AH419" s="124">
        <f t="shared" si="167"/>
        <v>175.4025</v>
      </c>
      <c r="AI419" s="123">
        <f t="shared" si="168"/>
        <v>0.1827109375</v>
      </c>
      <c r="AJ419" s="159">
        <f t="shared" si="163"/>
        <v>2338.7000000000003</v>
      </c>
    </row>
    <row r="420" spans="1:36" ht="13" thickBot="1" x14ac:dyDescent="0.3">
      <c r="A420" s="83" t="s">
        <v>39</v>
      </c>
      <c r="B420" s="7">
        <v>23621</v>
      </c>
      <c r="C420" s="7">
        <v>762</v>
      </c>
      <c r="D420" s="50">
        <v>104</v>
      </c>
      <c r="E420" s="87">
        <v>7</v>
      </c>
      <c r="F420" s="88">
        <v>0.94</v>
      </c>
      <c r="G420" s="50">
        <v>232</v>
      </c>
      <c r="H420" s="50">
        <v>5</v>
      </c>
      <c r="I420" s="88">
        <v>0.98</v>
      </c>
      <c r="J420" s="50">
        <v>393</v>
      </c>
      <c r="K420" s="50">
        <v>23</v>
      </c>
      <c r="L420" s="88">
        <v>0.94</v>
      </c>
      <c r="M420" s="52">
        <v>22.84</v>
      </c>
      <c r="N420" s="52">
        <v>16.5</v>
      </c>
      <c r="O420" s="7">
        <v>11190</v>
      </c>
      <c r="P420" s="8">
        <f t="shared" si="162"/>
        <v>0.47373100207442531</v>
      </c>
      <c r="Q420" s="7">
        <v>1454</v>
      </c>
      <c r="R420" s="7">
        <v>5153</v>
      </c>
      <c r="S420" s="7">
        <v>1</v>
      </c>
      <c r="T420" s="45">
        <v>2.2000000000000002</v>
      </c>
      <c r="U420" s="8">
        <v>7.7199999999999989</v>
      </c>
      <c r="V420" s="8">
        <v>7.7159999999999993</v>
      </c>
      <c r="W420" s="85">
        <v>4972</v>
      </c>
      <c r="X420" s="85">
        <v>5034</v>
      </c>
      <c r="Y420" s="87">
        <v>47.3</v>
      </c>
      <c r="Z420" s="87">
        <v>4.2</v>
      </c>
      <c r="AA420" s="88">
        <v>0.91</v>
      </c>
      <c r="AB420" s="87">
        <v>11.3</v>
      </c>
      <c r="AC420" s="87">
        <v>3.66</v>
      </c>
      <c r="AD420" s="88">
        <v>0.68</v>
      </c>
      <c r="AE420" s="121">
        <f t="shared" si="164"/>
        <v>0.238125</v>
      </c>
      <c r="AF420" s="122">
        <f t="shared" si="165"/>
        <v>79.248000000000005</v>
      </c>
      <c r="AG420" s="123">
        <f t="shared" si="166"/>
        <v>6.6040000000000001E-2</v>
      </c>
      <c r="AH420" s="124">
        <f t="shared" si="167"/>
        <v>176.78399999999999</v>
      </c>
      <c r="AI420" s="123">
        <f t="shared" si="168"/>
        <v>0.18414999999999998</v>
      </c>
      <c r="AJ420" s="159">
        <f t="shared" si="163"/>
        <v>2357.1200000000003</v>
      </c>
    </row>
    <row r="421" spans="1:36" ht="13" thickTop="1" x14ac:dyDescent="0.25">
      <c r="A421" s="76" t="s">
        <v>156</v>
      </c>
      <c r="B421" s="77">
        <f>SUM(B409:B420)</f>
        <v>349753</v>
      </c>
      <c r="C421" s="77"/>
      <c r="D421" s="77"/>
      <c r="E421" s="77"/>
      <c r="F421" s="79"/>
      <c r="G421" s="77"/>
      <c r="H421" s="77"/>
      <c r="I421" s="79"/>
      <c r="J421" s="77"/>
      <c r="K421" s="77"/>
      <c r="L421" s="79"/>
      <c r="M421" s="77">
        <f>SUM(M409:M420)</f>
        <v>377.02</v>
      </c>
      <c r="N421" s="79"/>
      <c r="O421" s="77">
        <f t="shared" ref="O421:T421" si="169">SUM(O409:O420)</f>
        <v>181720</v>
      </c>
      <c r="P421" s="80">
        <f t="shared" si="169"/>
        <v>6.1253605566262612</v>
      </c>
      <c r="Q421" s="77">
        <f t="shared" si="169"/>
        <v>17849</v>
      </c>
      <c r="R421" s="77">
        <f t="shared" si="169"/>
        <v>81066</v>
      </c>
      <c r="S421" s="78">
        <f t="shared" si="169"/>
        <v>54</v>
      </c>
      <c r="T421" s="78">
        <f t="shared" si="169"/>
        <v>374.7</v>
      </c>
      <c r="U421" s="81"/>
      <c r="V421" s="81"/>
      <c r="W421" s="142"/>
      <c r="X421" s="142"/>
      <c r="Y421" s="152"/>
      <c r="Z421" s="152"/>
      <c r="AA421" s="81"/>
      <c r="AB421" s="152"/>
      <c r="AC421" s="152"/>
      <c r="AD421" s="81"/>
      <c r="AE421" s="125"/>
      <c r="AF421" s="126"/>
      <c r="AG421" s="127"/>
      <c r="AH421" s="128"/>
      <c r="AI421" s="127"/>
      <c r="AJ421" s="160"/>
    </row>
    <row r="422" spans="1:36" ht="13" thickBot="1" x14ac:dyDescent="0.3">
      <c r="A422" s="75" t="s">
        <v>157</v>
      </c>
      <c r="B422" s="13">
        <f t="shared" ref="B422:P422" si="170">AVERAGE(B409:B420)</f>
        <v>29146.083333333332</v>
      </c>
      <c r="C422" s="13">
        <f t="shared" si="170"/>
        <v>952.75</v>
      </c>
      <c r="D422" s="13">
        <f t="shared" si="170"/>
        <v>200.41666666666666</v>
      </c>
      <c r="E422" s="13">
        <f t="shared" si="170"/>
        <v>6.916666666666667</v>
      </c>
      <c r="F422" s="89">
        <f>AVERAGE(F409:F420)</f>
        <v>0.9591666666666665</v>
      </c>
      <c r="G422" s="13">
        <f>AVERAGE(G409:G420)</f>
        <v>264.5</v>
      </c>
      <c r="H422" s="13">
        <f>AVERAGE(H409:H420)</f>
        <v>4.833333333333333</v>
      </c>
      <c r="I422" s="89">
        <f>AVERAGE(I409:I420)</f>
        <v>0.98083333333333356</v>
      </c>
      <c r="J422" s="13">
        <f t="shared" si="170"/>
        <v>553.41666666666663</v>
      </c>
      <c r="K422" s="13">
        <f t="shared" si="170"/>
        <v>24.166666666666668</v>
      </c>
      <c r="L422" s="89">
        <f>AVERAGE(L409:L420)</f>
        <v>0.95166666666666666</v>
      </c>
      <c r="M422" s="13">
        <f t="shared" si="170"/>
        <v>31.418333333333333</v>
      </c>
      <c r="N422" s="90">
        <f t="shared" si="170"/>
        <v>15.549999999999999</v>
      </c>
      <c r="O422" s="13">
        <f t="shared" si="170"/>
        <v>15143.333333333334</v>
      </c>
      <c r="P422" s="39">
        <f t="shared" si="170"/>
        <v>0.51044671305218847</v>
      </c>
      <c r="Q422" s="13">
        <f>AVERAGE(Q409:Q420)</f>
        <v>1487.4166666666667</v>
      </c>
      <c r="R422" s="13">
        <f>AVERAGE(R409:R420)</f>
        <v>6755.5</v>
      </c>
      <c r="S422" s="13"/>
      <c r="T422" s="42"/>
      <c r="U422" s="39">
        <f t="shared" ref="U422:AA422" si="171">AVERAGE(U409:U420)</f>
        <v>7.5807361111111105</v>
      </c>
      <c r="V422" s="39">
        <f t="shared" si="171"/>
        <v>7.6512500000000001</v>
      </c>
      <c r="W422" s="135">
        <f t="shared" si="171"/>
        <v>4461.458333333333</v>
      </c>
      <c r="X422" s="135">
        <f t="shared" si="171"/>
        <v>3843.9027777777774</v>
      </c>
      <c r="Y422" s="150">
        <f t="shared" si="171"/>
        <v>50.074999999999996</v>
      </c>
      <c r="Z422" s="150">
        <f t="shared" si="171"/>
        <v>4.9991666666666665</v>
      </c>
      <c r="AA422" s="89">
        <f t="shared" si="171"/>
        <v>0.91333333333333344</v>
      </c>
      <c r="AB422" s="150">
        <f>AVERAGE(AB409:AB420)</f>
        <v>11.639791666666667</v>
      </c>
      <c r="AC422" s="150">
        <f>AVERAGE(AC409:AC420)</f>
        <v>4.4433333333333342</v>
      </c>
      <c r="AD422" s="89">
        <f>AVERAGE(AD409:AD420)</f>
        <v>0.58666666666666667</v>
      </c>
      <c r="AE422" s="121">
        <f t="shared" ref="AE422" si="172">C422/$C$2</f>
        <v>0.297734375</v>
      </c>
      <c r="AF422" s="122">
        <f t="shared" ref="AF422" si="173">(C422*D422)/1000</f>
        <v>190.94697916666667</v>
      </c>
      <c r="AG422" s="123">
        <f t="shared" si="166"/>
        <v>0.1591224826388889</v>
      </c>
      <c r="AH422" s="124">
        <f t="shared" ref="AH422" si="174">(C422*G422)/1000</f>
        <v>252.002375</v>
      </c>
      <c r="AI422" s="129">
        <f t="shared" ref="AI422" si="175">(AH422)/$G$3</f>
        <v>0.26250247395833332</v>
      </c>
      <c r="AJ422" s="163">
        <f>AVERAGE(AJ409:AJ420)</f>
        <v>3418.4822222222228</v>
      </c>
    </row>
    <row r="423" spans="1:36" ht="13" thickTop="1" x14ac:dyDescent="0.25"/>
    <row r="424" spans="1:36" ht="13" thickBot="1" x14ac:dyDescent="0.3"/>
    <row r="425" spans="1:36" ht="13" thickTop="1" x14ac:dyDescent="0.25">
      <c r="A425" s="25" t="s">
        <v>5</v>
      </c>
      <c r="B425" s="26" t="s">
        <v>6</v>
      </c>
      <c r="C425" s="26" t="s">
        <v>6</v>
      </c>
      <c r="D425" s="26" t="s">
        <v>8</v>
      </c>
      <c r="E425" s="26" t="s">
        <v>9</v>
      </c>
      <c r="F425" s="26" t="s">
        <v>2</v>
      </c>
      <c r="G425" s="26" t="s">
        <v>10</v>
      </c>
      <c r="H425" s="26" t="s">
        <v>11</v>
      </c>
      <c r="I425" s="26" t="s">
        <v>3</v>
      </c>
      <c r="J425" s="26" t="s">
        <v>12</v>
      </c>
      <c r="K425" s="26" t="s">
        <v>13</v>
      </c>
      <c r="L425" s="26" t="s">
        <v>14</v>
      </c>
      <c r="M425" s="26" t="s">
        <v>16</v>
      </c>
      <c r="N425" s="27" t="s">
        <v>17</v>
      </c>
      <c r="O425" s="27" t="s">
        <v>56</v>
      </c>
      <c r="P425" s="27" t="s">
        <v>48</v>
      </c>
      <c r="Q425" s="27" t="s">
        <v>105</v>
      </c>
      <c r="R425" s="27" t="s">
        <v>106</v>
      </c>
      <c r="S425" s="166" t="s">
        <v>57</v>
      </c>
      <c r="T425" s="167"/>
      <c r="U425" s="26" t="s">
        <v>70</v>
      </c>
      <c r="V425" s="26" t="s">
        <v>71</v>
      </c>
      <c r="W425" s="132" t="s">
        <v>72</v>
      </c>
      <c r="X425" s="132" t="s">
        <v>73</v>
      </c>
      <c r="Y425" s="147" t="s">
        <v>121</v>
      </c>
      <c r="Z425" s="147" t="s">
        <v>107</v>
      </c>
      <c r="AA425" s="26" t="s">
        <v>18</v>
      </c>
      <c r="AB425" s="147" t="s">
        <v>126</v>
      </c>
      <c r="AC425" s="147" t="s">
        <v>127</v>
      </c>
      <c r="AD425" s="26" t="s">
        <v>19</v>
      </c>
      <c r="AE425" s="113" t="s">
        <v>128</v>
      </c>
      <c r="AF425" s="114" t="s">
        <v>129</v>
      </c>
      <c r="AG425" s="115" t="s">
        <v>130</v>
      </c>
      <c r="AH425" s="116" t="s">
        <v>128</v>
      </c>
      <c r="AI425" s="115" t="s">
        <v>128</v>
      </c>
      <c r="AJ425" s="113" t="s">
        <v>174</v>
      </c>
    </row>
    <row r="426" spans="1:36" ht="14" thickBot="1" x14ac:dyDescent="0.3">
      <c r="A426" s="28" t="s">
        <v>158</v>
      </c>
      <c r="B426" s="72" t="s">
        <v>21</v>
      </c>
      <c r="C426" s="73" t="s">
        <v>22</v>
      </c>
      <c r="D426" s="72" t="s">
        <v>45</v>
      </c>
      <c r="E426" s="72" t="s">
        <v>45</v>
      </c>
      <c r="F426" s="74" t="s">
        <v>24</v>
      </c>
      <c r="G426" s="72" t="s">
        <v>45</v>
      </c>
      <c r="H426" s="72" t="s">
        <v>45</v>
      </c>
      <c r="I426" s="74" t="s">
        <v>24</v>
      </c>
      <c r="J426" s="72" t="s">
        <v>45</v>
      </c>
      <c r="K426" s="72" t="s">
        <v>45</v>
      </c>
      <c r="L426" s="74" t="s">
        <v>24</v>
      </c>
      <c r="M426" s="72" t="s">
        <v>26</v>
      </c>
      <c r="N426" s="74" t="s">
        <v>27</v>
      </c>
      <c r="O426" s="74" t="s">
        <v>59</v>
      </c>
      <c r="P426" s="30" t="s">
        <v>25</v>
      </c>
      <c r="Q426" s="31" t="s">
        <v>59</v>
      </c>
      <c r="R426" s="31" t="s">
        <v>59</v>
      </c>
      <c r="S426" s="29" t="s">
        <v>109</v>
      </c>
      <c r="T426" s="29" t="s">
        <v>61</v>
      </c>
      <c r="U426" s="29"/>
      <c r="V426" s="29"/>
      <c r="W426" s="133"/>
      <c r="X426" s="133"/>
      <c r="Y426" s="148" t="s">
        <v>45</v>
      </c>
      <c r="Z426" s="148" t="s">
        <v>45</v>
      </c>
      <c r="AA426" s="31" t="s">
        <v>24</v>
      </c>
      <c r="AB426" s="148" t="s">
        <v>45</v>
      </c>
      <c r="AC426" s="148" t="s">
        <v>45</v>
      </c>
      <c r="AD426" s="31" t="s">
        <v>24</v>
      </c>
      <c r="AE426" s="117" t="s">
        <v>6</v>
      </c>
      <c r="AF426" s="118" t="s">
        <v>132</v>
      </c>
      <c r="AG426" s="119" t="s">
        <v>133</v>
      </c>
      <c r="AH426" s="120" t="s">
        <v>134</v>
      </c>
      <c r="AI426" s="119" t="s">
        <v>135</v>
      </c>
      <c r="AJ426" s="157" t="s">
        <v>176</v>
      </c>
    </row>
    <row r="427" spans="1:36" ht="13" thickTop="1" x14ac:dyDescent="0.25">
      <c r="A427" s="83" t="s">
        <v>110</v>
      </c>
      <c r="B427" s="49">
        <v>30924</v>
      </c>
      <c r="C427" s="49">
        <v>998</v>
      </c>
      <c r="D427" s="64">
        <v>213</v>
      </c>
      <c r="E427" s="86">
        <v>12</v>
      </c>
      <c r="F427" s="88">
        <v>0.89</v>
      </c>
      <c r="G427" s="64">
        <v>290</v>
      </c>
      <c r="H427" s="64">
        <v>4</v>
      </c>
      <c r="I427" s="88">
        <v>0.98</v>
      </c>
      <c r="J427" s="64">
        <v>599</v>
      </c>
      <c r="K427" s="64">
        <v>39</v>
      </c>
      <c r="L427" s="88">
        <v>0.8</v>
      </c>
      <c r="M427" s="65">
        <v>15.68</v>
      </c>
      <c r="N427" s="65">
        <v>20.9</v>
      </c>
      <c r="O427" s="49">
        <v>9775</v>
      </c>
      <c r="P427" s="8">
        <f t="shared" ref="P427:P438" si="176">O427/B427</f>
        <v>0.31609752942698227</v>
      </c>
      <c r="Q427" s="49">
        <v>2632</v>
      </c>
      <c r="R427" s="49">
        <v>6224</v>
      </c>
      <c r="S427" s="7">
        <v>16</v>
      </c>
      <c r="T427" s="43">
        <v>211</v>
      </c>
      <c r="U427" s="52">
        <v>7.623333333333334</v>
      </c>
      <c r="V427" s="52">
        <v>7.66</v>
      </c>
      <c r="W427" s="85">
        <v>3936.6666666666665</v>
      </c>
      <c r="X427" s="85">
        <v>3883.3333333333335</v>
      </c>
      <c r="Y427" s="86">
        <v>53</v>
      </c>
      <c r="Z427" s="86">
        <v>10.9</v>
      </c>
      <c r="AA427" s="88">
        <v>0.68</v>
      </c>
      <c r="AB427" s="86">
        <v>11.1</v>
      </c>
      <c r="AC427" s="86">
        <v>3.55</v>
      </c>
      <c r="AD427" s="88">
        <v>0.59</v>
      </c>
      <c r="AE427" s="121">
        <f>C427/$C$2</f>
        <v>0.31187500000000001</v>
      </c>
      <c r="AF427" s="122">
        <f>(C427*D427)/1000</f>
        <v>212.57400000000001</v>
      </c>
      <c r="AG427" s="123">
        <f>(AF427)/$E$3</f>
        <v>0.177145</v>
      </c>
      <c r="AH427" s="124">
        <f>(C427*G427)/1000</f>
        <v>289.42</v>
      </c>
      <c r="AI427" s="123">
        <f>(AH427)/$G$3</f>
        <v>0.30147916666666669</v>
      </c>
      <c r="AJ427" s="159">
        <f t="shared" ref="AJ427:AJ438" si="177">(0.8*C427*G427)/60</f>
        <v>3858.9333333333338</v>
      </c>
    </row>
    <row r="428" spans="1:36" x14ac:dyDescent="0.25">
      <c r="A428" s="83" t="s">
        <v>29</v>
      </c>
      <c r="B428" s="7">
        <v>20141</v>
      </c>
      <c r="C428" s="7">
        <v>695</v>
      </c>
      <c r="D428" s="50">
        <v>273</v>
      </c>
      <c r="E428" s="87">
        <v>7</v>
      </c>
      <c r="F428" s="88">
        <v>0.96</v>
      </c>
      <c r="G428" s="50">
        <v>275</v>
      </c>
      <c r="H428" s="50">
        <v>6</v>
      </c>
      <c r="I428" s="88">
        <v>0.97</v>
      </c>
      <c r="J428" s="50">
        <v>605</v>
      </c>
      <c r="K428" s="50">
        <v>23</v>
      </c>
      <c r="L428" s="88">
        <v>0.94</v>
      </c>
      <c r="M428" s="53">
        <v>39.64</v>
      </c>
      <c r="N428" s="53">
        <v>21.4</v>
      </c>
      <c r="O428" s="7">
        <v>9807</v>
      </c>
      <c r="P428" s="8">
        <f t="shared" si="176"/>
        <v>0.48691723350379823</v>
      </c>
      <c r="Q428" s="7">
        <v>1019</v>
      </c>
      <c r="R428" s="7">
        <v>4193</v>
      </c>
      <c r="S428" s="7">
        <v>3</v>
      </c>
      <c r="T428" s="44">
        <v>32</v>
      </c>
      <c r="U428" s="52">
        <v>7.62</v>
      </c>
      <c r="V428" s="52">
        <v>7.6725000000000003</v>
      </c>
      <c r="W428" s="85">
        <v>3505</v>
      </c>
      <c r="X428" s="85">
        <v>3197.5</v>
      </c>
      <c r="Y428" s="87">
        <v>42</v>
      </c>
      <c r="Z428" s="87">
        <v>5.7</v>
      </c>
      <c r="AA428" s="88">
        <v>0.85</v>
      </c>
      <c r="AB428" s="87">
        <v>10.5</v>
      </c>
      <c r="AC428" s="87">
        <v>3.29</v>
      </c>
      <c r="AD428" s="88">
        <v>0.66</v>
      </c>
      <c r="AE428" s="121">
        <f t="shared" ref="AE428:AE438" si="178">C428/$C$2</f>
        <v>0.21718750000000001</v>
      </c>
      <c r="AF428" s="122">
        <f t="shared" ref="AF428:AF438" si="179">(C428*D428)/1000</f>
        <v>189.73500000000001</v>
      </c>
      <c r="AG428" s="123">
        <f t="shared" ref="AG428:AG440" si="180">(AF428)/$E$3</f>
        <v>0.15811250000000002</v>
      </c>
      <c r="AH428" s="124">
        <f t="shared" ref="AH428:AH438" si="181">(C428*G428)/1000</f>
        <v>191.125</v>
      </c>
      <c r="AI428" s="123">
        <f t="shared" ref="AI428:AI438" si="182">(AH428)/$G$3</f>
        <v>0.19908854166666667</v>
      </c>
      <c r="AJ428" s="159">
        <f t="shared" si="177"/>
        <v>2548.3333333333335</v>
      </c>
    </row>
    <row r="429" spans="1:36" x14ac:dyDescent="0.25">
      <c r="A429" s="83" t="s">
        <v>30</v>
      </c>
      <c r="B429" s="7">
        <v>23136</v>
      </c>
      <c r="C429" s="7">
        <v>746</v>
      </c>
      <c r="D429" s="50">
        <v>205</v>
      </c>
      <c r="E429" s="87">
        <v>4</v>
      </c>
      <c r="F429" s="88">
        <v>0.98</v>
      </c>
      <c r="G429" s="50">
        <v>250</v>
      </c>
      <c r="H429" s="50">
        <v>4</v>
      </c>
      <c r="I429" s="88">
        <v>0.98</v>
      </c>
      <c r="J429" s="50">
        <v>504</v>
      </c>
      <c r="K429" s="50">
        <v>21</v>
      </c>
      <c r="L429" s="88">
        <v>0.95</v>
      </c>
      <c r="M429" s="52">
        <v>19.62</v>
      </c>
      <c r="N429" s="52">
        <v>17</v>
      </c>
      <c r="O429" s="7">
        <v>11326</v>
      </c>
      <c r="P429" s="8">
        <f t="shared" si="176"/>
        <v>0.48954011065006914</v>
      </c>
      <c r="Q429" s="7">
        <v>1236</v>
      </c>
      <c r="R429" s="7">
        <v>4880</v>
      </c>
      <c r="S429" s="7">
        <v>0</v>
      </c>
      <c r="T429" s="44">
        <v>0</v>
      </c>
      <c r="U429" s="52">
        <v>7.69</v>
      </c>
      <c r="V429" s="52">
        <v>7.7080000000000002</v>
      </c>
      <c r="W429" s="85">
        <v>3312</v>
      </c>
      <c r="X429" s="85">
        <v>2628</v>
      </c>
      <c r="Y429" s="87">
        <v>45</v>
      </c>
      <c r="Z429" s="87">
        <v>3.9</v>
      </c>
      <c r="AA429" s="88">
        <v>0.91</v>
      </c>
      <c r="AB429" s="87">
        <v>11.4</v>
      </c>
      <c r="AC429" s="87">
        <v>4.22</v>
      </c>
      <c r="AD429" s="88">
        <v>0.57999999999999996</v>
      </c>
      <c r="AE429" s="121">
        <f t="shared" si="178"/>
        <v>0.233125</v>
      </c>
      <c r="AF429" s="122">
        <f t="shared" si="179"/>
        <v>152.93</v>
      </c>
      <c r="AG429" s="123">
        <f t="shared" si="180"/>
        <v>0.12744166666666668</v>
      </c>
      <c r="AH429" s="124">
        <f t="shared" si="181"/>
        <v>186.5</v>
      </c>
      <c r="AI429" s="123">
        <f t="shared" si="182"/>
        <v>0.19427083333333334</v>
      </c>
      <c r="AJ429" s="159">
        <f t="shared" si="177"/>
        <v>2486.666666666667</v>
      </c>
    </row>
    <row r="430" spans="1:36" x14ac:dyDescent="0.25">
      <c r="A430" s="83" t="s">
        <v>31</v>
      </c>
      <c r="B430" s="7">
        <v>29821</v>
      </c>
      <c r="C430" s="7">
        <v>994</v>
      </c>
      <c r="D430" s="50">
        <v>60</v>
      </c>
      <c r="E430" s="87">
        <v>6</v>
      </c>
      <c r="F430" s="88">
        <v>0.88</v>
      </c>
      <c r="G430" s="50">
        <v>75</v>
      </c>
      <c r="H430" s="50">
        <v>5</v>
      </c>
      <c r="I430" s="88">
        <v>0.93</v>
      </c>
      <c r="J430" s="50">
        <v>205</v>
      </c>
      <c r="K430" s="50">
        <v>14</v>
      </c>
      <c r="L430" s="88">
        <v>0.91</v>
      </c>
      <c r="M430" s="52">
        <v>19.22</v>
      </c>
      <c r="N430" s="52">
        <v>16.899999999999999</v>
      </c>
      <c r="O430" s="7">
        <v>10023</v>
      </c>
      <c r="P430" s="8">
        <f t="shared" si="176"/>
        <v>0.33610542906005836</v>
      </c>
      <c r="Q430" s="7">
        <v>1934</v>
      </c>
      <c r="R430" s="7">
        <v>6267</v>
      </c>
      <c r="S430" s="7">
        <v>0</v>
      </c>
      <c r="T430" s="44">
        <v>0</v>
      </c>
      <c r="U430" s="52">
        <v>7.4950000000000001</v>
      </c>
      <c r="V430" s="52">
        <v>7.3274999999999997</v>
      </c>
      <c r="W430" s="85">
        <v>3248.25</v>
      </c>
      <c r="X430" s="85">
        <v>2582.25</v>
      </c>
      <c r="Y430" s="87">
        <v>23.4</v>
      </c>
      <c r="Z430" s="87">
        <v>6.6</v>
      </c>
      <c r="AA430" s="88">
        <v>0.62</v>
      </c>
      <c r="AB430" s="87">
        <v>5</v>
      </c>
      <c r="AC430" s="87">
        <v>2.88</v>
      </c>
      <c r="AD430" s="88">
        <v>0.54</v>
      </c>
      <c r="AE430" s="121">
        <f t="shared" si="178"/>
        <v>0.31062499999999998</v>
      </c>
      <c r="AF430" s="122">
        <f t="shared" si="179"/>
        <v>59.64</v>
      </c>
      <c r="AG430" s="123">
        <f t="shared" si="180"/>
        <v>4.9700000000000001E-2</v>
      </c>
      <c r="AH430" s="124">
        <f t="shared" si="181"/>
        <v>74.55</v>
      </c>
      <c r="AI430" s="123">
        <f t="shared" si="182"/>
        <v>7.7656249999999996E-2</v>
      </c>
      <c r="AJ430" s="159">
        <f t="shared" si="177"/>
        <v>994</v>
      </c>
    </row>
    <row r="431" spans="1:36" x14ac:dyDescent="0.25">
      <c r="A431" s="83" t="s">
        <v>32</v>
      </c>
      <c r="B431" s="7">
        <v>30611</v>
      </c>
      <c r="C431" s="7">
        <v>987</v>
      </c>
      <c r="D431" s="50">
        <v>155</v>
      </c>
      <c r="E431" s="87">
        <v>7</v>
      </c>
      <c r="F431" s="88">
        <v>0.94</v>
      </c>
      <c r="G431" s="50">
        <v>173</v>
      </c>
      <c r="H431" s="50">
        <v>6</v>
      </c>
      <c r="I431" s="88">
        <v>0.95</v>
      </c>
      <c r="J431" s="50">
        <v>354</v>
      </c>
      <c r="K431" s="50">
        <v>19</v>
      </c>
      <c r="L431" s="88">
        <v>0.93</v>
      </c>
      <c r="M431" s="8">
        <v>19</v>
      </c>
      <c r="N431" s="8">
        <v>17.399999999999999</v>
      </c>
      <c r="O431" s="7">
        <v>12166</v>
      </c>
      <c r="P431" s="8">
        <f t="shared" si="176"/>
        <v>0.39743882917905327</v>
      </c>
      <c r="Q431" s="7">
        <v>1725</v>
      </c>
      <c r="R431" s="7">
        <v>6561</v>
      </c>
      <c r="S431" s="7">
        <v>0</v>
      </c>
      <c r="T431" s="44">
        <v>0</v>
      </c>
      <c r="U431" s="52">
        <v>7.4049999999999994</v>
      </c>
      <c r="V431" s="52">
        <v>7.3774999999999995</v>
      </c>
      <c r="W431" s="85">
        <v>3457.5</v>
      </c>
      <c r="X431" s="85">
        <v>3247.5</v>
      </c>
      <c r="Y431" s="87">
        <v>32.700000000000003</v>
      </c>
      <c r="Z431" s="87">
        <v>4.0999999999999996</v>
      </c>
      <c r="AA431" s="88">
        <v>0.83</v>
      </c>
      <c r="AB431" s="87">
        <v>7.3</v>
      </c>
      <c r="AC431" s="87">
        <v>2.93</v>
      </c>
      <c r="AD431" s="88">
        <v>0.62</v>
      </c>
      <c r="AE431" s="121">
        <f t="shared" si="178"/>
        <v>0.30843749999999998</v>
      </c>
      <c r="AF431" s="122">
        <f t="shared" si="179"/>
        <v>152.98500000000001</v>
      </c>
      <c r="AG431" s="123">
        <f t="shared" si="180"/>
        <v>0.1274875</v>
      </c>
      <c r="AH431" s="124">
        <f t="shared" si="181"/>
        <v>170.751</v>
      </c>
      <c r="AI431" s="123">
        <f t="shared" si="182"/>
        <v>0.177865625</v>
      </c>
      <c r="AJ431" s="159">
        <f t="shared" si="177"/>
        <v>2276.6800000000003</v>
      </c>
    </row>
    <row r="432" spans="1:36" x14ac:dyDescent="0.25">
      <c r="A432" s="83" t="s">
        <v>33</v>
      </c>
      <c r="B432" s="7">
        <v>26994</v>
      </c>
      <c r="C432" s="7">
        <v>900</v>
      </c>
      <c r="D432" s="50">
        <v>134</v>
      </c>
      <c r="E432" s="87">
        <v>5</v>
      </c>
      <c r="F432" s="88">
        <v>0.96</v>
      </c>
      <c r="G432" s="50">
        <v>184</v>
      </c>
      <c r="H432" s="50">
        <v>6</v>
      </c>
      <c r="I432" s="88">
        <v>0.96</v>
      </c>
      <c r="J432" s="50">
        <v>409</v>
      </c>
      <c r="K432" s="50">
        <v>16</v>
      </c>
      <c r="L432" s="88">
        <v>0.95</v>
      </c>
      <c r="M432" s="52">
        <v>19.420000000000002</v>
      </c>
      <c r="N432" s="52">
        <v>19.399999999999999</v>
      </c>
      <c r="O432" s="7">
        <v>13588</v>
      </c>
      <c r="P432" s="8">
        <f t="shared" si="176"/>
        <v>0.50337111950803881</v>
      </c>
      <c r="Q432" s="7">
        <v>1608</v>
      </c>
      <c r="R432" s="7">
        <v>6254</v>
      </c>
      <c r="S432" s="7">
        <v>3</v>
      </c>
      <c r="T432" s="44">
        <v>202</v>
      </c>
      <c r="U432" s="52">
        <v>7.3459999999999992</v>
      </c>
      <c r="V432" s="52">
        <v>7.5239999999999991</v>
      </c>
      <c r="W432" s="85">
        <v>4072</v>
      </c>
      <c r="X432" s="85">
        <v>3310</v>
      </c>
      <c r="Y432" s="87">
        <v>43</v>
      </c>
      <c r="Z432" s="87">
        <v>3.2</v>
      </c>
      <c r="AA432" s="88">
        <v>0.93</v>
      </c>
      <c r="AB432" s="87">
        <v>9</v>
      </c>
      <c r="AC432" s="87">
        <v>2.4300000000000002</v>
      </c>
      <c r="AD432" s="88">
        <v>0.71</v>
      </c>
      <c r="AE432" s="121">
        <f t="shared" si="178"/>
        <v>0.28125</v>
      </c>
      <c r="AF432" s="122">
        <f t="shared" si="179"/>
        <v>120.6</v>
      </c>
      <c r="AG432" s="123">
        <f t="shared" si="180"/>
        <v>0.10049999999999999</v>
      </c>
      <c r="AH432" s="124">
        <f t="shared" si="181"/>
        <v>165.6</v>
      </c>
      <c r="AI432" s="123">
        <f t="shared" si="182"/>
        <v>0.17249999999999999</v>
      </c>
      <c r="AJ432" s="159">
        <f t="shared" si="177"/>
        <v>2208</v>
      </c>
    </row>
    <row r="433" spans="1:37" x14ac:dyDescent="0.25">
      <c r="A433" s="83" t="s">
        <v>34</v>
      </c>
      <c r="B433" s="95">
        <v>37483</v>
      </c>
      <c r="C433" s="7">
        <v>1249</v>
      </c>
      <c r="D433" s="50">
        <v>301</v>
      </c>
      <c r="E433" s="87">
        <v>6</v>
      </c>
      <c r="F433" s="88">
        <v>0.97</v>
      </c>
      <c r="G433" s="50">
        <v>320</v>
      </c>
      <c r="H433" s="50">
        <v>7</v>
      </c>
      <c r="I433" s="88">
        <v>0.98</v>
      </c>
      <c r="J433" s="50">
        <v>756</v>
      </c>
      <c r="K433" s="50">
        <v>22</v>
      </c>
      <c r="L433" s="88">
        <v>0.96</v>
      </c>
      <c r="M433" s="52">
        <v>58.54</v>
      </c>
      <c r="N433" s="52">
        <v>17.399999999999999</v>
      </c>
      <c r="O433" s="95">
        <v>21466</v>
      </c>
      <c r="P433" s="8">
        <f t="shared" si="176"/>
        <v>0.5726862844489502</v>
      </c>
      <c r="Q433" s="95">
        <v>1868</v>
      </c>
      <c r="R433" s="95">
        <v>7995</v>
      </c>
      <c r="S433" s="7">
        <v>4</v>
      </c>
      <c r="T433" s="44">
        <v>11.5</v>
      </c>
      <c r="U433" s="52">
        <v>7.2700000000000005</v>
      </c>
      <c r="V433" s="52">
        <v>7.5166666666666657</v>
      </c>
      <c r="W433" s="85">
        <v>3906.6666666666665</v>
      </c>
      <c r="X433" s="85">
        <v>3073.3333333333335</v>
      </c>
      <c r="Y433" s="87">
        <v>67.400000000000006</v>
      </c>
      <c r="Z433" s="87">
        <v>8.3000000000000007</v>
      </c>
      <c r="AA433" s="88">
        <v>0.82</v>
      </c>
      <c r="AB433" s="87">
        <v>8.9</v>
      </c>
      <c r="AC433" s="87">
        <v>3.23</v>
      </c>
      <c r="AD433" s="88">
        <v>0.56000000000000005</v>
      </c>
      <c r="AE433" s="121">
        <f t="shared" si="178"/>
        <v>0.39031250000000001</v>
      </c>
      <c r="AF433" s="122">
        <f t="shared" si="179"/>
        <v>375.94900000000001</v>
      </c>
      <c r="AG433" s="123">
        <f t="shared" si="180"/>
        <v>0.31329083333333335</v>
      </c>
      <c r="AH433" s="124">
        <f t="shared" si="181"/>
        <v>399.68</v>
      </c>
      <c r="AI433" s="123">
        <f t="shared" si="182"/>
        <v>0.41633333333333333</v>
      </c>
      <c r="AJ433" s="159">
        <f t="shared" si="177"/>
        <v>5329.0666666666666</v>
      </c>
      <c r="AK433" t="s">
        <v>159</v>
      </c>
    </row>
    <row r="434" spans="1:37" x14ac:dyDescent="0.25">
      <c r="A434" s="83" t="s">
        <v>35</v>
      </c>
      <c r="B434" s="7">
        <v>48697</v>
      </c>
      <c r="C434" s="7">
        <v>1571</v>
      </c>
      <c r="D434" s="50">
        <v>232</v>
      </c>
      <c r="E434" s="87">
        <v>4</v>
      </c>
      <c r="F434" s="88">
        <v>0.98</v>
      </c>
      <c r="G434" s="50">
        <v>362</v>
      </c>
      <c r="H434" s="50">
        <v>4</v>
      </c>
      <c r="I434" s="88">
        <v>0.99</v>
      </c>
      <c r="J434" s="50">
        <v>779</v>
      </c>
      <c r="K434" s="50">
        <v>24</v>
      </c>
      <c r="L434" s="88">
        <v>0.97</v>
      </c>
      <c r="M434" s="52">
        <v>57.86</v>
      </c>
      <c r="N434" s="52">
        <v>16.899999999999999</v>
      </c>
      <c r="O434" s="7">
        <v>26084</v>
      </c>
      <c r="P434" s="8">
        <f t="shared" si="176"/>
        <v>0.53563874571328829</v>
      </c>
      <c r="Q434" s="7">
        <v>2376</v>
      </c>
      <c r="R434" s="7">
        <v>10646</v>
      </c>
      <c r="S434" s="7">
        <v>4</v>
      </c>
      <c r="T434" s="44">
        <v>25</v>
      </c>
      <c r="U434" s="52">
        <v>7.1120000000000001</v>
      </c>
      <c r="V434" s="52">
        <v>7.3580000000000014</v>
      </c>
      <c r="W434" s="85">
        <v>4108</v>
      </c>
      <c r="X434" s="85">
        <v>3318</v>
      </c>
      <c r="Y434" s="87">
        <v>61.1</v>
      </c>
      <c r="Z434" s="87">
        <v>8.1</v>
      </c>
      <c r="AA434" s="88">
        <v>0.86</v>
      </c>
      <c r="AB434" s="87">
        <v>12.7</v>
      </c>
      <c r="AC434" s="87">
        <v>3.64</v>
      </c>
      <c r="AD434" s="88">
        <v>0.71</v>
      </c>
      <c r="AE434" s="121">
        <f t="shared" si="178"/>
        <v>0.49093750000000003</v>
      </c>
      <c r="AF434" s="122">
        <f t="shared" si="179"/>
        <v>364.47199999999998</v>
      </c>
      <c r="AG434" s="123">
        <f t="shared" si="180"/>
        <v>0.30372666666666664</v>
      </c>
      <c r="AH434" s="124">
        <f t="shared" si="181"/>
        <v>568.702</v>
      </c>
      <c r="AI434" s="123">
        <f t="shared" si="182"/>
        <v>0.59239791666666664</v>
      </c>
      <c r="AJ434" s="159">
        <f t="shared" si="177"/>
        <v>7582.6933333333345</v>
      </c>
    </row>
    <row r="435" spans="1:37" x14ac:dyDescent="0.25">
      <c r="A435" s="83" t="s">
        <v>36</v>
      </c>
      <c r="B435" s="7">
        <v>31703</v>
      </c>
      <c r="C435" s="7">
        <v>1057</v>
      </c>
      <c r="D435" s="50">
        <v>200</v>
      </c>
      <c r="E435" s="87">
        <v>4</v>
      </c>
      <c r="F435" s="88">
        <v>0.97</v>
      </c>
      <c r="G435" s="50">
        <v>288</v>
      </c>
      <c r="H435" s="50">
        <v>6</v>
      </c>
      <c r="I435" s="88">
        <v>0.98</v>
      </c>
      <c r="J435" s="50">
        <v>544</v>
      </c>
      <c r="K435" s="50">
        <v>22</v>
      </c>
      <c r="L435" s="88">
        <v>0.96</v>
      </c>
      <c r="M435" s="52">
        <v>38.78</v>
      </c>
      <c r="N435" s="52">
        <v>16.2</v>
      </c>
      <c r="O435" s="7">
        <v>19180</v>
      </c>
      <c r="P435" s="8">
        <f t="shared" si="176"/>
        <v>0.60499006403179512</v>
      </c>
      <c r="Q435" s="7">
        <v>1545</v>
      </c>
      <c r="R435" s="7">
        <v>7062</v>
      </c>
      <c r="S435" s="7">
        <v>6</v>
      </c>
      <c r="T435" s="44">
        <v>33</v>
      </c>
      <c r="U435" s="52">
        <v>7.15</v>
      </c>
      <c r="V435" s="52">
        <v>7.3</v>
      </c>
      <c r="W435" s="85">
        <v>4545</v>
      </c>
      <c r="X435" s="85">
        <v>3380</v>
      </c>
      <c r="Y435" s="87">
        <v>51.7</v>
      </c>
      <c r="Z435" s="87">
        <v>9.3000000000000007</v>
      </c>
      <c r="AA435" s="88">
        <v>0.79</v>
      </c>
      <c r="AB435" s="87">
        <v>6.6</v>
      </c>
      <c r="AC435" s="87">
        <v>5.0599999999999996</v>
      </c>
      <c r="AD435" s="88">
        <v>0.21</v>
      </c>
      <c r="AE435" s="121">
        <f t="shared" si="178"/>
        <v>0.33031250000000001</v>
      </c>
      <c r="AF435" s="122">
        <f t="shared" si="179"/>
        <v>211.4</v>
      </c>
      <c r="AG435" s="123">
        <f t="shared" si="180"/>
        <v>0.17616666666666667</v>
      </c>
      <c r="AH435" s="124">
        <f t="shared" si="181"/>
        <v>304.416</v>
      </c>
      <c r="AI435" s="123">
        <f t="shared" si="182"/>
        <v>0.31709999999999999</v>
      </c>
      <c r="AJ435" s="159">
        <f t="shared" si="177"/>
        <v>4058.88</v>
      </c>
    </row>
    <row r="436" spans="1:37" x14ac:dyDescent="0.25">
      <c r="A436" s="83" t="s">
        <v>37</v>
      </c>
      <c r="B436" s="7">
        <v>25504</v>
      </c>
      <c r="C436" s="7">
        <v>823</v>
      </c>
      <c r="D436" s="50">
        <v>131</v>
      </c>
      <c r="E436" s="87">
        <v>6</v>
      </c>
      <c r="F436" s="88">
        <v>0.92</v>
      </c>
      <c r="G436" s="50">
        <v>248</v>
      </c>
      <c r="H436" s="50">
        <v>5.4</v>
      </c>
      <c r="I436" s="88">
        <v>0.98</v>
      </c>
      <c r="J436" s="50">
        <v>454</v>
      </c>
      <c r="K436" s="50">
        <v>28</v>
      </c>
      <c r="L436" s="88">
        <v>0.94</v>
      </c>
      <c r="M436" s="52">
        <v>19.88</v>
      </c>
      <c r="N436" s="52">
        <v>16.100000000000001</v>
      </c>
      <c r="O436" s="7">
        <v>12558</v>
      </c>
      <c r="P436" s="8">
        <f t="shared" si="176"/>
        <v>0.49239335006273527</v>
      </c>
      <c r="Q436" s="44">
        <v>1278</v>
      </c>
      <c r="R436" s="44">
        <v>6217</v>
      </c>
      <c r="S436" s="7">
        <v>0</v>
      </c>
      <c r="T436" s="44">
        <v>0</v>
      </c>
      <c r="U436" s="44">
        <v>7.34</v>
      </c>
      <c r="V436" s="44">
        <v>7.43</v>
      </c>
      <c r="W436" s="85">
        <v>4645</v>
      </c>
      <c r="X436" s="85">
        <v>3948</v>
      </c>
      <c r="Y436" s="52">
        <v>46.4</v>
      </c>
      <c r="Z436" s="52">
        <v>9.5</v>
      </c>
      <c r="AA436" s="88">
        <v>0.81</v>
      </c>
      <c r="AB436" s="52">
        <v>10.1</v>
      </c>
      <c r="AC436" s="52">
        <v>4.37</v>
      </c>
      <c r="AD436" s="88">
        <v>0.51</v>
      </c>
      <c r="AE436" s="121">
        <f t="shared" si="178"/>
        <v>0.25718750000000001</v>
      </c>
      <c r="AF436" s="122">
        <f t="shared" si="179"/>
        <v>107.813</v>
      </c>
      <c r="AG436" s="123">
        <f t="shared" si="180"/>
        <v>8.9844166666666669E-2</v>
      </c>
      <c r="AH436" s="124">
        <f t="shared" si="181"/>
        <v>204.10400000000001</v>
      </c>
      <c r="AI436" s="123">
        <f t="shared" si="182"/>
        <v>0.21260833333333334</v>
      </c>
      <c r="AJ436" s="159">
        <f t="shared" si="177"/>
        <v>2721.3866666666668</v>
      </c>
    </row>
    <row r="437" spans="1:37" x14ac:dyDescent="0.25">
      <c r="A437" s="83" t="s">
        <v>38</v>
      </c>
      <c r="B437" s="7">
        <v>24383</v>
      </c>
      <c r="C437" s="7">
        <v>812.76666666666665</v>
      </c>
      <c r="D437" s="50">
        <v>194</v>
      </c>
      <c r="E437" s="87">
        <v>4</v>
      </c>
      <c r="F437" s="88">
        <v>0.98</v>
      </c>
      <c r="G437" s="50">
        <v>215</v>
      </c>
      <c r="H437" s="50">
        <v>4</v>
      </c>
      <c r="I437" s="88">
        <v>0.98</v>
      </c>
      <c r="J437" s="50">
        <v>550.5</v>
      </c>
      <c r="K437" s="50">
        <v>23.225000000000001</v>
      </c>
      <c r="L437" s="88">
        <v>0.96</v>
      </c>
      <c r="M437" s="52">
        <v>0</v>
      </c>
      <c r="N437" s="52" t="s">
        <v>152</v>
      </c>
      <c r="O437" s="7">
        <v>10651</v>
      </c>
      <c r="P437" s="8">
        <f t="shared" si="176"/>
        <v>0.43682073575852026</v>
      </c>
      <c r="Q437" s="7">
        <v>3351</v>
      </c>
      <c r="R437" s="7">
        <v>5854</v>
      </c>
      <c r="S437" s="7">
        <v>3</v>
      </c>
      <c r="T437" s="45">
        <v>8</v>
      </c>
      <c r="U437" s="52">
        <v>7.5100000000000007</v>
      </c>
      <c r="V437" s="52">
        <v>7.68</v>
      </c>
      <c r="W437" s="85">
        <v>4847.5</v>
      </c>
      <c r="X437" s="85">
        <v>3817.5</v>
      </c>
      <c r="Y437" s="87">
        <v>67.025000000000006</v>
      </c>
      <c r="Z437" s="87">
        <v>9.2250000000000014</v>
      </c>
      <c r="AA437" s="88">
        <v>0.83</v>
      </c>
      <c r="AB437" s="87">
        <v>7.3450000000000006</v>
      </c>
      <c r="AC437" s="87">
        <v>3.2199999999999998</v>
      </c>
      <c r="AD437" s="88">
        <v>0.5</v>
      </c>
      <c r="AE437" s="121">
        <f t="shared" si="178"/>
        <v>0.25398958333333332</v>
      </c>
      <c r="AF437" s="122">
        <f t="shared" si="179"/>
        <v>157.67673333333335</v>
      </c>
      <c r="AG437" s="123">
        <f t="shared" si="180"/>
        <v>0.13139727777777779</v>
      </c>
      <c r="AH437" s="124">
        <f t="shared" si="181"/>
        <v>174.74483333333333</v>
      </c>
      <c r="AI437" s="123">
        <f t="shared" si="182"/>
        <v>0.18202586805555557</v>
      </c>
      <c r="AJ437" s="159">
        <f t="shared" si="177"/>
        <v>2329.931111111111</v>
      </c>
    </row>
    <row r="438" spans="1:37" ht="13" thickBot="1" x14ac:dyDescent="0.3">
      <c r="A438" s="83" t="s">
        <v>39</v>
      </c>
      <c r="B438" s="7">
        <v>23989</v>
      </c>
      <c r="C438" s="7">
        <v>773.83870967741939</v>
      </c>
      <c r="D438" s="50">
        <v>161.33333333333334</v>
      </c>
      <c r="E438" s="87">
        <v>8.1428571428571423</v>
      </c>
      <c r="F438" s="88">
        <v>0.95</v>
      </c>
      <c r="G438" s="50">
        <v>202</v>
      </c>
      <c r="H438" s="50">
        <v>4</v>
      </c>
      <c r="I438" s="88">
        <v>0.98</v>
      </c>
      <c r="J438" s="50">
        <v>354.33333333333331</v>
      </c>
      <c r="K438" s="50">
        <v>12.52</v>
      </c>
      <c r="L438" s="88">
        <v>0.96</v>
      </c>
      <c r="M438" s="52">
        <v>0</v>
      </c>
      <c r="N438" s="52" t="s">
        <v>152</v>
      </c>
      <c r="O438" s="7">
        <v>11909</v>
      </c>
      <c r="P438" s="8">
        <f t="shared" si="176"/>
        <v>0.49643586643878446</v>
      </c>
      <c r="Q438" s="7">
        <v>3789</v>
      </c>
      <c r="R438" s="7">
        <v>6021</v>
      </c>
      <c r="S438" s="7">
        <v>5</v>
      </c>
      <c r="T438" s="45">
        <v>73</v>
      </c>
      <c r="U438" s="8">
        <v>7.5475000000000003</v>
      </c>
      <c r="V438" s="8">
        <v>7.6379999999999999</v>
      </c>
      <c r="W438" s="85">
        <v>5150</v>
      </c>
      <c r="X438" s="85">
        <v>5323.8571428571431</v>
      </c>
      <c r="Y438" s="87">
        <v>34.425000000000004</v>
      </c>
      <c r="Z438" s="87">
        <v>5.0760000000000005</v>
      </c>
      <c r="AA438" s="88">
        <v>0.84</v>
      </c>
      <c r="AB438" s="87">
        <v>6.7425000000000006</v>
      </c>
      <c r="AC438" s="87">
        <v>3.4619999999999997</v>
      </c>
      <c r="AD438" s="88">
        <v>0.4</v>
      </c>
      <c r="AE438" s="121">
        <f t="shared" si="178"/>
        <v>0.24182459677419355</v>
      </c>
      <c r="AF438" s="122">
        <f t="shared" si="179"/>
        <v>124.84597849462367</v>
      </c>
      <c r="AG438" s="123">
        <f t="shared" si="180"/>
        <v>0.10403831541218639</v>
      </c>
      <c r="AH438" s="124">
        <f t="shared" si="181"/>
        <v>156.31541935483872</v>
      </c>
      <c r="AI438" s="123">
        <f t="shared" si="182"/>
        <v>0.16282856182795699</v>
      </c>
      <c r="AJ438" s="159">
        <f t="shared" si="177"/>
        <v>2084.2055913978497</v>
      </c>
    </row>
    <row r="439" spans="1:37" ht="13" thickTop="1" x14ac:dyDescent="0.25">
      <c r="A439" s="76" t="s">
        <v>160</v>
      </c>
      <c r="B439" s="77">
        <f>SUM(B427:B438)</f>
        <v>353386</v>
      </c>
      <c r="C439" s="77"/>
      <c r="D439" s="77"/>
      <c r="E439" s="77"/>
      <c r="F439" s="79"/>
      <c r="G439" s="77"/>
      <c r="H439" s="77"/>
      <c r="I439" s="79"/>
      <c r="J439" s="77"/>
      <c r="K439" s="77"/>
      <c r="L439" s="79"/>
      <c r="M439" s="77">
        <f>SUM(M427:M438)</f>
        <v>307.64</v>
      </c>
      <c r="N439" s="79"/>
      <c r="O439" s="77">
        <f t="shared" ref="O439:T439" si="183">SUM(O427:O438)</f>
        <v>168533</v>
      </c>
      <c r="P439" s="80">
        <f t="shared" si="183"/>
        <v>5.6684352977820733</v>
      </c>
      <c r="Q439" s="77">
        <f t="shared" si="183"/>
        <v>24361</v>
      </c>
      <c r="R439" s="77">
        <f t="shared" si="183"/>
        <v>78174</v>
      </c>
      <c r="S439" s="78">
        <f t="shared" si="183"/>
        <v>44</v>
      </c>
      <c r="T439" s="78">
        <f t="shared" si="183"/>
        <v>595.5</v>
      </c>
      <c r="U439" s="81"/>
      <c r="V439" s="81"/>
      <c r="W439" s="142"/>
      <c r="X439" s="142"/>
      <c r="Y439" s="152"/>
      <c r="Z439" s="152"/>
      <c r="AA439" s="81"/>
      <c r="AB439" s="152"/>
      <c r="AC439" s="152"/>
      <c r="AD439" s="81"/>
      <c r="AE439" s="125"/>
      <c r="AF439" s="126"/>
      <c r="AG439" s="127"/>
      <c r="AH439" s="128"/>
      <c r="AI439" s="127"/>
      <c r="AJ439" s="160"/>
    </row>
    <row r="440" spans="1:37" ht="13" thickBot="1" x14ac:dyDescent="0.3">
      <c r="A440" s="75" t="s">
        <v>161</v>
      </c>
      <c r="B440" s="13">
        <f t="shared" ref="B440:P440" si="184">AVERAGE(B427:B438)</f>
        <v>29448.833333333332</v>
      </c>
      <c r="C440" s="13">
        <f t="shared" si="184"/>
        <v>967.21711469534046</v>
      </c>
      <c r="D440" s="13">
        <f t="shared" si="184"/>
        <v>188.2777777777778</v>
      </c>
      <c r="E440" s="13">
        <f t="shared" si="184"/>
        <v>6.0952380952380949</v>
      </c>
      <c r="F440" s="89">
        <f>AVERAGE(F427:F438)</f>
        <v>0.94833333333333336</v>
      </c>
      <c r="G440" s="13">
        <f>AVERAGE(G427:G438)</f>
        <v>240.16666666666666</v>
      </c>
      <c r="H440" s="13">
        <f>AVERAGE(H427:H438)</f>
        <v>5.1166666666666663</v>
      </c>
      <c r="I440" s="89">
        <f>AVERAGE(I427:I438)</f>
        <v>0.97166666666666679</v>
      </c>
      <c r="J440" s="13">
        <f t="shared" si="184"/>
        <v>509.48611111111109</v>
      </c>
      <c r="K440" s="13">
        <f t="shared" si="184"/>
        <v>21.978750000000002</v>
      </c>
      <c r="L440" s="89">
        <f>AVERAGE(L427:L438)</f>
        <v>0.93583333333333341</v>
      </c>
      <c r="M440" s="13">
        <f t="shared" si="184"/>
        <v>25.636666666666667</v>
      </c>
      <c r="N440" s="90">
        <f t="shared" si="184"/>
        <v>17.96</v>
      </c>
      <c r="O440" s="13">
        <f t="shared" si="184"/>
        <v>14044.416666666666</v>
      </c>
      <c r="P440" s="39">
        <f t="shared" si="184"/>
        <v>0.47236960814850609</v>
      </c>
      <c r="Q440" s="13">
        <f>AVERAGE(Q427:Q438)</f>
        <v>2030.0833333333333</v>
      </c>
      <c r="R440" s="13">
        <f>AVERAGE(R427:R438)</f>
        <v>6514.5</v>
      </c>
      <c r="S440" s="13"/>
      <c r="T440" s="42"/>
      <c r="U440" s="39">
        <f t="shared" ref="U440:AA440" si="185">AVERAGE(U427:U438)</f>
        <v>7.4257361111111129</v>
      </c>
      <c r="V440" s="39">
        <f t="shared" si="185"/>
        <v>7.5160138888888897</v>
      </c>
      <c r="W440" s="135">
        <f t="shared" si="185"/>
        <v>4061.1319444444439</v>
      </c>
      <c r="X440" s="135">
        <f t="shared" si="185"/>
        <v>3475.772817460318</v>
      </c>
      <c r="Y440" s="150">
        <f t="shared" si="185"/>
        <v>47.262499999999996</v>
      </c>
      <c r="Z440" s="150">
        <f t="shared" si="185"/>
        <v>6.9917500000000006</v>
      </c>
      <c r="AA440" s="89">
        <f t="shared" si="185"/>
        <v>0.81416666666666682</v>
      </c>
      <c r="AB440" s="150">
        <f>AVERAGE(AB427:AB438)</f>
        <v>8.8906249999999982</v>
      </c>
      <c r="AC440" s="150">
        <f>AVERAGE(AC427:AC438)</f>
        <v>3.5234999999999999</v>
      </c>
      <c r="AD440" s="89">
        <f>AVERAGE(AD427:AD438)</f>
        <v>0.54916666666666669</v>
      </c>
      <c r="AE440" s="121">
        <f t="shared" ref="AE440" si="186">C440/$C$2</f>
        <v>0.30225534834229389</v>
      </c>
      <c r="AF440" s="122">
        <f t="shared" ref="AF440" si="187">(C440*D440)/1000</f>
        <v>182.10548898347272</v>
      </c>
      <c r="AG440" s="123">
        <f t="shared" si="180"/>
        <v>0.15175457415289395</v>
      </c>
      <c r="AH440" s="124">
        <f t="shared" ref="AH440" si="188">(C440*G440)/1000</f>
        <v>232.2933103793309</v>
      </c>
      <c r="AI440" s="129">
        <f t="shared" ref="AI440" si="189">(AH440)/$G$3</f>
        <v>0.24197219831180303</v>
      </c>
      <c r="AJ440" s="163">
        <f>AVERAGE(AJ427:AJ438)</f>
        <v>3206.5647252090803</v>
      </c>
    </row>
    <row r="441" spans="1:37" ht="13" thickTop="1" x14ac:dyDescent="0.25"/>
    <row r="442" spans="1:37" ht="13" thickBot="1" x14ac:dyDescent="0.3"/>
    <row r="443" spans="1:37" ht="13" thickTop="1" x14ac:dyDescent="0.25">
      <c r="A443" s="25" t="s">
        <v>5</v>
      </c>
      <c r="B443" s="26" t="s">
        <v>6</v>
      </c>
      <c r="C443" s="26" t="s">
        <v>6</v>
      </c>
      <c r="D443" s="26" t="s">
        <v>8</v>
      </c>
      <c r="E443" s="26" t="s">
        <v>9</v>
      </c>
      <c r="F443" s="26" t="s">
        <v>2</v>
      </c>
      <c r="G443" s="26" t="s">
        <v>10</v>
      </c>
      <c r="H443" s="26" t="s">
        <v>11</v>
      </c>
      <c r="I443" s="26" t="s">
        <v>3</v>
      </c>
      <c r="J443" s="26" t="s">
        <v>12</v>
      </c>
      <c r="K443" s="26" t="s">
        <v>13</v>
      </c>
      <c r="L443" s="26" t="s">
        <v>14</v>
      </c>
      <c r="M443" s="26" t="s">
        <v>16</v>
      </c>
      <c r="N443" s="27" t="s">
        <v>17</v>
      </c>
      <c r="O443" s="27" t="s">
        <v>56</v>
      </c>
      <c r="P443" s="27" t="s">
        <v>48</v>
      </c>
      <c r="Q443" s="27" t="s">
        <v>105</v>
      </c>
      <c r="R443" s="27" t="s">
        <v>106</v>
      </c>
      <c r="S443" s="166" t="s">
        <v>57</v>
      </c>
      <c r="T443" s="167"/>
      <c r="U443" s="26" t="s">
        <v>70</v>
      </c>
      <c r="V443" s="26" t="s">
        <v>71</v>
      </c>
      <c r="W443" s="132" t="s">
        <v>72</v>
      </c>
      <c r="X443" s="132" t="s">
        <v>73</v>
      </c>
      <c r="Y443" s="147" t="s">
        <v>162</v>
      </c>
      <c r="Z443" s="147" t="s">
        <v>163</v>
      </c>
      <c r="AA443" s="26" t="s">
        <v>18</v>
      </c>
      <c r="AB443" s="147" t="s">
        <v>164</v>
      </c>
      <c r="AC443" s="147" t="s">
        <v>165</v>
      </c>
      <c r="AD443" s="26" t="s">
        <v>19</v>
      </c>
      <c r="AE443" s="113" t="s">
        <v>128</v>
      </c>
      <c r="AF443" s="114" t="s">
        <v>129</v>
      </c>
      <c r="AG443" s="115" t="s">
        <v>130</v>
      </c>
      <c r="AH443" s="116" t="s">
        <v>128</v>
      </c>
      <c r="AI443" s="115" t="s">
        <v>128</v>
      </c>
      <c r="AJ443" s="113" t="s">
        <v>174</v>
      </c>
    </row>
    <row r="444" spans="1:37" ht="14" thickBot="1" x14ac:dyDescent="0.3">
      <c r="A444" s="28" t="s">
        <v>166</v>
      </c>
      <c r="B444" s="72" t="s">
        <v>21</v>
      </c>
      <c r="C444" s="73" t="s">
        <v>22</v>
      </c>
      <c r="D444" s="72" t="s">
        <v>45</v>
      </c>
      <c r="E444" s="72" t="s">
        <v>45</v>
      </c>
      <c r="F444" s="74" t="s">
        <v>24</v>
      </c>
      <c r="G444" s="72" t="s">
        <v>45</v>
      </c>
      <c r="H444" s="72" t="s">
        <v>45</v>
      </c>
      <c r="I444" s="74" t="s">
        <v>24</v>
      </c>
      <c r="J444" s="72" t="s">
        <v>45</v>
      </c>
      <c r="K444" s="72" t="s">
        <v>45</v>
      </c>
      <c r="L444" s="74" t="s">
        <v>24</v>
      </c>
      <c r="M444" s="72" t="s">
        <v>26</v>
      </c>
      <c r="N444" s="74" t="s">
        <v>27</v>
      </c>
      <c r="O444" s="74" t="s">
        <v>59</v>
      </c>
      <c r="P444" s="30" t="s">
        <v>25</v>
      </c>
      <c r="Q444" s="31" t="s">
        <v>59</v>
      </c>
      <c r="R444" s="31" t="s">
        <v>59</v>
      </c>
      <c r="S444" s="29" t="s">
        <v>109</v>
      </c>
      <c r="T444" s="29" t="s">
        <v>61</v>
      </c>
      <c r="U444" s="29"/>
      <c r="V444" s="29"/>
      <c r="W444" s="133"/>
      <c r="X444" s="133"/>
      <c r="Y444" s="148" t="s">
        <v>45</v>
      </c>
      <c r="Z444" s="148" t="s">
        <v>45</v>
      </c>
      <c r="AA444" s="31" t="s">
        <v>24</v>
      </c>
      <c r="AB444" s="148" t="s">
        <v>45</v>
      </c>
      <c r="AC444" s="148" t="s">
        <v>45</v>
      </c>
      <c r="AD444" s="31" t="s">
        <v>24</v>
      </c>
      <c r="AE444" s="117" t="s">
        <v>6</v>
      </c>
      <c r="AF444" s="118" t="s">
        <v>132</v>
      </c>
      <c r="AG444" s="119" t="s">
        <v>133</v>
      </c>
      <c r="AH444" s="120" t="s">
        <v>134</v>
      </c>
      <c r="AI444" s="119" t="s">
        <v>135</v>
      </c>
      <c r="AJ444" s="157" t="s">
        <v>176</v>
      </c>
    </row>
    <row r="445" spans="1:37" ht="13" thickTop="1" x14ac:dyDescent="0.25">
      <c r="A445" s="83" t="s">
        <v>110</v>
      </c>
      <c r="B445" s="49">
        <v>23872</v>
      </c>
      <c r="C445" s="49">
        <v>770</v>
      </c>
      <c r="D445" s="99">
        <v>217</v>
      </c>
      <c r="E445" s="99">
        <v>10</v>
      </c>
      <c r="F445" s="101">
        <v>0.93</v>
      </c>
      <c r="G445" s="99">
        <v>255</v>
      </c>
      <c r="H445" s="99">
        <v>4</v>
      </c>
      <c r="I445" s="101">
        <v>0.98</v>
      </c>
      <c r="J445" s="99">
        <v>542</v>
      </c>
      <c r="K445" s="99">
        <v>17</v>
      </c>
      <c r="L445" s="101">
        <v>0.95</v>
      </c>
      <c r="M445" s="65">
        <v>18.3</v>
      </c>
      <c r="N445" s="65">
        <v>15.2</v>
      </c>
      <c r="O445" s="49">
        <v>11047</v>
      </c>
      <c r="P445" s="8">
        <f t="shared" ref="P445:P456" si="190">O445/B445</f>
        <v>0.46275971849865954</v>
      </c>
      <c r="Q445" s="49">
        <v>3725</v>
      </c>
      <c r="R445" s="49">
        <v>5355</v>
      </c>
      <c r="S445" s="7">
        <v>1</v>
      </c>
      <c r="T445" s="43">
        <v>10</v>
      </c>
      <c r="U445" s="52">
        <v>7.64</v>
      </c>
      <c r="V445" s="52">
        <v>7.48</v>
      </c>
      <c r="W445" s="85">
        <v>4840</v>
      </c>
      <c r="X445" s="85">
        <v>3806</v>
      </c>
      <c r="Y445" s="100">
        <v>42</v>
      </c>
      <c r="Z445" s="100">
        <v>2.9</v>
      </c>
      <c r="AA445" s="101">
        <v>0.91</v>
      </c>
      <c r="AB445" s="100">
        <v>7.1</v>
      </c>
      <c r="AC445" s="100">
        <v>3.12</v>
      </c>
      <c r="AD445" s="101">
        <v>0.55000000000000004</v>
      </c>
      <c r="AE445" s="121">
        <f>C445/$C$2</f>
        <v>0.24062500000000001</v>
      </c>
      <c r="AF445" s="122">
        <f>(C445*D445)/1000</f>
        <v>167.09</v>
      </c>
      <c r="AG445" s="123">
        <f>(AF445)/$E$3</f>
        <v>0.13924166666666668</v>
      </c>
      <c r="AH445" s="124">
        <f>(C445*G445)/1000</f>
        <v>196.35</v>
      </c>
      <c r="AI445" s="123">
        <f>(AH445)/$G$3</f>
        <v>0.20453125</v>
      </c>
      <c r="AJ445" s="159">
        <f t="shared" ref="AJ445:AJ456" si="191">(0.8*C445*G445)/60</f>
        <v>2618</v>
      </c>
    </row>
    <row r="446" spans="1:37" x14ac:dyDescent="0.25">
      <c r="A446" s="83" t="s">
        <v>29</v>
      </c>
      <c r="B446" s="7">
        <v>21187</v>
      </c>
      <c r="C446" s="7">
        <v>757</v>
      </c>
      <c r="D446" s="102">
        <v>136</v>
      </c>
      <c r="E446" s="102">
        <v>6</v>
      </c>
      <c r="F446" s="101">
        <v>0.95</v>
      </c>
      <c r="G446" s="102">
        <v>208</v>
      </c>
      <c r="H446" s="102">
        <v>5</v>
      </c>
      <c r="I446" s="101">
        <v>0.98</v>
      </c>
      <c r="J446" s="102">
        <v>409</v>
      </c>
      <c r="K446" s="102">
        <v>26</v>
      </c>
      <c r="L446" s="101">
        <v>0.94</v>
      </c>
      <c r="M446" s="52">
        <v>39.340000000000003</v>
      </c>
      <c r="N446" s="52">
        <v>17</v>
      </c>
      <c r="O446" s="7">
        <v>10892</v>
      </c>
      <c r="P446" s="8">
        <f t="shared" si="190"/>
        <v>0.51408882805493938</v>
      </c>
      <c r="Q446" s="7">
        <v>3145</v>
      </c>
      <c r="R446" s="7">
        <v>5186</v>
      </c>
      <c r="S446" s="7">
        <v>3</v>
      </c>
      <c r="T446" s="44">
        <v>15</v>
      </c>
      <c r="U446" s="52">
        <v>7.4</v>
      </c>
      <c r="V446" s="52">
        <v>7.3</v>
      </c>
      <c r="W446" s="85">
        <v>4368</v>
      </c>
      <c r="X446" s="85">
        <v>4415</v>
      </c>
      <c r="Y446" s="103">
        <v>43</v>
      </c>
      <c r="Z446" s="103">
        <v>2.9</v>
      </c>
      <c r="AA446" s="101">
        <v>0.93</v>
      </c>
      <c r="AB446" s="103">
        <v>6.4</v>
      </c>
      <c r="AC446" s="103">
        <v>3.6</v>
      </c>
      <c r="AD446" s="101">
        <v>0.43</v>
      </c>
      <c r="AE446" s="121">
        <f t="shared" ref="AE446:AE458" si="192">C446/$C$2</f>
        <v>0.23656250000000001</v>
      </c>
      <c r="AF446" s="122">
        <f t="shared" ref="AF446:AF458" si="193">(C446*D446)/1000</f>
        <v>102.952</v>
      </c>
      <c r="AG446" s="123">
        <f t="shared" ref="AG446:AG458" si="194">(AF446)/$E$3</f>
        <v>8.5793333333333333E-2</v>
      </c>
      <c r="AH446" s="124">
        <f t="shared" ref="AH446:AH458" si="195">(C446*G446)/1000</f>
        <v>157.45599999999999</v>
      </c>
      <c r="AI446" s="123">
        <f t="shared" ref="AI446:AI458" si="196">(AH446)/$G$3</f>
        <v>0.16401666666666664</v>
      </c>
      <c r="AJ446" s="159">
        <f t="shared" si="191"/>
        <v>2099.4133333333334</v>
      </c>
    </row>
    <row r="447" spans="1:37" x14ac:dyDescent="0.25">
      <c r="A447" s="83" t="s">
        <v>30</v>
      </c>
      <c r="B447" s="7">
        <v>21059</v>
      </c>
      <c r="C447" s="7">
        <v>679</v>
      </c>
      <c r="D447" s="102">
        <v>225</v>
      </c>
      <c r="E447" s="102">
        <v>6</v>
      </c>
      <c r="F447" s="101">
        <v>0.96</v>
      </c>
      <c r="G447" s="102">
        <v>312</v>
      </c>
      <c r="H447" s="102">
        <v>4</v>
      </c>
      <c r="I447" s="101">
        <v>0.99</v>
      </c>
      <c r="J447" s="102">
        <v>698</v>
      </c>
      <c r="K447" s="102">
        <v>19</v>
      </c>
      <c r="L447" s="101">
        <v>0.97</v>
      </c>
      <c r="M447" s="52">
        <v>18.559999999999999</v>
      </c>
      <c r="N447" s="52">
        <v>17.3</v>
      </c>
      <c r="O447" s="7">
        <v>12451</v>
      </c>
      <c r="P447" s="8">
        <f t="shared" si="190"/>
        <v>0.59124364879623914</v>
      </c>
      <c r="Q447" s="7">
        <v>3271</v>
      </c>
      <c r="R447" s="7">
        <v>4574</v>
      </c>
      <c r="S447" s="7">
        <v>6</v>
      </c>
      <c r="T447" s="44">
        <v>24</v>
      </c>
      <c r="U447" s="52">
        <v>7.46</v>
      </c>
      <c r="V447" s="52">
        <v>7.59</v>
      </c>
      <c r="W447" s="85">
        <v>3364</v>
      </c>
      <c r="X447" s="85">
        <v>3066</v>
      </c>
      <c r="Y447" s="103">
        <v>55</v>
      </c>
      <c r="Z447" s="103">
        <v>3.3</v>
      </c>
      <c r="AA447" s="101">
        <v>0.93</v>
      </c>
      <c r="AB447" s="103">
        <v>8.3000000000000007</v>
      </c>
      <c r="AC447" s="103">
        <v>3.17</v>
      </c>
      <c r="AD447" s="101">
        <v>0.61</v>
      </c>
      <c r="AE447" s="121">
        <f t="shared" si="192"/>
        <v>0.2121875</v>
      </c>
      <c r="AF447" s="122">
        <f t="shared" si="193"/>
        <v>152.77500000000001</v>
      </c>
      <c r="AG447" s="123">
        <f t="shared" si="194"/>
        <v>0.1273125</v>
      </c>
      <c r="AH447" s="124">
        <f t="shared" si="195"/>
        <v>211.84800000000001</v>
      </c>
      <c r="AI447" s="123">
        <f t="shared" si="196"/>
        <v>0.22067500000000001</v>
      </c>
      <c r="AJ447" s="159">
        <f t="shared" si="191"/>
        <v>2824.6400000000003</v>
      </c>
    </row>
    <row r="448" spans="1:37" x14ac:dyDescent="0.25">
      <c r="A448" s="83" t="s">
        <v>31</v>
      </c>
      <c r="B448" s="7">
        <v>25852</v>
      </c>
      <c r="C448" s="7">
        <v>862</v>
      </c>
      <c r="D448" s="102">
        <v>246</v>
      </c>
      <c r="E448" s="102">
        <v>9</v>
      </c>
      <c r="F448" s="101">
        <v>0.95</v>
      </c>
      <c r="G448" s="102">
        <v>258</v>
      </c>
      <c r="H448" s="102">
        <v>5</v>
      </c>
      <c r="I448" s="101">
        <v>0.98</v>
      </c>
      <c r="J448" s="102">
        <v>530</v>
      </c>
      <c r="K448" s="102">
        <v>19</v>
      </c>
      <c r="L448" s="101">
        <v>0.96</v>
      </c>
      <c r="M448" s="52">
        <v>35.72</v>
      </c>
      <c r="N448" s="52">
        <v>17.5</v>
      </c>
      <c r="O448" s="7">
        <v>13374</v>
      </c>
      <c r="P448" s="8">
        <f t="shared" si="190"/>
        <v>0.51732941358502249</v>
      </c>
      <c r="Q448" s="7">
        <v>3866</v>
      </c>
      <c r="R448" s="7">
        <v>5008</v>
      </c>
      <c r="S448" s="7">
        <v>6</v>
      </c>
      <c r="T448" s="44">
        <v>24</v>
      </c>
      <c r="U448" s="52">
        <v>7.26</v>
      </c>
      <c r="V448" s="52">
        <v>7.52</v>
      </c>
      <c r="W448" s="85">
        <v>3965</v>
      </c>
      <c r="X448" s="85">
        <v>3337</v>
      </c>
      <c r="Y448" s="103">
        <v>43.8</v>
      </c>
      <c r="Z448" s="103">
        <v>5.0999999999999996</v>
      </c>
      <c r="AA448" s="101">
        <v>0.88</v>
      </c>
      <c r="AB448" s="103">
        <v>12.3</v>
      </c>
      <c r="AC448" s="103">
        <v>3.28</v>
      </c>
      <c r="AD448" s="101">
        <v>0.63</v>
      </c>
      <c r="AE448" s="121">
        <f t="shared" si="192"/>
        <v>0.26937499999999998</v>
      </c>
      <c r="AF448" s="122">
        <f t="shared" si="193"/>
        <v>212.05199999999999</v>
      </c>
      <c r="AG448" s="123">
        <f t="shared" si="194"/>
        <v>0.17671000000000001</v>
      </c>
      <c r="AH448" s="124">
        <f t="shared" si="195"/>
        <v>222.39599999999999</v>
      </c>
      <c r="AI448" s="123">
        <f t="shared" si="196"/>
        <v>0.23166249999999999</v>
      </c>
      <c r="AJ448" s="159">
        <f t="shared" si="191"/>
        <v>2965.28</v>
      </c>
    </row>
    <row r="449" spans="1:39" x14ac:dyDescent="0.25">
      <c r="A449" s="83" t="s">
        <v>32</v>
      </c>
      <c r="B449" s="7">
        <v>26354</v>
      </c>
      <c r="C449" s="7">
        <v>850</v>
      </c>
      <c r="D449" s="102">
        <v>170</v>
      </c>
      <c r="E449" s="102">
        <v>8</v>
      </c>
      <c r="F449" s="101">
        <v>0.96</v>
      </c>
      <c r="G449" s="102">
        <v>338</v>
      </c>
      <c r="H449" s="102">
        <v>6</v>
      </c>
      <c r="I449" s="101">
        <v>0.98</v>
      </c>
      <c r="J449" s="102">
        <v>608</v>
      </c>
      <c r="K449" s="102">
        <v>24</v>
      </c>
      <c r="L449" s="101">
        <v>0.97</v>
      </c>
      <c r="M449" s="8">
        <v>17.32</v>
      </c>
      <c r="N449" s="8">
        <v>18.3</v>
      </c>
      <c r="O449" s="7">
        <v>12885</v>
      </c>
      <c r="P449" s="8">
        <f t="shared" si="190"/>
        <v>0.48892008803217729</v>
      </c>
      <c r="Q449" s="7">
        <v>3758</v>
      </c>
      <c r="R449" s="7">
        <v>5318</v>
      </c>
      <c r="S449" s="7">
        <v>0</v>
      </c>
      <c r="T449" s="44" t="s">
        <v>152</v>
      </c>
      <c r="U449" s="52">
        <v>7.33</v>
      </c>
      <c r="V449" s="52">
        <v>7.5</v>
      </c>
      <c r="W449" s="85">
        <v>3618</v>
      </c>
      <c r="X449" s="85">
        <v>3430</v>
      </c>
      <c r="Y449" s="103">
        <v>46.2</v>
      </c>
      <c r="Z449" s="103">
        <v>6.2</v>
      </c>
      <c r="AA449" s="101">
        <v>0.88</v>
      </c>
      <c r="AB449" s="103">
        <v>7.4</v>
      </c>
      <c r="AC449" s="103">
        <v>2.82</v>
      </c>
      <c r="AD449" s="101">
        <v>0.66</v>
      </c>
      <c r="AE449" s="121">
        <f t="shared" si="192"/>
        <v>0.265625</v>
      </c>
      <c r="AF449" s="122">
        <f t="shared" si="193"/>
        <v>144.5</v>
      </c>
      <c r="AG449" s="123">
        <f t="shared" si="194"/>
        <v>0.12041666666666667</v>
      </c>
      <c r="AH449" s="124">
        <f t="shared" si="195"/>
        <v>287.3</v>
      </c>
      <c r="AI449" s="123">
        <f t="shared" si="196"/>
        <v>0.29927083333333332</v>
      </c>
      <c r="AJ449" s="159">
        <f t="shared" si="191"/>
        <v>3830.6666666666665</v>
      </c>
    </row>
    <row r="450" spans="1:39" x14ac:dyDescent="0.25">
      <c r="A450" s="83" t="s">
        <v>33</v>
      </c>
      <c r="B450" s="7">
        <v>31810</v>
      </c>
      <c r="C450" s="7">
        <v>1060</v>
      </c>
      <c r="D450" s="102">
        <v>226</v>
      </c>
      <c r="E450" s="102">
        <v>8</v>
      </c>
      <c r="F450" s="101">
        <v>0.92</v>
      </c>
      <c r="G450" s="102">
        <v>278</v>
      </c>
      <c r="H450" s="102">
        <v>5</v>
      </c>
      <c r="I450" s="101">
        <v>0.98</v>
      </c>
      <c r="J450" s="102">
        <v>494</v>
      </c>
      <c r="K450" s="102">
        <v>19</v>
      </c>
      <c r="L450" s="101">
        <v>0.96</v>
      </c>
      <c r="M450" s="52">
        <v>19.52</v>
      </c>
      <c r="N450" s="52">
        <v>18.7</v>
      </c>
      <c r="O450" s="7">
        <v>17099</v>
      </c>
      <c r="P450" s="8">
        <f t="shared" si="190"/>
        <v>0.53753536623703235</v>
      </c>
      <c r="Q450" s="7">
        <v>4173</v>
      </c>
      <c r="R450" s="7">
        <v>6721</v>
      </c>
      <c r="S450" s="7">
        <v>4</v>
      </c>
      <c r="T450" s="44">
        <v>15</v>
      </c>
      <c r="U450" s="52">
        <v>7.14</v>
      </c>
      <c r="V450" s="52">
        <v>7.4</v>
      </c>
      <c r="W450" s="85">
        <v>4100</v>
      </c>
      <c r="X450" s="85">
        <v>3254</v>
      </c>
      <c r="Y450" s="103">
        <v>51.1</v>
      </c>
      <c r="Z450" s="103">
        <v>6.7</v>
      </c>
      <c r="AA450" s="101">
        <v>0.85</v>
      </c>
      <c r="AB450" s="103">
        <v>11.7</v>
      </c>
      <c r="AC450" s="103">
        <v>4.33</v>
      </c>
      <c r="AD450" s="101">
        <v>0.57999999999999996</v>
      </c>
      <c r="AE450" s="121">
        <f t="shared" si="192"/>
        <v>0.33124999999999999</v>
      </c>
      <c r="AF450" s="122">
        <f t="shared" si="193"/>
        <v>239.56</v>
      </c>
      <c r="AG450" s="123">
        <f t="shared" si="194"/>
        <v>0.19963333333333333</v>
      </c>
      <c r="AH450" s="124">
        <f t="shared" si="195"/>
        <v>294.68</v>
      </c>
      <c r="AI450" s="123">
        <f t="shared" si="196"/>
        <v>0.30695833333333333</v>
      </c>
      <c r="AJ450" s="159">
        <f t="shared" si="191"/>
        <v>3929.0666666666666</v>
      </c>
    </row>
    <row r="451" spans="1:39" x14ac:dyDescent="0.25">
      <c r="A451" s="83" t="s">
        <v>34</v>
      </c>
      <c r="B451" s="7">
        <v>39300</v>
      </c>
      <c r="C451" s="7">
        <v>1267.741935483871</v>
      </c>
      <c r="D451" s="102">
        <v>200.5</v>
      </c>
      <c r="E451" s="102">
        <v>7.6</v>
      </c>
      <c r="F451" s="101">
        <v>0.95</v>
      </c>
      <c r="G451" s="102">
        <v>328</v>
      </c>
      <c r="H451" s="102">
        <v>5</v>
      </c>
      <c r="I451" s="101">
        <v>0.98</v>
      </c>
      <c r="J451" s="102">
        <v>690</v>
      </c>
      <c r="K451" s="102">
        <v>25</v>
      </c>
      <c r="L451" s="101">
        <v>0.96</v>
      </c>
      <c r="M451" s="52">
        <v>37.979999999999997</v>
      </c>
      <c r="N451" s="52">
        <v>18.7</v>
      </c>
      <c r="O451" s="7">
        <v>25553</v>
      </c>
      <c r="P451" s="8">
        <f t="shared" si="190"/>
        <v>0.65020356234096688</v>
      </c>
      <c r="Q451" s="7">
        <v>4808</v>
      </c>
      <c r="R451" s="7">
        <v>7753</v>
      </c>
      <c r="S451" s="7">
        <v>3</v>
      </c>
      <c r="T451" s="44">
        <v>11</v>
      </c>
      <c r="U451" s="52">
        <v>7.3549999999999995</v>
      </c>
      <c r="V451" s="52">
        <v>7.5200000000000005</v>
      </c>
      <c r="W451" s="85">
        <v>3955</v>
      </c>
      <c r="X451" s="85">
        <v>2858.6</v>
      </c>
      <c r="Y451" s="103">
        <v>54.8</v>
      </c>
      <c r="Z451" s="103">
        <v>6.9220000000000015</v>
      </c>
      <c r="AA451" s="101">
        <v>0.85</v>
      </c>
      <c r="AB451" s="103">
        <v>9.6150000000000002</v>
      </c>
      <c r="AC451" s="103">
        <v>4.3579999999999997</v>
      </c>
      <c r="AD451" s="101">
        <v>0.48</v>
      </c>
      <c r="AE451" s="121">
        <f t="shared" si="192"/>
        <v>0.39616935483870969</v>
      </c>
      <c r="AF451" s="122">
        <f t="shared" si="193"/>
        <v>254.18225806451613</v>
      </c>
      <c r="AG451" s="123">
        <f t="shared" si="194"/>
        <v>0.21181854838709677</v>
      </c>
      <c r="AH451" s="124">
        <f t="shared" si="195"/>
        <v>415.81935483870967</v>
      </c>
      <c r="AI451" s="123">
        <f t="shared" si="196"/>
        <v>0.4331451612903226</v>
      </c>
      <c r="AJ451" s="159">
        <f t="shared" si="191"/>
        <v>5544.2580645161297</v>
      </c>
    </row>
    <row r="452" spans="1:39" x14ac:dyDescent="0.25">
      <c r="A452" s="83" t="s">
        <v>35</v>
      </c>
      <c r="B452" s="7">
        <v>49765</v>
      </c>
      <c r="C452" s="7">
        <v>1607</v>
      </c>
      <c r="D452" s="102">
        <v>316</v>
      </c>
      <c r="E452" s="102">
        <v>11</v>
      </c>
      <c r="F452" s="101">
        <v>0.98</v>
      </c>
      <c r="G452" s="102">
        <v>330</v>
      </c>
      <c r="H452" s="102">
        <v>7</v>
      </c>
      <c r="I452" s="101">
        <v>0.98</v>
      </c>
      <c r="J452" s="102">
        <v>785</v>
      </c>
      <c r="K452" s="102">
        <v>32</v>
      </c>
      <c r="L452" s="101">
        <v>0.96</v>
      </c>
      <c r="M452" s="52">
        <v>53.6</v>
      </c>
      <c r="N452" s="52">
        <v>18.3</v>
      </c>
      <c r="O452" s="7">
        <v>33139</v>
      </c>
      <c r="P452" s="8">
        <f t="shared" si="190"/>
        <v>0.66590977594695067</v>
      </c>
      <c r="Q452" s="7">
        <v>5924</v>
      </c>
      <c r="R452" s="7">
        <v>9546</v>
      </c>
      <c r="S452" s="7" t="s">
        <v>152</v>
      </c>
      <c r="T452" s="44" t="s">
        <v>152</v>
      </c>
      <c r="U452" s="52">
        <v>7.58</v>
      </c>
      <c r="V452" s="52">
        <v>7.69</v>
      </c>
      <c r="W452" s="85">
        <v>3768</v>
      </c>
      <c r="X452" s="85">
        <v>3219</v>
      </c>
      <c r="Y452" s="103">
        <v>43.2</v>
      </c>
      <c r="Z452" s="103">
        <v>6.7</v>
      </c>
      <c r="AA452" s="101">
        <v>0.84</v>
      </c>
      <c r="AB452" s="103">
        <v>10.9</v>
      </c>
      <c r="AC452" s="103">
        <v>5.23</v>
      </c>
      <c r="AD452" s="101">
        <v>0.67</v>
      </c>
      <c r="AE452" s="121">
        <f t="shared" si="192"/>
        <v>0.50218750000000001</v>
      </c>
      <c r="AF452" s="122">
        <f t="shared" si="193"/>
        <v>507.81200000000001</v>
      </c>
      <c r="AG452" s="123">
        <f t="shared" si="194"/>
        <v>0.4231766666666667</v>
      </c>
      <c r="AH452" s="124">
        <f t="shared" si="195"/>
        <v>530.30999999999995</v>
      </c>
      <c r="AI452" s="123">
        <f t="shared" si="196"/>
        <v>0.55240624999999999</v>
      </c>
      <c r="AJ452" s="159">
        <f t="shared" si="191"/>
        <v>7070.8000000000011</v>
      </c>
    </row>
    <row r="453" spans="1:39" x14ac:dyDescent="0.25">
      <c r="A453" s="83" t="s">
        <v>36</v>
      </c>
      <c r="B453" s="7">
        <v>37981</v>
      </c>
      <c r="C453" s="7">
        <v>1266</v>
      </c>
      <c r="D453" s="102">
        <v>230</v>
      </c>
      <c r="E453" s="102">
        <v>9</v>
      </c>
      <c r="F453" s="101">
        <v>0.92</v>
      </c>
      <c r="G453" s="102">
        <v>304</v>
      </c>
      <c r="H453" s="102">
        <v>6</v>
      </c>
      <c r="I453" s="101">
        <v>0.97</v>
      </c>
      <c r="J453" s="102">
        <v>632</v>
      </c>
      <c r="K453" s="102">
        <v>25</v>
      </c>
      <c r="L453" s="101">
        <v>0.93</v>
      </c>
      <c r="M453" s="52">
        <v>36.6</v>
      </c>
      <c r="N453" s="52">
        <v>17.600000000000001</v>
      </c>
      <c r="O453" s="7">
        <v>22014</v>
      </c>
      <c r="P453" s="8">
        <f t="shared" si="190"/>
        <v>0.57960559226981911</v>
      </c>
      <c r="Q453" s="7">
        <v>4623</v>
      </c>
      <c r="R453" s="7">
        <v>7067</v>
      </c>
      <c r="S453" s="7">
        <v>1</v>
      </c>
      <c r="T453" s="44">
        <v>5</v>
      </c>
      <c r="U453" s="52">
        <v>7.6</v>
      </c>
      <c r="V453" s="52">
        <v>7.7</v>
      </c>
      <c r="W453" s="85">
        <v>3554</v>
      </c>
      <c r="X453" s="85">
        <v>3248</v>
      </c>
      <c r="Y453" s="103">
        <v>60.3</v>
      </c>
      <c r="Z453" s="103">
        <v>6.9</v>
      </c>
      <c r="AA453" s="101">
        <v>0.87</v>
      </c>
      <c r="AB453" s="103">
        <v>11.5</v>
      </c>
      <c r="AC453" s="103">
        <v>4.83</v>
      </c>
      <c r="AD453" s="101">
        <v>0.62</v>
      </c>
      <c r="AE453" s="121">
        <f t="shared" si="192"/>
        <v>0.395625</v>
      </c>
      <c r="AF453" s="122">
        <f t="shared" si="193"/>
        <v>291.18</v>
      </c>
      <c r="AG453" s="123">
        <f t="shared" si="194"/>
        <v>0.24265</v>
      </c>
      <c r="AH453" s="124">
        <f t="shared" si="195"/>
        <v>384.86399999999998</v>
      </c>
      <c r="AI453" s="123">
        <f t="shared" si="196"/>
        <v>0.40089999999999998</v>
      </c>
      <c r="AJ453" s="159">
        <f t="shared" si="191"/>
        <v>5131.5200000000004</v>
      </c>
    </row>
    <row r="454" spans="1:39" x14ac:dyDescent="0.25">
      <c r="A454" s="83" t="s">
        <v>37</v>
      </c>
      <c r="B454" s="7">
        <v>27943</v>
      </c>
      <c r="C454" s="7">
        <v>901</v>
      </c>
      <c r="D454" s="102">
        <v>215</v>
      </c>
      <c r="E454" s="102">
        <v>5</v>
      </c>
      <c r="F454" s="101">
        <v>0.98</v>
      </c>
      <c r="G454" s="102">
        <v>270</v>
      </c>
      <c r="H454" s="102">
        <v>4.4000000000000004</v>
      </c>
      <c r="I454" s="101">
        <v>0.98</v>
      </c>
      <c r="J454" s="102">
        <v>578</v>
      </c>
      <c r="K454" s="102">
        <v>22</v>
      </c>
      <c r="L454" s="101">
        <v>0.96</v>
      </c>
      <c r="M454" s="52">
        <v>36.799999999999997</v>
      </c>
      <c r="N454" s="52">
        <v>16.100000000000001</v>
      </c>
      <c r="O454" s="7">
        <v>14201</v>
      </c>
      <c r="P454" s="8">
        <f t="shared" si="190"/>
        <v>0.50821314819453889</v>
      </c>
      <c r="Q454" s="7">
        <v>3507</v>
      </c>
      <c r="R454" s="7">
        <v>5404</v>
      </c>
      <c r="S454" s="7">
        <v>2</v>
      </c>
      <c r="T454" s="44">
        <v>9</v>
      </c>
      <c r="U454" s="44">
        <v>7.86</v>
      </c>
      <c r="V454" s="44">
        <v>7.73</v>
      </c>
      <c r="W454" s="85">
        <v>3480</v>
      </c>
      <c r="X454" s="85">
        <v>3014</v>
      </c>
      <c r="Y454" s="52">
        <v>39.799999999999997</v>
      </c>
      <c r="Z454" s="52">
        <v>3.7</v>
      </c>
      <c r="AA454" s="101">
        <v>0.91</v>
      </c>
      <c r="AB454" s="52">
        <v>9</v>
      </c>
      <c r="AC454" s="52">
        <v>2.7</v>
      </c>
      <c r="AD454" s="101">
        <v>0.71</v>
      </c>
      <c r="AE454" s="121">
        <f t="shared" si="192"/>
        <v>0.28156249999999999</v>
      </c>
      <c r="AF454" s="122">
        <f t="shared" si="193"/>
        <v>193.715</v>
      </c>
      <c r="AG454" s="123">
        <f t="shared" si="194"/>
        <v>0.16142916666666668</v>
      </c>
      <c r="AH454" s="124">
        <f t="shared" si="195"/>
        <v>243.27</v>
      </c>
      <c r="AI454" s="123">
        <f t="shared" si="196"/>
        <v>0.25340625</v>
      </c>
      <c r="AJ454" s="159">
        <f t="shared" si="191"/>
        <v>3243.6000000000004</v>
      </c>
    </row>
    <row r="455" spans="1:39" x14ac:dyDescent="0.25">
      <c r="A455" s="83" t="s">
        <v>38</v>
      </c>
      <c r="B455" s="7">
        <v>28585</v>
      </c>
      <c r="C455" s="7">
        <v>953</v>
      </c>
      <c r="D455" s="102">
        <v>222</v>
      </c>
      <c r="E455" s="102">
        <v>7</v>
      </c>
      <c r="F455" s="101">
        <v>0.96</v>
      </c>
      <c r="G455" s="102">
        <v>260</v>
      </c>
      <c r="H455" s="102">
        <v>5</v>
      </c>
      <c r="I455" s="101">
        <v>0.98</v>
      </c>
      <c r="J455" s="102">
        <v>496</v>
      </c>
      <c r="K455" s="102">
        <v>14</v>
      </c>
      <c r="L455" s="101">
        <v>0.97</v>
      </c>
      <c r="M455" s="52">
        <v>19.18</v>
      </c>
      <c r="N455" s="52">
        <v>17</v>
      </c>
      <c r="O455" s="7">
        <v>11416</v>
      </c>
      <c r="P455" s="8">
        <f t="shared" si="190"/>
        <v>0.39937029910792371</v>
      </c>
      <c r="Q455" s="7">
        <v>3971</v>
      </c>
      <c r="R455" s="7">
        <v>5681</v>
      </c>
      <c r="S455" s="7">
        <v>2</v>
      </c>
      <c r="T455" s="45">
        <v>12</v>
      </c>
      <c r="U455" s="52">
        <v>7.66</v>
      </c>
      <c r="V455" s="52">
        <v>7.71</v>
      </c>
      <c r="W455" s="85">
        <v>4911</v>
      </c>
      <c r="X455" s="85">
        <v>4952</v>
      </c>
      <c r="Y455" s="103">
        <v>36.6</v>
      </c>
      <c r="Z455" s="103">
        <v>1.8</v>
      </c>
      <c r="AA455" s="101">
        <v>0.93</v>
      </c>
      <c r="AB455" s="103">
        <v>9</v>
      </c>
      <c r="AC455" s="103">
        <v>3.33</v>
      </c>
      <c r="AD455" s="101">
        <v>0.56000000000000005</v>
      </c>
      <c r="AE455" s="121">
        <f t="shared" si="192"/>
        <v>0.29781249999999998</v>
      </c>
      <c r="AF455" s="122">
        <f t="shared" si="193"/>
        <v>211.566</v>
      </c>
      <c r="AG455" s="123">
        <f t="shared" si="194"/>
        <v>0.17630499999999999</v>
      </c>
      <c r="AH455" s="124">
        <f t="shared" si="195"/>
        <v>247.78</v>
      </c>
      <c r="AI455" s="123">
        <f t="shared" si="196"/>
        <v>0.25810416666666669</v>
      </c>
      <c r="AJ455" s="159">
        <f t="shared" si="191"/>
        <v>3303.733333333334</v>
      </c>
    </row>
    <row r="456" spans="1:39" ht="13" thickBot="1" x14ac:dyDescent="0.3">
      <c r="A456" s="83" t="s">
        <v>39</v>
      </c>
      <c r="B456" s="7">
        <v>21788</v>
      </c>
      <c r="C456" s="7">
        <v>703</v>
      </c>
      <c r="D456" s="102">
        <v>244</v>
      </c>
      <c r="E456" s="102">
        <v>4</v>
      </c>
      <c r="F456" s="101">
        <v>0.92</v>
      </c>
      <c r="G456" s="102">
        <v>208</v>
      </c>
      <c r="H456" s="102">
        <v>4</v>
      </c>
      <c r="I456" s="101">
        <v>0.97</v>
      </c>
      <c r="J456" s="102">
        <v>409</v>
      </c>
      <c r="K456" s="102">
        <v>14</v>
      </c>
      <c r="L456" s="101">
        <v>0.93</v>
      </c>
      <c r="M456" s="52">
        <v>18.64</v>
      </c>
      <c r="N456" s="52">
        <v>17</v>
      </c>
      <c r="O456" s="7">
        <v>12437</v>
      </c>
      <c r="P456" s="8">
        <f t="shared" si="190"/>
        <v>0.57081879933908575</v>
      </c>
      <c r="Q456" s="7">
        <v>4431</v>
      </c>
      <c r="R456" s="7">
        <v>2876</v>
      </c>
      <c r="S456" s="7">
        <v>1</v>
      </c>
      <c r="T456" s="45">
        <v>6</v>
      </c>
      <c r="U456" s="8">
        <v>7.57</v>
      </c>
      <c r="V456" s="8">
        <v>7.59</v>
      </c>
      <c r="W456" s="85">
        <v>3312</v>
      </c>
      <c r="X456" s="85">
        <v>3554</v>
      </c>
      <c r="Y456" s="103">
        <v>46.9</v>
      </c>
      <c r="Z456" s="103">
        <v>1.9</v>
      </c>
      <c r="AA456" s="101">
        <v>0.96</v>
      </c>
      <c r="AB456" s="103">
        <v>11.2</v>
      </c>
      <c r="AC456" s="103">
        <v>2.85</v>
      </c>
      <c r="AD456" s="101">
        <v>0.74</v>
      </c>
      <c r="AE456" s="121">
        <f t="shared" si="192"/>
        <v>0.21968750000000001</v>
      </c>
      <c r="AF456" s="122">
        <f t="shared" si="193"/>
        <v>171.53200000000001</v>
      </c>
      <c r="AG456" s="123">
        <f t="shared" si="194"/>
        <v>0.14294333333333334</v>
      </c>
      <c r="AH456" s="124">
        <f t="shared" si="195"/>
        <v>146.22399999999999</v>
      </c>
      <c r="AI456" s="123">
        <f t="shared" si="196"/>
        <v>0.15231666666666666</v>
      </c>
      <c r="AJ456" s="159">
        <f t="shared" si="191"/>
        <v>1949.6533333333332</v>
      </c>
    </row>
    <row r="457" spans="1:39" ht="13" thickTop="1" x14ac:dyDescent="0.25">
      <c r="A457" s="76" t="s">
        <v>167</v>
      </c>
      <c r="B457" s="77">
        <f>SUM(B445:B456)</f>
        <v>355496</v>
      </c>
      <c r="C457" s="77"/>
      <c r="D457" s="77"/>
      <c r="E457" s="77"/>
      <c r="F457" s="79"/>
      <c r="G457" s="77"/>
      <c r="H457" s="77"/>
      <c r="I457" s="79"/>
      <c r="J457" s="77"/>
      <c r="K457" s="77"/>
      <c r="L457" s="79"/>
      <c r="M457" s="77">
        <f>SUM(M445:M456)</f>
        <v>351.56</v>
      </c>
      <c r="N457" s="79"/>
      <c r="O457" s="77">
        <f t="shared" ref="O457:T457" si="197">SUM(O445:O456)</f>
        <v>196508</v>
      </c>
      <c r="P457" s="80">
        <f t="shared" si="197"/>
        <v>6.4859982404033545</v>
      </c>
      <c r="Q457" s="77">
        <f t="shared" si="197"/>
        <v>49202</v>
      </c>
      <c r="R457" s="77">
        <f t="shared" si="197"/>
        <v>70489</v>
      </c>
      <c r="S457" s="78">
        <f t="shared" si="197"/>
        <v>29</v>
      </c>
      <c r="T457" s="78">
        <f t="shared" si="197"/>
        <v>131</v>
      </c>
      <c r="U457" s="81"/>
      <c r="V457" s="81"/>
      <c r="W457" s="142"/>
      <c r="X457" s="142"/>
      <c r="Y457" s="152"/>
      <c r="Z457" s="152"/>
      <c r="AA457" s="81"/>
      <c r="AB457" s="152"/>
      <c r="AC457" s="152"/>
      <c r="AD457" s="81"/>
      <c r="AE457" s="125"/>
      <c r="AF457" s="126"/>
      <c r="AG457" s="127"/>
      <c r="AH457" s="128"/>
      <c r="AI457" s="127"/>
      <c r="AJ457" s="160"/>
    </row>
    <row r="458" spans="1:39" ht="13" thickBot="1" x14ac:dyDescent="0.3">
      <c r="A458" s="75" t="s">
        <v>168</v>
      </c>
      <c r="B458" s="13">
        <f t="shared" ref="B458:P458" si="198">AVERAGE(B445:B456)</f>
        <v>29624.666666666668</v>
      </c>
      <c r="C458" s="13">
        <f t="shared" si="198"/>
        <v>972.97849462365593</v>
      </c>
      <c r="D458" s="13">
        <f t="shared" si="198"/>
        <v>220.625</v>
      </c>
      <c r="E458" s="13">
        <f t="shared" si="198"/>
        <v>7.55</v>
      </c>
      <c r="F458" s="89">
        <f>AVERAGE(F445:F456)</f>
        <v>0.94833333333333336</v>
      </c>
      <c r="G458" s="13">
        <f>AVERAGE(G445:G456)</f>
        <v>279.08333333333331</v>
      </c>
      <c r="H458" s="13">
        <f>AVERAGE(H445:H456)</f>
        <v>5.0333333333333332</v>
      </c>
      <c r="I458" s="89">
        <f>AVERAGE(I445:I456)</f>
        <v>0.97916666666666696</v>
      </c>
      <c r="J458" s="13">
        <f t="shared" si="198"/>
        <v>572.58333333333337</v>
      </c>
      <c r="K458" s="13">
        <f t="shared" si="198"/>
        <v>21.333333333333332</v>
      </c>
      <c r="L458" s="89">
        <f>AVERAGE(L445:L456)</f>
        <v>0.95499999999999996</v>
      </c>
      <c r="M458" s="13">
        <f t="shared" si="198"/>
        <v>29.296666666666667</v>
      </c>
      <c r="N458" s="90">
        <f t="shared" si="198"/>
        <v>17.391666666666666</v>
      </c>
      <c r="O458" s="13">
        <f t="shared" si="198"/>
        <v>16375.666666666666</v>
      </c>
      <c r="P458" s="39">
        <f t="shared" si="198"/>
        <v>0.54049985336694617</v>
      </c>
      <c r="Q458" s="13">
        <f>AVERAGE(Q445:Q456)</f>
        <v>4100.166666666667</v>
      </c>
      <c r="R458" s="13">
        <f>AVERAGE(R445:R456)</f>
        <v>5874.083333333333</v>
      </c>
      <c r="S458" s="13"/>
      <c r="T458" s="42"/>
      <c r="U458" s="39">
        <f t="shared" ref="U458:AA458" si="199">AVERAGE(U445:U456)</f>
        <v>7.4879166666666661</v>
      </c>
      <c r="V458" s="39">
        <f t="shared" si="199"/>
        <v>7.560833333333334</v>
      </c>
      <c r="W458" s="135">
        <f t="shared" si="199"/>
        <v>3936.25</v>
      </c>
      <c r="X458" s="135">
        <f t="shared" si="199"/>
        <v>3512.7999999999997</v>
      </c>
      <c r="Y458" s="150">
        <f t="shared" si="199"/>
        <v>46.891666666666673</v>
      </c>
      <c r="Z458" s="150">
        <f t="shared" si="199"/>
        <v>4.5851666666666668</v>
      </c>
      <c r="AA458" s="89">
        <f t="shared" si="199"/>
        <v>0.89499999999999991</v>
      </c>
      <c r="AB458" s="150">
        <f>AVERAGE(AB445:AB456)</f>
        <v>9.5345833333333339</v>
      </c>
      <c r="AC458" s="150">
        <f>AVERAGE(AC445:AC456)</f>
        <v>3.6348333333333334</v>
      </c>
      <c r="AD458" s="89">
        <f>AVERAGE(AD445:AD456)</f>
        <v>0.60333333333333339</v>
      </c>
      <c r="AE458" s="121">
        <f t="shared" si="192"/>
        <v>0.30405577956989249</v>
      </c>
      <c r="AF458" s="122">
        <f t="shared" si="193"/>
        <v>214.66338037634409</v>
      </c>
      <c r="AG458" s="123">
        <f t="shared" si="194"/>
        <v>0.17888615031362007</v>
      </c>
      <c r="AH458" s="124">
        <f t="shared" si="195"/>
        <v>271.54208154121864</v>
      </c>
      <c r="AI458" s="129">
        <f t="shared" si="196"/>
        <v>0.28285633493876944</v>
      </c>
      <c r="AJ458" s="163">
        <f>AVERAGE(AJ445:AJ456)</f>
        <v>3709.219283154122</v>
      </c>
    </row>
    <row r="459" spans="1:39" ht="13" thickTop="1" x14ac:dyDescent="0.25"/>
    <row r="460" spans="1:39" ht="13" thickBot="1" x14ac:dyDescent="0.3"/>
    <row r="461" spans="1:39" ht="13" thickTop="1" x14ac:dyDescent="0.25">
      <c r="A461" s="25" t="s">
        <v>5</v>
      </c>
      <c r="B461" s="26" t="s">
        <v>6</v>
      </c>
      <c r="C461" s="26" t="s">
        <v>6</v>
      </c>
      <c r="D461" s="26" t="s">
        <v>8</v>
      </c>
      <c r="E461" s="26" t="s">
        <v>9</v>
      </c>
      <c r="F461" s="153" t="s">
        <v>2</v>
      </c>
      <c r="G461" s="26" t="s">
        <v>10</v>
      </c>
      <c r="H461" s="26" t="s">
        <v>11</v>
      </c>
      <c r="I461" s="153" t="s">
        <v>3</v>
      </c>
      <c r="J461" s="26" t="s">
        <v>12</v>
      </c>
      <c r="K461" s="26" t="s">
        <v>13</v>
      </c>
      <c r="L461" s="153" t="s">
        <v>14</v>
      </c>
      <c r="M461" s="26" t="s">
        <v>16</v>
      </c>
      <c r="N461" s="154" t="s">
        <v>17</v>
      </c>
      <c r="O461" s="27" t="s">
        <v>56</v>
      </c>
      <c r="P461" s="27" t="s">
        <v>48</v>
      </c>
      <c r="Q461" s="27"/>
      <c r="R461" s="27"/>
      <c r="S461" s="27"/>
      <c r="T461" s="27" t="s">
        <v>172</v>
      </c>
      <c r="U461" s="27" t="s">
        <v>173</v>
      </c>
      <c r="V461" s="166" t="s">
        <v>57</v>
      </c>
      <c r="W461" s="167"/>
      <c r="X461" s="26" t="s">
        <v>70</v>
      </c>
      <c r="Y461" s="26" t="s">
        <v>71</v>
      </c>
      <c r="Z461" s="26" t="s">
        <v>72</v>
      </c>
      <c r="AA461" s="26" t="s">
        <v>73</v>
      </c>
      <c r="AB461" s="147" t="s">
        <v>162</v>
      </c>
      <c r="AC461" s="147" t="s">
        <v>163</v>
      </c>
      <c r="AD461" s="153" t="s">
        <v>18</v>
      </c>
      <c r="AE461" s="147" t="s">
        <v>164</v>
      </c>
      <c r="AF461" s="147" t="s">
        <v>165</v>
      </c>
      <c r="AG461" s="153" t="s">
        <v>19</v>
      </c>
      <c r="AH461" s="113" t="s">
        <v>128</v>
      </c>
      <c r="AI461" s="114" t="s">
        <v>129</v>
      </c>
      <c r="AJ461" s="115" t="s">
        <v>130</v>
      </c>
      <c r="AK461" s="116" t="s">
        <v>128</v>
      </c>
      <c r="AL461" s="115" t="s">
        <v>128</v>
      </c>
      <c r="AM461" s="113" t="s">
        <v>174</v>
      </c>
    </row>
    <row r="462" spans="1:39" ht="14" thickBot="1" x14ac:dyDescent="0.3">
      <c r="A462" s="28" t="s">
        <v>169</v>
      </c>
      <c r="B462" s="72" t="s">
        <v>21</v>
      </c>
      <c r="C462" s="73" t="s">
        <v>22</v>
      </c>
      <c r="D462" s="72" t="s">
        <v>45</v>
      </c>
      <c r="E462" s="72" t="s">
        <v>45</v>
      </c>
      <c r="F462" s="155" t="s">
        <v>24</v>
      </c>
      <c r="G462" s="72" t="s">
        <v>45</v>
      </c>
      <c r="H462" s="72" t="s">
        <v>45</v>
      </c>
      <c r="I462" s="155" t="s">
        <v>24</v>
      </c>
      <c r="J462" s="72" t="s">
        <v>45</v>
      </c>
      <c r="K462" s="72" t="s">
        <v>45</v>
      </c>
      <c r="L462" s="155" t="s">
        <v>24</v>
      </c>
      <c r="M462" s="72" t="s">
        <v>26</v>
      </c>
      <c r="N462" s="155" t="s">
        <v>27</v>
      </c>
      <c r="O462" s="74" t="s">
        <v>59</v>
      </c>
      <c r="P462" s="30" t="s">
        <v>25</v>
      </c>
      <c r="Q462" s="30"/>
      <c r="R462" s="30"/>
      <c r="S462" s="30"/>
      <c r="T462" s="31" t="s">
        <v>59</v>
      </c>
      <c r="U462" s="31" t="s">
        <v>59</v>
      </c>
      <c r="V462" s="29" t="s">
        <v>109</v>
      </c>
      <c r="W462" s="29" t="s">
        <v>175</v>
      </c>
      <c r="X462" s="29"/>
      <c r="Y462" s="29"/>
      <c r="Z462" s="29"/>
      <c r="AA462" s="29"/>
      <c r="AB462" s="148" t="s">
        <v>45</v>
      </c>
      <c r="AC462" s="148" t="s">
        <v>45</v>
      </c>
      <c r="AD462" s="156" t="s">
        <v>24</v>
      </c>
      <c r="AE462" s="148" t="s">
        <v>45</v>
      </c>
      <c r="AF462" s="148" t="s">
        <v>45</v>
      </c>
      <c r="AG462" s="156" t="s">
        <v>24</v>
      </c>
      <c r="AH462" s="117" t="s">
        <v>6</v>
      </c>
      <c r="AI462" s="118" t="s">
        <v>132</v>
      </c>
      <c r="AJ462" s="119" t="s">
        <v>133</v>
      </c>
      <c r="AK462" s="120" t="s">
        <v>134</v>
      </c>
      <c r="AL462" s="119" t="s">
        <v>135</v>
      </c>
      <c r="AM462" s="157" t="s">
        <v>176</v>
      </c>
    </row>
    <row r="463" spans="1:39" ht="13" thickTop="1" x14ac:dyDescent="0.25">
      <c r="A463" s="83" t="s">
        <v>110</v>
      </c>
      <c r="B463" s="49">
        <v>19696</v>
      </c>
      <c r="C463" s="49">
        <v>635</v>
      </c>
      <c r="D463" s="99">
        <v>155</v>
      </c>
      <c r="E463" s="99">
        <v>4</v>
      </c>
      <c r="F463" s="158">
        <v>97</v>
      </c>
      <c r="G463" s="99">
        <v>238</v>
      </c>
      <c r="H463" s="99">
        <v>5</v>
      </c>
      <c r="I463" s="158">
        <v>98</v>
      </c>
      <c r="J463" s="99">
        <v>468</v>
      </c>
      <c r="K463" s="99">
        <v>21</v>
      </c>
      <c r="L463" s="158">
        <v>96</v>
      </c>
      <c r="M463" s="65">
        <v>18.98</v>
      </c>
      <c r="N463" s="65">
        <v>16.899999999999999</v>
      </c>
      <c r="O463" s="49">
        <v>13390</v>
      </c>
      <c r="P463" s="8">
        <f t="shared" ref="P463:P474" si="200">O463/B463</f>
        <v>0.67983346872461414</v>
      </c>
      <c r="Q463" s="66"/>
      <c r="R463" s="66"/>
      <c r="S463" s="66"/>
      <c r="T463" s="49">
        <v>2550</v>
      </c>
      <c r="U463" s="49">
        <v>3814</v>
      </c>
      <c r="V463" s="7">
        <v>1</v>
      </c>
      <c r="W463" s="43">
        <v>8</v>
      </c>
      <c r="X463" s="52">
        <v>7.61</v>
      </c>
      <c r="Y463" s="52">
        <v>7.63</v>
      </c>
      <c r="Z463" s="7">
        <v>2915</v>
      </c>
      <c r="AA463" s="7">
        <v>2760</v>
      </c>
      <c r="AB463" s="100">
        <v>44</v>
      </c>
      <c r="AC463" s="100">
        <v>1.7</v>
      </c>
      <c r="AD463" s="158">
        <v>96</v>
      </c>
      <c r="AE463" s="100">
        <v>9.6</v>
      </c>
      <c r="AF463" s="100">
        <v>2.68</v>
      </c>
      <c r="AG463" s="158">
        <v>68</v>
      </c>
      <c r="AH463" s="121">
        <f>C463/$C$2</f>
        <v>0.19843749999999999</v>
      </c>
      <c r="AI463" s="122">
        <f>(C463*D463)/1000</f>
        <v>98.424999999999997</v>
      </c>
      <c r="AJ463" s="123">
        <f>(AI463)/$E$3</f>
        <v>8.2020833333333334E-2</v>
      </c>
      <c r="AK463" s="124">
        <f>(C463*G463)/1000</f>
        <v>151.13</v>
      </c>
      <c r="AL463" s="123">
        <f>(AK463)/$G$3</f>
        <v>0.15742708333333333</v>
      </c>
      <c r="AM463" s="159">
        <f>(0.8*C463*G463)/60</f>
        <v>2015.0666666666666</v>
      </c>
    </row>
    <row r="464" spans="1:39" x14ac:dyDescent="0.25">
      <c r="A464" s="83" t="s">
        <v>29</v>
      </c>
      <c r="B464" s="7">
        <v>17038</v>
      </c>
      <c r="C464" s="7">
        <v>609</v>
      </c>
      <c r="D464" s="102">
        <v>233</v>
      </c>
      <c r="E464" s="102">
        <v>8</v>
      </c>
      <c r="F464" s="158">
        <v>97</v>
      </c>
      <c r="G464" s="102">
        <v>342</v>
      </c>
      <c r="H464" s="102">
        <v>4</v>
      </c>
      <c r="I464" s="158">
        <v>99</v>
      </c>
      <c r="J464" s="102">
        <v>697</v>
      </c>
      <c r="K464" s="102">
        <v>17</v>
      </c>
      <c r="L464" s="158">
        <v>97</v>
      </c>
      <c r="M464" s="52">
        <v>37.14</v>
      </c>
      <c r="N464" s="52">
        <v>16.5</v>
      </c>
      <c r="O464" s="7">
        <v>12865</v>
      </c>
      <c r="P464" s="8">
        <f t="shared" si="200"/>
        <v>0.75507688695856323</v>
      </c>
      <c r="Q464" s="8"/>
      <c r="R464" s="8"/>
      <c r="S464" s="8"/>
      <c r="T464" s="7">
        <v>3157</v>
      </c>
      <c r="U464" s="7">
        <v>2145</v>
      </c>
      <c r="V464" s="7">
        <v>11</v>
      </c>
      <c r="W464" s="44">
        <v>97</v>
      </c>
      <c r="X464" s="52">
        <v>7.47</v>
      </c>
      <c r="Y464" s="52">
        <v>7.72</v>
      </c>
      <c r="Z464" s="7">
        <v>3254</v>
      </c>
      <c r="AA464" s="7">
        <v>3037</v>
      </c>
      <c r="AB464" s="103">
        <v>48</v>
      </c>
      <c r="AC464" s="103">
        <v>1.7</v>
      </c>
      <c r="AD464" s="158">
        <v>96</v>
      </c>
      <c r="AE464" s="103">
        <v>9.6</v>
      </c>
      <c r="AF464" s="103">
        <v>3.34</v>
      </c>
      <c r="AG464" s="158">
        <v>65</v>
      </c>
      <c r="AH464" s="121">
        <f t="shared" ref="AH464:AH474" si="201">C464/$C$2</f>
        <v>0.1903125</v>
      </c>
      <c r="AI464" s="122">
        <f t="shared" ref="AI464:AI474" si="202">(C464*D464)/1000</f>
        <v>141.89699999999999</v>
      </c>
      <c r="AJ464" s="123">
        <f t="shared" ref="AJ464:AJ476" si="203">(AI464)/$E$3</f>
        <v>0.11824749999999999</v>
      </c>
      <c r="AK464" s="124">
        <f t="shared" ref="AK464:AK474" si="204">(C464*G464)/1000</f>
        <v>208.27799999999999</v>
      </c>
      <c r="AL464" s="123">
        <f t="shared" ref="AL464:AL474" si="205">(AK464)/$G$3</f>
        <v>0.21695624999999999</v>
      </c>
      <c r="AM464" s="159">
        <f t="shared" ref="AM464:AM474" si="206">(0.8*C464*G464)/60</f>
        <v>2777.0400000000004</v>
      </c>
    </row>
    <row r="465" spans="1:39" x14ac:dyDescent="0.25">
      <c r="A465" s="83" t="s">
        <v>30</v>
      </c>
      <c r="B465" s="7">
        <v>25180</v>
      </c>
      <c r="C465" s="7">
        <v>812</v>
      </c>
      <c r="D465" s="102">
        <v>203</v>
      </c>
      <c r="E465" s="102">
        <v>6</v>
      </c>
      <c r="F465" s="158">
        <v>96</v>
      </c>
      <c r="G465" s="102">
        <v>346</v>
      </c>
      <c r="H465" s="102">
        <v>4</v>
      </c>
      <c r="I465" s="158">
        <v>99</v>
      </c>
      <c r="J465" s="102">
        <v>565</v>
      </c>
      <c r="K465" s="102">
        <v>16</v>
      </c>
      <c r="L465" s="158">
        <v>96</v>
      </c>
      <c r="M465" s="52">
        <v>39.159999999999997</v>
      </c>
      <c r="N465" s="52">
        <v>17.100000000000001</v>
      </c>
      <c r="O465" s="7">
        <v>15345</v>
      </c>
      <c r="P465" s="8">
        <f t="shared" si="200"/>
        <v>0.6094122319301033</v>
      </c>
      <c r="Q465" s="8"/>
      <c r="R465" s="8"/>
      <c r="S465" s="8"/>
      <c r="T465" s="7">
        <v>4788</v>
      </c>
      <c r="U465" s="7">
        <v>3057</v>
      </c>
      <c r="V465" s="7">
        <v>7</v>
      </c>
      <c r="W465" s="44">
        <v>38</v>
      </c>
      <c r="X465" s="52">
        <v>7.39</v>
      </c>
      <c r="Y465" s="52">
        <v>7.49</v>
      </c>
      <c r="Z465" s="7">
        <v>3702</v>
      </c>
      <c r="AA465" s="7">
        <v>2962</v>
      </c>
      <c r="AB465" s="103">
        <v>48</v>
      </c>
      <c r="AC465" s="103">
        <v>2.2000000000000002</v>
      </c>
      <c r="AD465" s="158">
        <v>95</v>
      </c>
      <c r="AE465" s="103">
        <v>8.4</v>
      </c>
      <c r="AF465" s="103">
        <v>2.39</v>
      </c>
      <c r="AG465" s="158">
        <v>72</v>
      </c>
      <c r="AH465" s="121">
        <f t="shared" si="201"/>
        <v>0.25374999999999998</v>
      </c>
      <c r="AI465" s="122">
        <f t="shared" si="202"/>
        <v>164.83600000000001</v>
      </c>
      <c r="AJ465" s="123">
        <f t="shared" si="203"/>
        <v>0.13736333333333334</v>
      </c>
      <c r="AK465" s="124">
        <f t="shared" si="204"/>
        <v>280.952</v>
      </c>
      <c r="AL465" s="123">
        <f t="shared" si="205"/>
        <v>0.29265833333333335</v>
      </c>
      <c r="AM465" s="159">
        <f t="shared" si="206"/>
        <v>3746.0266666666666</v>
      </c>
    </row>
    <row r="466" spans="1:39" x14ac:dyDescent="0.25">
      <c r="A466" s="83" t="s">
        <v>31</v>
      </c>
      <c r="B466" s="7">
        <v>28736</v>
      </c>
      <c r="C466" s="7">
        <v>957.86666666666667</v>
      </c>
      <c r="D466" s="102">
        <v>220.8</v>
      </c>
      <c r="E466" s="102">
        <v>5.8571428571428568</v>
      </c>
      <c r="F466" s="158">
        <v>96.347800000000007</v>
      </c>
      <c r="G466" s="102">
        <v>232.2</v>
      </c>
      <c r="H466" s="102">
        <v>6</v>
      </c>
      <c r="I466" s="158">
        <v>97.3018</v>
      </c>
      <c r="J466" s="102">
        <v>421.2</v>
      </c>
      <c r="K466" s="102">
        <v>23.900000000000002</v>
      </c>
      <c r="L466" s="158">
        <v>91.755600000000001</v>
      </c>
      <c r="M466" s="52">
        <v>39.700000000000003</v>
      </c>
      <c r="N466" s="52">
        <v>17.100000000000001</v>
      </c>
      <c r="O466" s="7">
        <v>14132</v>
      </c>
      <c r="P466" s="8">
        <f t="shared" si="200"/>
        <v>0.49178730512249441</v>
      </c>
      <c r="Q466" s="8"/>
      <c r="R466" s="8"/>
      <c r="S466" s="8"/>
      <c r="T466" s="7">
        <v>5826</v>
      </c>
      <c r="U466" s="7">
        <v>3685</v>
      </c>
      <c r="V466" s="7">
        <v>3</v>
      </c>
      <c r="W466" s="44">
        <v>49</v>
      </c>
      <c r="X466" s="52">
        <v>7.4640000000000004</v>
      </c>
      <c r="Y466" s="52">
        <v>7.8742857142857146</v>
      </c>
      <c r="Z466" s="7">
        <v>3628</v>
      </c>
      <c r="AA466" s="7">
        <v>3111.5714285714284</v>
      </c>
      <c r="AB466" s="103">
        <v>43.966666666666661</v>
      </c>
      <c r="AC466" s="103">
        <v>4.46875</v>
      </c>
      <c r="AD466" s="158">
        <v>88.664333333333332</v>
      </c>
      <c r="AE466" s="103">
        <v>9.3783333333333356</v>
      </c>
      <c r="AF466" s="103">
        <v>2.6599999999999997</v>
      </c>
      <c r="AG466" s="158">
        <v>66.350166666666652</v>
      </c>
      <c r="AH466" s="121">
        <f t="shared" si="201"/>
        <v>0.29933333333333334</v>
      </c>
      <c r="AI466" s="122">
        <f t="shared" si="202"/>
        <v>211.49696000000003</v>
      </c>
      <c r="AJ466" s="123">
        <f t="shared" si="203"/>
        <v>0.17624746666666669</v>
      </c>
      <c r="AK466" s="124">
        <f t="shared" si="204"/>
        <v>222.41663999999997</v>
      </c>
      <c r="AL466" s="123">
        <f t="shared" si="205"/>
        <v>0.23168399999999997</v>
      </c>
      <c r="AM466" s="159">
        <f t="shared" si="206"/>
        <v>2965.5552000000002</v>
      </c>
    </row>
    <row r="467" spans="1:39" x14ac:dyDescent="0.25">
      <c r="A467" s="83" t="s">
        <v>32</v>
      </c>
      <c r="B467" s="7">
        <v>27632</v>
      </c>
      <c r="C467" s="7">
        <v>891.35483870967744</v>
      </c>
      <c r="D467" s="102">
        <v>136</v>
      </c>
      <c r="E467" s="102">
        <v>8.1999999999999993</v>
      </c>
      <c r="F467" s="158">
        <v>94.141249999999985</v>
      </c>
      <c r="G467" s="102">
        <v>197.5</v>
      </c>
      <c r="H467" s="102">
        <v>6.8</v>
      </c>
      <c r="I467" s="158">
        <v>96.161249999999995</v>
      </c>
      <c r="J467" s="102">
        <v>399.75</v>
      </c>
      <c r="K467" s="102">
        <v>24.240000000000002</v>
      </c>
      <c r="L467" s="158">
        <v>93.8215</v>
      </c>
      <c r="M467" s="8">
        <v>19.34</v>
      </c>
      <c r="N467" s="8">
        <v>16.600000000000001</v>
      </c>
      <c r="O467" s="7">
        <v>14640</v>
      </c>
      <c r="P467" s="8">
        <f t="shared" si="200"/>
        <v>0.52982049797336417</v>
      </c>
      <c r="Q467" s="8"/>
      <c r="R467" s="8"/>
      <c r="S467" s="8"/>
      <c r="T467" s="7">
        <v>5565</v>
      </c>
      <c r="U467" s="7">
        <v>3481</v>
      </c>
      <c r="V467" s="7">
        <v>2</v>
      </c>
      <c r="W467" s="44">
        <v>18</v>
      </c>
      <c r="X467" s="52">
        <v>7.4300000000000006</v>
      </c>
      <c r="Y467" s="52">
        <v>7.8420000000000005</v>
      </c>
      <c r="Z467" s="7">
        <v>2701</v>
      </c>
      <c r="AA467" s="7">
        <v>2274.4</v>
      </c>
      <c r="AB467" s="103">
        <v>50.674999999999997</v>
      </c>
      <c r="AC467" s="103">
        <v>3.1779999999999999</v>
      </c>
      <c r="AD467" s="158">
        <v>93.609249999999989</v>
      </c>
      <c r="AE467" s="103">
        <v>11.3475</v>
      </c>
      <c r="AF467" s="103">
        <v>3.044</v>
      </c>
      <c r="AG467" s="158">
        <v>73.061250000000001</v>
      </c>
      <c r="AH467" s="121">
        <f t="shared" si="201"/>
        <v>0.27854838709677421</v>
      </c>
      <c r="AI467" s="122">
        <f t="shared" si="202"/>
        <v>121.22425806451614</v>
      </c>
      <c r="AJ467" s="123">
        <f t="shared" si="203"/>
        <v>0.10102021505376345</v>
      </c>
      <c r="AK467" s="124">
        <f t="shared" si="204"/>
        <v>176.04258064516131</v>
      </c>
      <c r="AL467" s="123">
        <f t="shared" si="205"/>
        <v>0.18337768817204303</v>
      </c>
      <c r="AM467" s="159">
        <f t="shared" si="206"/>
        <v>2347.2344086021503</v>
      </c>
    </row>
    <row r="468" spans="1:39" x14ac:dyDescent="0.25">
      <c r="A468" s="83" t="s">
        <v>33</v>
      </c>
      <c r="B468" s="7">
        <v>34002</v>
      </c>
      <c r="C468" s="7">
        <v>1133.4000000000001</v>
      </c>
      <c r="D468" s="102">
        <v>205.2</v>
      </c>
      <c r="E468" s="102">
        <v>10.366666666666667</v>
      </c>
      <c r="F468" s="158">
        <v>92.781399999999991</v>
      </c>
      <c r="G468" s="102">
        <v>238</v>
      </c>
      <c r="H468" s="102">
        <v>6.166666666666667</v>
      </c>
      <c r="I468" s="158">
        <v>96.511200000000002</v>
      </c>
      <c r="J468" s="102">
        <v>561.4</v>
      </c>
      <c r="K468" s="102">
        <v>26.916666666666668</v>
      </c>
      <c r="L468" s="158">
        <v>93.597399999999993</v>
      </c>
      <c r="M468" s="52">
        <v>55</v>
      </c>
      <c r="N468" s="52">
        <v>16.899999999999999</v>
      </c>
      <c r="O468" s="7">
        <v>17525</v>
      </c>
      <c r="P468" s="8">
        <f t="shared" si="200"/>
        <v>0.51541085818481269</v>
      </c>
      <c r="Q468" s="8"/>
      <c r="R468" s="8"/>
      <c r="S468" s="8"/>
      <c r="T468" s="7">
        <v>6618</v>
      </c>
      <c r="U468" s="7">
        <v>3903</v>
      </c>
      <c r="V468" s="7">
        <v>0</v>
      </c>
      <c r="W468" s="44" t="s">
        <v>152</v>
      </c>
      <c r="X468" s="52">
        <v>7.4079999999999995</v>
      </c>
      <c r="Y468" s="52">
        <v>7.836666666666666</v>
      </c>
      <c r="Z468" s="7">
        <v>2684</v>
      </c>
      <c r="AA468" s="7">
        <v>2233.6666666666665</v>
      </c>
      <c r="AB468" s="103">
        <v>51.240000000000009</v>
      </c>
      <c r="AC468" s="103">
        <v>4.0699999999999994</v>
      </c>
      <c r="AD468" s="158">
        <v>90.71759999999999</v>
      </c>
      <c r="AE468" s="103">
        <v>10.623999999999999</v>
      </c>
      <c r="AF468" s="103">
        <v>2.4083333333333332</v>
      </c>
      <c r="AG468" s="158">
        <v>73.558599999999998</v>
      </c>
      <c r="AH468" s="121">
        <f t="shared" si="201"/>
        <v>0.35418750000000004</v>
      </c>
      <c r="AI468" s="122">
        <f t="shared" si="202"/>
        <v>232.57368</v>
      </c>
      <c r="AJ468" s="123">
        <f t="shared" si="203"/>
        <v>0.19381139999999999</v>
      </c>
      <c r="AK468" s="124">
        <f t="shared" si="204"/>
        <v>269.74920000000003</v>
      </c>
      <c r="AL468" s="123">
        <f t="shared" si="205"/>
        <v>0.28098875000000001</v>
      </c>
      <c r="AM468" s="159">
        <f t="shared" si="206"/>
        <v>3596.6560000000009</v>
      </c>
    </row>
    <row r="469" spans="1:39" x14ac:dyDescent="0.25">
      <c r="A469" s="83" t="s">
        <v>34</v>
      </c>
      <c r="B469" s="7">
        <v>45259</v>
      </c>
      <c r="C469" s="7">
        <v>1459.9677419354839</v>
      </c>
      <c r="D469" s="102">
        <v>218.75</v>
      </c>
      <c r="E469" s="102">
        <v>8.1999999999999993</v>
      </c>
      <c r="F469" s="158">
        <v>94.90325</v>
      </c>
      <c r="G469" s="102">
        <v>220</v>
      </c>
      <c r="H469" s="102">
        <v>6.2</v>
      </c>
      <c r="I469" s="158">
        <v>97.121499999999997</v>
      </c>
      <c r="J469" s="102">
        <v>583.75</v>
      </c>
      <c r="K469" s="102">
        <v>22.22</v>
      </c>
      <c r="L469" s="158">
        <v>95.417750000000012</v>
      </c>
      <c r="M469" s="52">
        <v>56.1</v>
      </c>
      <c r="N469" s="52">
        <v>17.3</v>
      </c>
      <c r="O469" s="7">
        <v>24947</v>
      </c>
      <c r="P469" s="8">
        <f t="shared" si="200"/>
        <v>0.5512052851366579</v>
      </c>
      <c r="Q469" s="8"/>
      <c r="R469" s="8"/>
      <c r="S469" s="8"/>
      <c r="T469" s="7">
        <v>8470</v>
      </c>
      <c r="U469" s="7">
        <v>4565</v>
      </c>
      <c r="V469" s="7">
        <v>1</v>
      </c>
      <c r="W469" s="44">
        <v>15</v>
      </c>
      <c r="X469" s="52">
        <v>7.4824999999999999</v>
      </c>
      <c r="Y469" s="52">
        <v>7.75</v>
      </c>
      <c r="Z469" s="7">
        <v>2220.25</v>
      </c>
      <c r="AA469" s="7">
        <v>2232.1999999999998</v>
      </c>
      <c r="AB469" s="103">
        <v>53.65</v>
      </c>
      <c r="AC469" s="103">
        <v>3.8840000000000003</v>
      </c>
      <c r="AD469" s="158">
        <v>92.632999999999996</v>
      </c>
      <c r="AE469" s="103">
        <v>11.865</v>
      </c>
      <c r="AF469" s="103">
        <v>3.9480000000000004</v>
      </c>
      <c r="AG469" s="158">
        <v>68.862499999999997</v>
      </c>
      <c r="AH469" s="121">
        <f t="shared" si="201"/>
        <v>0.45623991935483871</v>
      </c>
      <c r="AI469" s="122">
        <f t="shared" si="202"/>
        <v>319.36794354838707</v>
      </c>
      <c r="AJ469" s="123">
        <f t="shared" si="203"/>
        <v>0.26613995295698922</v>
      </c>
      <c r="AK469" s="124">
        <f t="shared" si="204"/>
        <v>321.1929032258065</v>
      </c>
      <c r="AL469" s="123">
        <f t="shared" si="205"/>
        <v>0.33457594086021508</v>
      </c>
      <c r="AM469" s="159">
        <f t="shared" si="206"/>
        <v>4282.5720430107522</v>
      </c>
    </row>
    <row r="470" spans="1:39" x14ac:dyDescent="0.25">
      <c r="A470" s="83" t="s">
        <v>35</v>
      </c>
      <c r="B470" s="7">
        <v>50714</v>
      </c>
      <c r="C470" s="7">
        <v>1636</v>
      </c>
      <c r="D470" s="102">
        <v>255</v>
      </c>
      <c r="E470" s="102">
        <v>6</v>
      </c>
      <c r="F470" s="158">
        <v>97</v>
      </c>
      <c r="G470" s="102">
        <v>278</v>
      </c>
      <c r="H470" s="102">
        <v>8</v>
      </c>
      <c r="I470" s="158">
        <v>97</v>
      </c>
      <c r="J470" s="102">
        <v>619</v>
      </c>
      <c r="K470" s="102">
        <v>23</v>
      </c>
      <c r="L470" s="158">
        <v>95</v>
      </c>
      <c r="M470" s="52">
        <v>36.840000000000003</v>
      </c>
      <c r="N470" s="52">
        <v>16.8</v>
      </c>
      <c r="O470" s="7">
        <v>31423</v>
      </c>
      <c r="P470" s="8">
        <f t="shared" si="200"/>
        <v>0.61961194147572662</v>
      </c>
      <c r="Q470" s="8"/>
      <c r="R470" s="8"/>
      <c r="S470" s="8"/>
      <c r="T470" s="7">
        <v>9457</v>
      </c>
      <c r="U470" s="7">
        <v>5300</v>
      </c>
      <c r="V470" s="7">
        <v>0</v>
      </c>
      <c r="W470" s="44" t="s">
        <v>152</v>
      </c>
      <c r="X470" s="52">
        <v>7.45</v>
      </c>
      <c r="Y470" s="52">
        <v>7.73</v>
      </c>
      <c r="Z470" s="7">
        <v>2960</v>
      </c>
      <c r="AA470" s="7">
        <v>2465</v>
      </c>
      <c r="AB470" s="103">
        <v>57.9</v>
      </c>
      <c r="AC470" s="103">
        <v>3</v>
      </c>
      <c r="AD470" s="158">
        <v>94</v>
      </c>
      <c r="AE470" s="103">
        <v>11.4</v>
      </c>
      <c r="AF470" s="103">
        <v>4.3600000000000003</v>
      </c>
      <c r="AG470" s="158">
        <v>63</v>
      </c>
      <c r="AH470" s="121">
        <f t="shared" si="201"/>
        <v>0.51124999999999998</v>
      </c>
      <c r="AI470" s="122">
        <f t="shared" si="202"/>
        <v>417.18</v>
      </c>
      <c r="AJ470" s="123">
        <f t="shared" si="203"/>
        <v>0.34765000000000001</v>
      </c>
      <c r="AK470" s="124">
        <f t="shared" si="204"/>
        <v>454.80799999999999</v>
      </c>
      <c r="AL470" s="123">
        <f t="shared" si="205"/>
        <v>0.47375833333333334</v>
      </c>
      <c r="AM470" s="159">
        <f t="shared" si="206"/>
        <v>6064.1066666666675</v>
      </c>
    </row>
    <row r="471" spans="1:39" x14ac:dyDescent="0.25">
      <c r="A471" s="83" t="s">
        <v>36</v>
      </c>
      <c r="B471" s="7">
        <v>33785</v>
      </c>
      <c r="C471" s="7">
        <v>1126.1666666666667</v>
      </c>
      <c r="D471" s="102">
        <v>221</v>
      </c>
      <c r="E471" s="102">
        <v>8.5714285714285712</v>
      </c>
      <c r="F471" s="158">
        <v>95.777000000000001</v>
      </c>
      <c r="G471" s="102">
        <v>200</v>
      </c>
      <c r="H471" s="102">
        <v>5.5714285714285712</v>
      </c>
      <c r="I471" s="158">
        <v>97.42580000000001</v>
      </c>
      <c r="J471" s="102">
        <v>516.20000000000005</v>
      </c>
      <c r="K471" s="102">
        <v>19.514285714285712</v>
      </c>
      <c r="L471" s="158">
        <v>95.937600000000003</v>
      </c>
      <c r="M471" s="52">
        <v>34.6</v>
      </c>
      <c r="N471" s="52">
        <v>16.899999999999999</v>
      </c>
      <c r="O471" s="7">
        <v>19831</v>
      </c>
      <c r="P471" s="8">
        <f t="shared" si="200"/>
        <v>0.58697646884712151</v>
      </c>
      <c r="Q471" s="8"/>
      <c r="R471" s="8"/>
      <c r="S471" s="8"/>
      <c r="T471" s="7">
        <v>6305</v>
      </c>
      <c r="U471" s="7">
        <v>3897</v>
      </c>
      <c r="V471" s="7">
        <v>0</v>
      </c>
      <c r="W471" s="44" t="s">
        <v>152</v>
      </c>
      <c r="X471" s="52">
        <v>7.7279999999999998</v>
      </c>
      <c r="Y471" s="52">
        <v>7.8342857142857145</v>
      </c>
      <c r="Z471" s="7">
        <v>3774</v>
      </c>
      <c r="AA471" s="7">
        <v>3175.7142857142858</v>
      </c>
      <c r="AB471" s="103">
        <v>45.540000000000006</v>
      </c>
      <c r="AC471" s="103">
        <v>2.7157142857142857</v>
      </c>
      <c r="AD471" s="158">
        <v>93.415800000000019</v>
      </c>
      <c r="AE471" s="103">
        <v>9.1699999999999982</v>
      </c>
      <c r="AF471" s="103">
        <v>4.5357142857142865</v>
      </c>
      <c r="AG471" s="158">
        <v>48.568200000000004</v>
      </c>
      <c r="AH471" s="121">
        <f t="shared" si="201"/>
        <v>0.35192708333333333</v>
      </c>
      <c r="AI471" s="122">
        <f t="shared" si="202"/>
        <v>248.88283333333334</v>
      </c>
      <c r="AJ471" s="123">
        <f t="shared" si="203"/>
        <v>0.20740236111111113</v>
      </c>
      <c r="AK471" s="124">
        <f t="shared" si="204"/>
        <v>225.23333333333335</v>
      </c>
      <c r="AL471" s="123">
        <f t="shared" si="205"/>
        <v>0.23461805555555557</v>
      </c>
      <c r="AM471" s="159">
        <f t="shared" si="206"/>
        <v>3003.1111111111113</v>
      </c>
    </row>
    <row r="472" spans="1:39" x14ac:dyDescent="0.25">
      <c r="A472" s="83" t="s">
        <v>37</v>
      </c>
      <c r="B472" s="7">
        <v>29208</v>
      </c>
      <c r="C472" s="7">
        <v>942.19354838709683</v>
      </c>
      <c r="D472" s="102">
        <v>166</v>
      </c>
      <c r="E472" s="102">
        <v>14.885714285714286</v>
      </c>
      <c r="F472" s="158">
        <v>85.08420000000001</v>
      </c>
      <c r="G472" s="102">
        <v>212</v>
      </c>
      <c r="H472" s="102">
        <v>7.4285714285714288</v>
      </c>
      <c r="I472" s="158">
        <v>94.248000000000005</v>
      </c>
      <c r="J472" s="102">
        <v>499.8</v>
      </c>
      <c r="K472" s="102">
        <v>34.928571428571431</v>
      </c>
      <c r="L472" s="158">
        <v>93.093199999999996</v>
      </c>
      <c r="M472" s="52">
        <v>36.08</v>
      </c>
      <c r="N472" s="52">
        <v>16.7</v>
      </c>
      <c r="O472" s="7">
        <v>14762</v>
      </c>
      <c r="P472" s="8">
        <f t="shared" si="200"/>
        <v>0.50540947685565596</v>
      </c>
      <c r="Q472" s="8"/>
      <c r="R472" s="8"/>
      <c r="S472" s="8"/>
      <c r="T472" s="7">
        <v>5467</v>
      </c>
      <c r="U472" s="7">
        <v>3609</v>
      </c>
      <c r="V472" s="7">
        <v>0</v>
      </c>
      <c r="W472" s="44" t="s">
        <v>152</v>
      </c>
      <c r="X472" s="44">
        <v>7.32</v>
      </c>
      <c r="Y472" s="52">
        <v>7.5171428571428569</v>
      </c>
      <c r="Z472" s="7">
        <v>5278</v>
      </c>
      <c r="AA472" s="7">
        <v>3746.2857142857142</v>
      </c>
      <c r="AB472" s="52">
        <v>50.58</v>
      </c>
      <c r="AC472" s="52">
        <v>2.4657142857142853</v>
      </c>
      <c r="AD472" s="158">
        <v>95.43719999999999</v>
      </c>
      <c r="AE472" s="52">
        <v>8.9360000000000017</v>
      </c>
      <c r="AF472" s="52">
        <v>4.1085714285714285</v>
      </c>
      <c r="AG472" s="158">
        <v>53.000599999999999</v>
      </c>
      <c r="AH472" s="121">
        <f t="shared" si="201"/>
        <v>0.29443548387096774</v>
      </c>
      <c r="AI472" s="122">
        <f t="shared" si="202"/>
        <v>156.40412903225806</v>
      </c>
      <c r="AJ472" s="123">
        <f t="shared" si="203"/>
        <v>0.13033677419354839</v>
      </c>
      <c r="AK472" s="124">
        <f t="shared" si="204"/>
        <v>199.74503225806453</v>
      </c>
      <c r="AL472" s="123">
        <f t="shared" si="205"/>
        <v>0.20806774193548389</v>
      </c>
      <c r="AM472" s="159">
        <f t="shared" si="206"/>
        <v>2663.2670967741938</v>
      </c>
    </row>
    <row r="473" spans="1:39" x14ac:dyDescent="0.25">
      <c r="A473" s="83" t="s">
        <v>38</v>
      </c>
      <c r="B473" s="7">
        <v>23730</v>
      </c>
      <c r="C473" s="7">
        <v>791</v>
      </c>
      <c r="D473" s="102">
        <v>185.6</v>
      </c>
      <c r="E473" s="102">
        <v>7.833333333333333</v>
      </c>
      <c r="F473" s="158">
        <v>94.699200000000005</v>
      </c>
      <c r="G473" s="102">
        <v>212</v>
      </c>
      <c r="H473" s="102">
        <v>3.8333333333333335</v>
      </c>
      <c r="I473" s="158">
        <v>98.203400000000016</v>
      </c>
      <c r="J473" s="102">
        <v>433.6</v>
      </c>
      <c r="K473" s="102">
        <v>22.683333333333334</v>
      </c>
      <c r="L473" s="158">
        <v>94.356200000000001</v>
      </c>
      <c r="M473" s="52">
        <v>45.62</v>
      </c>
      <c r="N473" s="52">
        <v>20.8</v>
      </c>
      <c r="O473" s="7">
        <v>12004</v>
      </c>
      <c r="P473" s="8">
        <f t="shared" si="200"/>
        <v>0.5058575642646439</v>
      </c>
      <c r="Q473" s="8"/>
      <c r="R473" s="8"/>
      <c r="S473" s="8"/>
      <c r="T473" s="7">
        <v>4513</v>
      </c>
      <c r="U473" s="7">
        <v>2276</v>
      </c>
      <c r="V473" s="7">
        <v>1</v>
      </c>
      <c r="W473" s="45">
        <v>6</v>
      </c>
      <c r="X473" s="52">
        <v>7.6599999999999993</v>
      </c>
      <c r="Y473" s="52">
        <v>7.61</v>
      </c>
      <c r="Z473" s="7">
        <v>5410</v>
      </c>
      <c r="AA473" s="7">
        <v>4909.166666666667</v>
      </c>
      <c r="AB473" s="103">
        <v>50.06</v>
      </c>
      <c r="AC473" s="103">
        <v>2.72</v>
      </c>
      <c r="AD473" s="158">
        <v>94.99260000000001</v>
      </c>
      <c r="AE473" s="103">
        <v>7.7239999999999993</v>
      </c>
      <c r="AF473" s="103">
        <v>3.2583333333333329</v>
      </c>
      <c r="AG473" s="158">
        <v>50.4086</v>
      </c>
      <c r="AH473" s="121">
        <f t="shared" si="201"/>
        <v>0.2471875</v>
      </c>
      <c r="AI473" s="122">
        <f t="shared" si="202"/>
        <v>146.80960000000002</v>
      </c>
      <c r="AJ473" s="123">
        <f t="shared" si="203"/>
        <v>0.12234133333333334</v>
      </c>
      <c r="AK473" s="124">
        <f t="shared" si="204"/>
        <v>167.69200000000001</v>
      </c>
      <c r="AL473" s="123">
        <f t="shared" si="205"/>
        <v>0.17467916666666666</v>
      </c>
      <c r="AM473" s="159">
        <f t="shared" si="206"/>
        <v>2235.8933333333334</v>
      </c>
    </row>
    <row r="474" spans="1:39" ht="13" thickBot="1" x14ac:dyDescent="0.3">
      <c r="A474" s="83" t="s">
        <v>39</v>
      </c>
      <c r="B474" s="7">
        <v>25839</v>
      </c>
      <c r="C474" s="7">
        <v>833.51612903225805</v>
      </c>
      <c r="D474" s="102">
        <v>117</v>
      </c>
      <c r="E474" s="102">
        <v>8.1999999999999993</v>
      </c>
      <c r="F474" s="158">
        <v>92.045500000000004</v>
      </c>
      <c r="G474" s="102">
        <v>160</v>
      </c>
      <c r="H474" s="102">
        <v>3.8</v>
      </c>
      <c r="I474" s="158">
        <v>97.769749999999988</v>
      </c>
      <c r="J474" s="102">
        <v>358.75</v>
      </c>
      <c r="K474" s="102">
        <v>19.18</v>
      </c>
      <c r="L474" s="158">
        <v>94.730000000000018</v>
      </c>
      <c r="M474" s="52">
        <v>18.88</v>
      </c>
      <c r="N474" s="52">
        <v>16.399999999999999</v>
      </c>
      <c r="O474" s="7">
        <v>12239</v>
      </c>
      <c r="P474" s="8">
        <f t="shared" si="200"/>
        <v>0.47366384147993346</v>
      </c>
      <c r="Q474" s="8"/>
      <c r="R474" s="8"/>
      <c r="S474" s="8"/>
      <c r="T474" s="7">
        <v>5339</v>
      </c>
      <c r="U474" s="7">
        <v>4720</v>
      </c>
      <c r="V474" s="7">
        <v>2</v>
      </c>
      <c r="W474" s="45">
        <v>18</v>
      </c>
      <c r="X474" s="8">
        <v>7.74</v>
      </c>
      <c r="Y474" s="52">
        <v>7.5820000000000007</v>
      </c>
      <c r="Z474" s="7">
        <v>6030</v>
      </c>
      <c r="AA474" s="7">
        <v>5647.8</v>
      </c>
      <c r="AB474" s="103">
        <v>46</v>
      </c>
      <c r="AC474" s="103">
        <v>4.508</v>
      </c>
      <c r="AD474" s="158">
        <v>90.110749999999996</v>
      </c>
      <c r="AE474" s="103">
        <v>7.6425000000000001</v>
      </c>
      <c r="AF474" s="103">
        <v>3.2839999999999998</v>
      </c>
      <c r="AG474" s="158">
        <v>49.659749999999995</v>
      </c>
      <c r="AH474" s="121">
        <f t="shared" si="201"/>
        <v>0.26047379032258067</v>
      </c>
      <c r="AI474" s="122">
        <f t="shared" si="202"/>
        <v>97.521387096774191</v>
      </c>
      <c r="AJ474" s="123">
        <f t="shared" si="203"/>
        <v>8.126782258064516E-2</v>
      </c>
      <c r="AK474" s="124">
        <f t="shared" si="204"/>
        <v>133.36258064516127</v>
      </c>
      <c r="AL474" s="123">
        <f t="shared" si="205"/>
        <v>0.13891935483870965</v>
      </c>
      <c r="AM474" s="159">
        <f t="shared" si="206"/>
        <v>1778.1677419354842</v>
      </c>
    </row>
    <row r="475" spans="1:39" ht="13" thickTop="1" x14ac:dyDescent="0.25">
      <c r="A475" s="76" t="s">
        <v>170</v>
      </c>
      <c r="B475" s="77">
        <f>SUM(B463:B474)</f>
        <v>360819</v>
      </c>
      <c r="C475" s="77"/>
      <c r="D475" s="77"/>
      <c r="E475" s="77"/>
      <c r="F475" s="79"/>
      <c r="G475" s="77"/>
      <c r="H475" s="77"/>
      <c r="I475" s="79"/>
      <c r="J475" s="77"/>
      <c r="K475" s="77"/>
      <c r="L475" s="79"/>
      <c r="M475" s="77">
        <f>SUM(M463:M474)</f>
        <v>437.44</v>
      </c>
      <c r="N475" s="79"/>
      <c r="O475" s="77">
        <f t="shared" ref="O475:W475" si="207">SUM(O463:O474)</f>
        <v>203103</v>
      </c>
      <c r="P475" s="80">
        <f t="shared" si="207"/>
        <v>6.8240658269536922</v>
      </c>
      <c r="Q475" s="79"/>
      <c r="R475" s="79"/>
      <c r="S475" s="79"/>
      <c r="T475" s="77">
        <f t="shared" si="207"/>
        <v>68055</v>
      </c>
      <c r="U475" s="77">
        <f t="shared" si="207"/>
        <v>44452</v>
      </c>
      <c r="V475" s="78">
        <f t="shared" si="207"/>
        <v>28</v>
      </c>
      <c r="W475" s="78">
        <f t="shared" si="207"/>
        <v>249</v>
      </c>
      <c r="X475" s="81"/>
      <c r="Y475" s="152"/>
      <c r="Z475" s="80"/>
      <c r="AA475" s="80"/>
      <c r="AB475" s="152"/>
      <c r="AC475" s="152"/>
      <c r="AD475" s="81"/>
      <c r="AE475" s="152"/>
      <c r="AF475" s="152"/>
      <c r="AG475" s="81"/>
      <c r="AH475" s="125"/>
      <c r="AI475" s="126"/>
      <c r="AJ475" s="127"/>
      <c r="AK475" s="128"/>
      <c r="AL475" s="127"/>
      <c r="AM475" s="160"/>
    </row>
    <row r="476" spans="1:39" ht="13" thickBot="1" x14ac:dyDescent="0.3">
      <c r="A476" s="75" t="s">
        <v>171</v>
      </c>
      <c r="B476" s="13">
        <f t="shared" ref="B476:P476" si="208">AVERAGE(B463:B474)</f>
        <v>30068.25</v>
      </c>
      <c r="C476" s="13">
        <f t="shared" si="208"/>
        <v>985.62213261648742</v>
      </c>
      <c r="D476" s="13">
        <f t="shared" si="208"/>
        <v>193.02916666666667</v>
      </c>
      <c r="E476" s="13">
        <f t="shared" si="208"/>
        <v>8.0095238095238095</v>
      </c>
      <c r="F476" s="161">
        <f>AVERAGE(F463:F474)</f>
        <v>94.398299999999992</v>
      </c>
      <c r="G476" s="13">
        <f>AVERAGE(G463:G474)</f>
        <v>239.64166666666665</v>
      </c>
      <c r="H476" s="13">
        <f>AVERAGE(H463:H474)</f>
        <v>5.5666666666666673</v>
      </c>
      <c r="I476" s="161">
        <f>AVERAGE(I463:I474)</f>
        <v>97.311891666666668</v>
      </c>
      <c r="J476" s="13">
        <f t="shared" si="208"/>
        <v>510.28750000000008</v>
      </c>
      <c r="K476" s="13">
        <f t="shared" si="208"/>
        <v>22.548571428571432</v>
      </c>
      <c r="L476" s="161">
        <f>AVERAGE(L463:L474)</f>
        <v>94.725770833333343</v>
      </c>
      <c r="M476" s="13">
        <f t="shared" si="208"/>
        <v>36.453333333333333</v>
      </c>
      <c r="N476" s="162">
        <f t="shared" si="208"/>
        <v>17.166666666666668</v>
      </c>
      <c r="O476" s="13">
        <f t="shared" si="208"/>
        <v>16925.25</v>
      </c>
      <c r="P476" s="39">
        <f t="shared" si="208"/>
        <v>0.56867215224614098</v>
      </c>
      <c r="Q476" s="39"/>
      <c r="R476" s="39"/>
      <c r="S476" s="39"/>
      <c r="T476" s="13">
        <f>AVERAGE(T463:T474)</f>
        <v>5671.25</v>
      </c>
      <c r="U476" s="13">
        <f>AVERAGE(U463:U474)</f>
        <v>3704.3333333333335</v>
      </c>
      <c r="V476" s="13"/>
      <c r="W476" s="42"/>
      <c r="X476" s="39">
        <f t="shared" ref="X476:AD476" si="209">AVERAGE(X463:X474)</f>
        <v>7.5127083333333324</v>
      </c>
      <c r="Y476" s="39">
        <f t="shared" si="209"/>
        <v>7.7013650793650799</v>
      </c>
      <c r="Z476" s="13">
        <f t="shared" si="209"/>
        <v>3713.0208333333335</v>
      </c>
      <c r="AA476" s="13">
        <f t="shared" si="209"/>
        <v>3212.9003968253969</v>
      </c>
      <c r="AB476" s="150">
        <f t="shared" si="209"/>
        <v>49.134305555555557</v>
      </c>
      <c r="AC476" s="150">
        <f t="shared" si="209"/>
        <v>3.0508482142857143</v>
      </c>
      <c r="AD476" s="161">
        <f t="shared" si="209"/>
        <v>93.381711111111102</v>
      </c>
      <c r="AE476" s="150">
        <f>AVERAGE(AE463:AE474)</f>
        <v>9.6406111111111112</v>
      </c>
      <c r="AF476" s="150">
        <f>AVERAGE(AF463:AF474)</f>
        <v>3.334746031746032</v>
      </c>
      <c r="AG476" s="161">
        <f>AVERAGE(AG463:AG474)</f>
        <v>62.622472222222228</v>
      </c>
      <c r="AH476" s="121">
        <f t="shared" ref="AH476" si="210">C476/$C$2</f>
        <v>0.30800691644265232</v>
      </c>
      <c r="AI476" s="122">
        <f t="shared" ref="AI476" si="211">(C476*D476)/1000</f>
        <v>190.25381890718339</v>
      </c>
      <c r="AJ476" s="123">
        <f t="shared" si="203"/>
        <v>0.15854484908931948</v>
      </c>
      <c r="AK476" s="124">
        <f t="shared" ref="AK476" si="212">(C476*G476)/1000</f>
        <v>236.1961305637694</v>
      </c>
      <c r="AL476" s="129">
        <f t="shared" ref="AL476" si="213">(AK476)/$G$3</f>
        <v>0.24603763600392645</v>
      </c>
      <c r="AM476" s="163">
        <f>AVERAGE(AM463:AM474)</f>
        <v>3122.8914112305852</v>
      </c>
    </row>
    <row r="477" spans="1:39" ht="13" thickTop="1" x14ac:dyDescent="0.25"/>
    <row r="478" spans="1:39" ht="13" thickBot="1" x14ac:dyDescent="0.3"/>
    <row r="479" spans="1:39" ht="13" thickTop="1" x14ac:dyDescent="0.25">
      <c r="A479" s="25" t="s">
        <v>5</v>
      </c>
      <c r="B479" s="26" t="s">
        <v>6</v>
      </c>
      <c r="C479" s="26" t="s">
        <v>6</v>
      </c>
      <c r="D479" s="26" t="s">
        <v>8</v>
      </c>
      <c r="E479" s="26" t="s">
        <v>9</v>
      </c>
      <c r="F479" s="153" t="s">
        <v>2</v>
      </c>
      <c r="G479" s="26" t="s">
        <v>10</v>
      </c>
      <c r="H479" s="26" t="s">
        <v>11</v>
      </c>
      <c r="I479" s="153" t="s">
        <v>3</v>
      </c>
      <c r="J479" s="26" t="s">
        <v>12</v>
      </c>
      <c r="K479" s="26" t="s">
        <v>13</v>
      </c>
      <c r="L479" s="153" t="s">
        <v>14</v>
      </c>
      <c r="M479" s="26" t="s">
        <v>16</v>
      </c>
      <c r="N479" s="154" t="s">
        <v>17</v>
      </c>
      <c r="O479" s="27" t="s">
        <v>56</v>
      </c>
      <c r="P479" s="27" t="s">
        <v>48</v>
      </c>
      <c r="Q479" s="70" t="s">
        <v>177</v>
      </c>
      <c r="R479" s="70" t="s">
        <v>178</v>
      </c>
      <c r="S479" s="164" t="s">
        <v>179</v>
      </c>
      <c r="T479" s="27" t="s">
        <v>172</v>
      </c>
      <c r="U479" s="27" t="s">
        <v>173</v>
      </c>
      <c r="V479" s="166" t="s">
        <v>57</v>
      </c>
      <c r="W479" s="167"/>
      <c r="X479" s="26" t="s">
        <v>70</v>
      </c>
      <c r="Y479" s="26" t="s">
        <v>71</v>
      </c>
      <c r="Z479" s="26" t="s">
        <v>72</v>
      </c>
      <c r="AA479" s="26" t="s">
        <v>73</v>
      </c>
      <c r="AB479" s="147" t="s">
        <v>162</v>
      </c>
      <c r="AC479" s="147" t="s">
        <v>163</v>
      </c>
      <c r="AD479" s="153" t="s">
        <v>18</v>
      </c>
      <c r="AE479" s="147" t="s">
        <v>164</v>
      </c>
      <c r="AF479" s="147" t="s">
        <v>165</v>
      </c>
      <c r="AG479" s="153" t="s">
        <v>19</v>
      </c>
      <c r="AH479" s="113" t="s">
        <v>128</v>
      </c>
      <c r="AI479" s="114" t="s">
        <v>129</v>
      </c>
      <c r="AJ479" s="115" t="s">
        <v>130</v>
      </c>
      <c r="AK479" s="116" t="s">
        <v>128</v>
      </c>
      <c r="AL479" s="115" t="s">
        <v>128</v>
      </c>
      <c r="AM479" s="113" t="s">
        <v>174</v>
      </c>
    </row>
    <row r="480" spans="1:39" ht="14" thickBot="1" x14ac:dyDescent="0.3">
      <c r="A480" s="28" t="s">
        <v>180</v>
      </c>
      <c r="B480" s="72" t="s">
        <v>21</v>
      </c>
      <c r="C480" s="73" t="s">
        <v>22</v>
      </c>
      <c r="D480" s="72" t="s">
        <v>45</v>
      </c>
      <c r="E480" s="72" t="s">
        <v>45</v>
      </c>
      <c r="F480" s="155" t="s">
        <v>24</v>
      </c>
      <c r="G480" s="72" t="s">
        <v>45</v>
      </c>
      <c r="H480" s="72" t="s">
        <v>45</v>
      </c>
      <c r="I480" s="155" t="s">
        <v>24</v>
      </c>
      <c r="J480" s="72" t="s">
        <v>45</v>
      </c>
      <c r="K480" s="72" t="s">
        <v>45</v>
      </c>
      <c r="L480" s="155" t="s">
        <v>24</v>
      </c>
      <c r="M480" s="72" t="s">
        <v>26</v>
      </c>
      <c r="N480" s="155" t="s">
        <v>27</v>
      </c>
      <c r="O480" s="74" t="s">
        <v>59</v>
      </c>
      <c r="P480" s="30" t="s">
        <v>25</v>
      </c>
      <c r="Q480" s="74" t="s">
        <v>181</v>
      </c>
      <c r="R480" s="74" t="s">
        <v>181</v>
      </c>
      <c r="S480" s="119" t="s">
        <v>181</v>
      </c>
      <c r="T480" s="31" t="s">
        <v>59</v>
      </c>
      <c r="U480" s="31" t="s">
        <v>59</v>
      </c>
      <c r="V480" s="29" t="s">
        <v>109</v>
      </c>
      <c r="W480" s="29" t="s">
        <v>175</v>
      </c>
      <c r="X480" s="29"/>
      <c r="Y480" s="29"/>
      <c r="Z480" s="29"/>
      <c r="AA480" s="29"/>
      <c r="AB480" s="148" t="s">
        <v>45</v>
      </c>
      <c r="AC480" s="148" t="s">
        <v>45</v>
      </c>
      <c r="AD480" s="156" t="s">
        <v>24</v>
      </c>
      <c r="AE480" s="148" t="s">
        <v>45</v>
      </c>
      <c r="AF480" s="148" t="s">
        <v>45</v>
      </c>
      <c r="AG480" s="156" t="s">
        <v>24</v>
      </c>
      <c r="AH480" s="117" t="s">
        <v>6</v>
      </c>
      <c r="AI480" s="118" t="s">
        <v>132</v>
      </c>
      <c r="AJ480" s="119" t="s">
        <v>133</v>
      </c>
      <c r="AK480" s="120" t="s">
        <v>134</v>
      </c>
      <c r="AL480" s="119" t="s">
        <v>135</v>
      </c>
      <c r="AM480" s="157" t="s">
        <v>176</v>
      </c>
    </row>
    <row r="481" spans="1:39" ht="13" thickTop="1" x14ac:dyDescent="0.25">
      <c r="A481" s="83" t="s">
        <v>110</v>
      </c>
      <c r="B481" s="49">
        <v>20111</v>
      </c>
      <c r="C481" s="49">
        <v>648.74199999999996</v>
      </c>
      <c r="D481" s="99">
        <v>180.8</v>
      </c>
      <c r="E481" s="99">
        <v>10.333</v>
      </c>
      <c r="F481" s="158">
        <v>94.284999999999997</v>
      </c>
      <c r="G481" s="99">
        <v>260</v>
      </c>
      <c r="H481" s="99">
        <v>4</v>
      </c>
      <c r="I481" s="158">
        <v>98.462000000000003</v>
      </c>
      <c r="J481" s="99">
        <v>480.4</v>
      </c>
      <c r="K481" s="99">
        <v>20.233000000000001</v>
      </c>
      <c r="L481" s="158">
        <v>95.787999999999997</v>
      </c>
      <c r="M481" s="65">
        <v>19.04</v>
      </c>
      <c r="N481" s="65">
        <v>16.2</v>
      </c>
      <c r="O481" s="49">
        <v>12785</v>
      </c>
      <c r="P481" s="8">
        <f t="shared" ref="P481:P492" si="214">O481/B481</f>
        <v>0.63572174431902939</v>
      </c>
      <c r="Q481" s="49" t="s">
        <v>152</v>
      </c>
      <c r="R481" s="49" t="s">
        <v>152</v>
      </c>
      <c r="S481" s="49" t="s">
        <v>152</v>
      </c>
      <c r="T481" s="49">
        <v>2824</v>
      </c>
      <c r="U481" s="49">
        <v>4227</v>
      </c>
      <c r="V481" s="7">
        <v>0</v>
      </c>
      <c r="W481" s="43" t="s">
        <v>152</v>
      </c>
      <c r="X481" s="52">
        <v>7.702</v>
      </c>
      <c r="Y481" s="52">
        <v>7.7583333333333329</v>
      </c>
      <c r="Z481" s="7">
        <v>4864</v>
      </c>
      <c r="AA481" s="7">
        <v>4429.333333333333</v>
      </c>
      <c r="AB481" s="100">
        <v>59.4</v>
      </c>
      <c r="AC481" s="100">
        <v>3.3570000000000002</v>
      </c>
      <c r="AD481" s="158">
        <v>94.347999999999999</v>
      </c>
      <c r="AE481" s="100">
        <v>7.68</v>
      </c>
      <c r="AF481" s="100">
        <v>4.1269999999999998</v>
      </c>
      <c r="AG481" s="158">
        <v>46.262999999999998</v>
      </c>
      <c r="AH481" s="121">
        <f>C481/$C$2</f>
        <v>0.20273187499999998</v>
      </c>
      <c r="AI481" s="122">
        <f>(C481*D481)/1000</f>
        <v>117.29255360000001</v>
      </c>
      <c r="AJ481" s="123">
        <f>(AI481)/$E$3</f>
        <v>9.7743794666666675E-2</v>
      </c>
      <c r="AK481" s="124">
        <f>(C481*G481)/1000</f>
        <v>168.67291999999998</v>
      </c>
      <c r="AL481" s="123">
        <f>(AK481)/$G$3</f>
        <v>0.1757009583333333</v>
      </c>
      <c r="AM481" s="159">
        <f>(0.8*C481*G481)/60</f>
        <v>2248.9722666666667</v>
      </c>
    </row>
    <row r="482" spans="1:39" x14ac:dyDescent="0.25">
      <c r="A482" s="83" t="s">
        <v>29</v>
      </c>
      <c r="B482" s="7">
        <v>17270</v>
      </c>
      <c r="C482" s="7">
        <v>617</v>
      </c>
      <c r="D482" s="102">
        <v>191</v>
      </c>
      <c r="E482" s="102">
        <v>8</v>
      </c>
      <c r="F482" s="158">
        <v>94</v>
      </c>
      <c r="G482" s="102">
        <v>238</v>
      </c>
      <c r="H482" s="102">
        <v>4</v>
      </c>
      <c r="I482" s="158">
        <v>99</v>
      </c>
      <c r="J482" s="102">
        <v>522</v>
      </c>
      <c r="K482" s="102">
        <v>20</v>
      </c>
      <c r="L482" s="158">
        <v>95</v>
      </c>
      <c r="M482" s="52">
        <v>0</v>
      </c>
      <c r="N482" s="52">
        <v>16.7</v>
      </c>
      <c r="O482" s="7">
        <v>11194</v>
      </c>
      <c r="P482" s="8">
        <f t="shared" si="214"/>
        <v>0.64817602779386219</v>
      </c>
      <c r="Q482" s="7" t="s">
        <v>152</v>
      </c>
      <c r="R482" s="7" t="s">
        <v>152</v>
      </c>
      <c r="S482" s="7" t="s">
        <v>152</v>
      </c>
      <c r="T482" s="7">
        <v>3586</v>
      </c>
      <c r="U482" s="7">
        <v>2664</v>
      </c>
      <c r="V482" s="7">
        <v>4</v>
      </c>
      <c r="W482" s="44">
        <v>44</v>
      </c>
      <c r="X482" s="52">
        <v>7.66</v>
      </c>
      <c r="Y482" s="52">
        <v>115.92</v>
      </c>
      <c r="Z482" s="7">
        <v>3630</v>
      </c>
      <c r="AA482" s="7">
        <v>3178</v>
      </c>
      <c r="AB482" s="103">
        <v>54</v>
      </c>
      <c r="AC482" s="103">
        <v>4.3</v>
      </c>
      <c r="AD482" s="158">
        <v>93</v>
      </c>
      <c r="AE482" s="103">
        <v>8.3000000000000007</v>
      </c>
      <c r="AF482" s="103">
        <v>3.02</v>
      </c>
      <c r="AG482" s="158">
        <v>58</v>
      </c>
      <c r="AH482" s="121">
        <f t="shared" ref="AH482:AH492" si="215">C482/$C$2</f>
        <v>0.1928125</v>
      </c>
      <c r="AI482" s="122">
        <f t="shared" ref="AI482:AI492" si="216">(C482*D482)/1000</f>
        <v>117.84699999999999</v>
      </c>
      <c r="AJ482" s="123">
        <f t="shared" ref="AJ482:AJ492" si="217">(AI482)/$E$3</f>
        <v>9.8205833333333326E-2</v>
      </c>
      <c r="AK482" s="124">
        <f t="shared" ref="AK482:AK492" si="218">(C482*G482)/1000</f>
        <v>146.846</v>
      </c>
      <c r="AL482" s="123">
        <f t="shared" ref="AL482:AL492" si="219">(AK482)/$G$3</f>
        <v>0.15296458333333335</v>
      </c>
      <c r="AM482" s="159">
        <f t="shared" ref="AM482:AM492" si="220">(0.8*C482*G482)/60</f>
        <v>1957.9466666666667</v>
      </c>
    </row>
    <row r="483" spans="1:39" x14ac:dyDescent="0.25">
      <c r="A483" s="83" t="s">
        <v>30</v>
      </c>
      <c r="B483" s="7">
        <v>22904</v>
      </c>
      <c r="C483" s="7">
        <v>738.83870967741939</v>
      </c>
      <c r="D483" s="102">
        <v>258.5</v>
      </c>
      <c r="E483" s="102">
        <v>8.4</v>
      </c>
      <c r="F483" s="158">
        <v>96.24799999999999</v>
      </c>
      <c r="G483" s="102">
        <v>280</v>
      </c>
      <c r="H483" s="102">
        <v>3.4</v>
      </c>
      <c r="I483" s="158">
        <v>98.992000000000004</v>
      </c>
      <c r="J483" s="102">
        <v>484.25</v>
      </c>
      <c r="K483" s="102">
        <v>21.6</v>
      </c>
      <c r="L483" s="158">
        <v>95.650499999999994</v>
      </c>
      <c r="M483" s="52">
        <v>37.68</v>
      </c>
      <c r="N483" s="52">
        <v>17.7</v>
      </c>
      <c r="O483" s="7">
        <v>12291</v>
      </c>
      <c r="P483" s="8">
        <f t="shared" si="214"/>
        <v>0.53663115612993362</v>
      </c>
      <c r="Q483" s="7" t="s">
        <v>152</v>
      </c>
      <c r="R483" s="7" t="s">
        <v>152</v>
      </c>
      <c r="S483" s="7" t="s">
        <v>152</v>
      </c>
      <c r="T483" s="7">
        <v>4444</v>
      </c>
      <c r="U483" s="7">
        <v>2970</v>
      </c>
      <c r="V483" s="7">
        <v>0</v>
      </c>
      <c r="W483" s="44" t="s">
        <v>152</v>
      </c>
      <c r="X483" s="52">
        <v>7.5024999999999995</v>
      </c>
      <c r="Y483" s="52">
        <v>8.2940000000000005</v>
      </c>
      <c r="Z483" s="7">
        <v>3727.5</v>
      </c>
      <c r="AA483" s="7">
        <v>3369.6</v>
      </c>
      <c r="AB483" s="103">
        <v>52.400000000000006</v>
      </c>
      <c r="AC483" s="103">
        <v>8.3979999999999997</v>
      </c>
      <c r="AD483" s="158">
        <v>81.300500000000014</v>
      </c>
      <c r="AE483" s="103">
        <v>10.25</v>
      </c>
      <c r="AF483" s="103">
        <v>2.9419999999999997</v>
      </c>
      <c r="AG483" s="158">
        <v>71.493750000000006</v>
      </c>
      <c r="AH483" s="121">
        <f t="shared" si="215"/>
        <v>0.23088709677419356</v>
      </c>
      <c r="AI483" s="122">
        <f t="shared" si="216"/>
        <v>190.98980645161291</v>
      </c>
      <c r="AJ483" s="123">
        <f t="shared" si="217"/>
        <v>0.15915817204301075</v>
      </c>
      <c r="AK483" s="124">
        <f t="shared" si="218"/>
        <v>206.87483870967742</v>
      </c>
      <c r="AL483" s="123">
        <f t="shared" si="219"/>
        <v>0.21549462365591399</v>
      </c>
      <c r="AM483" s="159">
        <f t="shared" si="220"/>
        <v>2758.3311827956991</v>
      </c>
    </row>
    <row r="484" spans="1:39" x14ac:dyDescent="0.25">
      <c r="A484" s="83" t="s">
        <v>31</v>
      </c>
      <c r="B484" s="7">
        <v>27259</v>
      </c>
      <c r="C484" s="7">
        <v>908.63333333333333</v>
      </c>
      <c r="D484" s="102">
        <v>239.25</v>
      </c>
      <c r="E484" s="102">
        <v>9</v>
      </c>
      <c r="F484" s="158">
        <v>95.985499999999988</v>
      </c>
      <c r="G484" s="102">
        <v>272.5</v>
      </c>
      <c r="H484" s="102">
        <v>4.8</v>
      </c>
      <c r="I484" s="158">
        <v>98.146500000000003</v>
      </c>
      <c r="J484" s="102">
        <v>567</v>
      </c>
      <c r="K484" s="102">
        <v>32.56</v>
      </c>
      <c r="L484" s="158">
        <v>94.224499999999992</v>
      </c>
      <c r="M484" s="52">
        <v>39.08</v>
      </c>
      <c r="N484" s="52">
        <v>18.600000000000001</v>
      </c>
      <c r="O484" s="7">
        <v>14124</v>
      </c>
      <c r="P484" s="8">
        <f t="shared" si="214"/>
        <v>0.51814079753475917</v>
      </c>
      <c r="Q484" s="7" t="s">
        <v>152</v>
      </c>
      <c r="R484" s="7" t="s">
        <v>152</v>
      </c>
      <c r="S484" s="7" t="s">
        <v>152</v>
      </c>
      <c r="T484" s="7">
        <v>4975</v>
      </c>
      <c r="U484" s="7">
        <v>3546</v>
      </c>
      <c r="V484" s="7">
        <v>0</v>
      </c>
      <c r="W484" s="44" t="s">
        <v>152</v>
      </c>
      <c r="X484" s="52">
        <v>7.4149999999999991</v>
      </c>
      <c r="Y484" s="52">
        <v>8.0080000000000009</v>
      </c>
      <c r="Z484" s="7">
        <v>2460</v>
      </c>
      <c r="AA484" s="7">
        <v>2956.2</v>
      </c>
      <c r="AB484" s="103">
        <v>52.775000000000006</v>
      </c>
      <c r="AC484" s="103">
        <v>9.3779999999999983</v>
      </c>
      <c r="AD484" s="158">
        <v>80.450999999999993</v>
      </c>
      <c r="AE484" s="103">
        <v>11.6</v>
      </c>
      <c r="AF484" s="103">
        <v>2.6719999999999997</v>
      </c>
      <c r="AG484" s="158">
        <v>71.972750000000005</v>
      </c>
      <c r="AH484" s="121">
        <f t="shared" si="215"/>
        <v>0.28394791666666669</v>
      </c>
      <c r="AI484" s="122">
        <f t="shared" si="216"/>
        <v>217.390525</v>
      </c>
      <c r="AJ484" s="123">
        <f t="shared" si="217"/>
        <v>0.18115877083333334</v>
      </c>
      <c r="AK484" s="124">
        <f t="shared" si="218"/>
        <v>247.60258333333334</v>
      </c>
      <c r="AL484" s="123">
        <f t="shared" si="219"/>
        <v>0.2579193576388889</v>
      </c>
      <c r="AM484" s="159">
        <f t="shared" si="220"/>
        <v>3301.367777777778</v>
      </c>
    </row>
    <row r="485" spans="1:39" x14ac:dyDescent="0.25">
      <c r="A485" s="83" t="s">
        <v>32</v>
      </c>
      <c r="B485" s="7">
        <v>26822</v>
      </c>
      <c r="C485" s="7">
        <v>865.22580645161293</v>
      </c>
      <c r="D485" s="102">
        <v>189.8</v>
      </c>
      <c r="E485" s="102">
        <v>8.1428571428571423</v>
      </c>
      <c r="F485" s="158">
        <v>94.837600000000023</v>
      </c>
      <c r="G485" s="102">
        <v>287.5</v>
      </c>
      <c r="H485" s="102">
        <v>5.166666666666667</v>
      </c>
      <c r="I485" s="158">
        <v>98.148499999999999</v>
      </c>
      <c r="J485" s="102">
        <v>538.79999999999995</v>
      </c>
      <c r="K485" s="102">
        <v>22.61428571428571</v>
      </c>
      <c r="L485" s="158">
        <v>95.855199999999996</v>
      </c>
      <c r="M485" s="8">
        <v>17.399999999999999</v>
      </c>
      <c r="N485" s="8">
        <v>18.03</v>
      </c>
      <c r="O485" s="7">
        <v>14688</v>
      </c>
      <c r="P485" s="8">
        <f t="shared" si="214"/>
        <v>0.54761017075535012</v>
      </c>
      <c r="Q485" s="7" t="s">
        <v>152</v>
      </c>
      <c r="R485" s="7" t="s">
        <v>152</v>
      </c>
      <c r="S485" s="7" t="s">
        <v>152</v>
      </c>
      <c r="T485" s="7">
        <v>4939</v>
      </c>
      <c r="U485" s="7">
        <v>3235</v>
      </c>
      <c r="V485" s="7">
        <v>0</v>
      </c>
      <c r="W485" s="44" t="s">
        <v>152</v>
      </c>
      <c r="X485" s="52">
        <v>7.4479999999999986</v>
      </c>
      <c r="Y485" s="52">
        <v>8.1257142857142846</v>
      </c>
      <c r="Z485" s="7">
        <v>3772</v>
      </c>
      <c r="AA485" s="7">
        <v>3745.1428571428573</v>
      </c>
      <c r="AB485" s="103">
        <v>60.660000000000004</v>
      </c>
      <c r="AC485" s="103">
        <v>2.41</v>
      </c>
      <c r="AD485" s="158">
        <v>95.901399999999995</v>
      </c>
      <c r="AE485" s="103">
        <v>10.792</v>
      </c>
      <c r="AF485" s="103">
        <v>2.2600000000000002</v>
      </c>
      <c r="AG485" s="158">
        <v>77.437600000000003</v>
      </c>
      <c r="AH485" s="121">
        <f t="shared" si="215"/>
        <v>0.27038306451612903</v>
      </c>
      <c r="AI485" s="122">
        <f t="shared" si="216"/>
        <v>164.21985806451616</v>
      </c>
      <c r="AJ485" s="123">
        <f t="shared" si="217"/>
        <v>0.13684988172043014</v>
      </c>
      <c r="AK485" s="124">
        <f t="shared" si="218"/>
        <v>248.75241935483874</v>
      </c>
      <c r="AL485" s="123">
        <f t="shared" si="219"/>
        <v>0.25911710349462369</v>
      </c>
      <c r="AM485" s="159">
        <f t="shared" si="220"/>
        <v>3316.6989247311835</v>
      </c>
    </row>
    <row r="486" spans="1:39" x14ac:dyDescent="0.25">
      <c r="A486" s="83" t="s">
        <v>33</v>
      </c>
      <c r="B486" s="7">
        <v>34127</v>
      </c>
      <c r="C486" s="7">
        <v>1137.5666666666666</v>
      </c>
      <c r="D486" s="102">
        <v>213.75</v>
      </c>
      <c r="E486" s="102">
        <v>9.6</v>
      </c>
      <c r="F486" s="158">
        <v>94.262750000000011</v>
      </c>
      <c r="G486" s="102">
        <v>242.5</v>
      </c>
      <c r="H486" s="102">
        <v>7.2</v>
      </c>
      <c r="I486" s="158">
        <v>96.578750000000014</v>
      </c>
      <c r="J486" s="102">
        <v>523.25</v>
      </c>
      <c r="K486" s="102">
        <v>29.339999999999996</v>
      </c>
      <c r="L486" s="158">
        <v>93.838499999999996</v>
      </c>
      <c r="M486" s="52">
        <v>36.6</v>
      </c>
      <c r="N486" s="52" t="s">
        <v>182</v>
      </c>
      <c r="O486" s="7">
        <v>12155</v>
      </c>
      <c r="P486" s="8">
        <f t="shared" si="214"/>
        <v>0.35616960178158058</v>
      </c>
      <c r="Q486" s="7">
        <v>5110</v>
      </c>
      <c r="R486" s="7">
        <v>5110</v>
      </c>
      <c r="S486" s="7" t="s">
        <v>152</v>
      </c>
      <c r="T486" s="7">
        <v>6452</v>
      </c>
      <c r="U486" s="7">
        <v>4144</v>
      </c>
      <c r="V486" s="7">
        <v>1</v>
      </c>
      <c r="W486" s="44">
        <v>8</v>
      </c>
      <c r="X486" s="52">
        <v>7.3174999999999999</v>
      </c>
      <c r="Y486" s="52">
        <v>7.766</v>
      </c>
      <c r="Z486" s="7">
        <v>5777.5</v>
      </c>
      <c r="AA486" s="7">
        <v>4624.8</v>
      </c>
      <c r="AB486" s="103">
        <v>51.8</v>
      </c>
      <c r="AC486" s="103">
        <v>3.4520000000000004</v>
      </c>
      <c r="AD486" s="158">
        <v>93.838999999999999</v>
      </c>
      <c r="AE486" s="103">
        <v>12.7225</v>
      </c>
      <c r="AF486" s="103">
        <v>3.0619999999999998</v>
      </c>
      <c r="AG486" s="158">
        <v>69.8215</v>
      </c>
      <c r="AH486" s="121">
        <f t="shared" si="215"/>
        <v>0.3554895833333333</v>
      </c>
      <c r="AI486" s="122">
        <f t="shared" si="216"/>
        <v>243.154875</v>
      </c>
      <c r="AJ486" s="123">
        <f t="shared" si="217"/>
        <v>0.20262906250000001</v>
      </c>
      <c r="AK486" s="124">
        <f t="shared" si="218"/>
        <v>275.85991666666661</v>
      </c>
      <c r="AL486" s="123">
        <f t="shared" si="219"/>
        <v>0.28735407986111106</v>
      </c>
      <c r="AM486" s="159">
        <f t="shared" si="220"/>
        <v>3678.132222222222</v>
      </c>
    </row>
    <row r="487" spans="1:39" x14ac:dyDescent="0.25">
      <c r="A487" s="83" t="s">
        <v>34</v>
      </c>
      <c r="B487" s="7">
        <v>41621</v>
      </c>
      <c r="C487" s="7">
        <v>1342.6129032258063</v>
      </c>
      <c r="D487" s="102">
        <v>191.6</v>
      </c>
      <c r="E487" s="102">
        <v>17.666666666666668</v>
      </c>
      <c r="F487" s="158">
        <v>92.048000000000002</v>
      </c>
      <c r="G487" s="102">
        <v>222.5</v>
      </c>
      <c r="H487" s="102">
        <v>11.333333333333334</v>
      </c>
      <c r="I487" s="158">
        <v>95.090249999999997</v>
      </c>
      <c r="J487" s="102">
        <v>504</v>
      </c>
      <c r="K487" s="102">
        <v>40.949999999999996</v>
      </c>
      <c r="L487" s="158">
        <v>94.142250000000004</v>
      </c>
      <c r="M487" s="52">
        <v>38.56</v>
      </c>
      <c r="N487" s="52">
        <v>17.829999999999998</v>
      </c>
      <c r="O487" s="7">
        <v>15675</v>
      </c>
      <c r="P487" s="8">
        <f t="shared" si="214"/>
        <v>0.37661276759328222</v>
      </c>
      <c r="Q487" s="7">
        <v>7720</v>
      </c>
      <c r="R487" s="7">
        <v>7722</v>
      </c>
      <c r="S487" s="7" t="s">
        <v>152</v>
      </c>
      <c r="T487" s="7">
        <v>8131</v>
      </c>
      <c r="U487" s="7">
        <v>4952</v>
      </c>
      <c r="V487" s="7">
        <v>0</v>
      </c>
      <c r="W487" s="44" t="s">
        <v>152</v>
      </c>
      <c r="X487" s="52">
        <v>7.5200000000000005</v>
      </c>
      <c r="Y487" s="52">
        <v>7.7850000000000001</v>
      </c>
      <c r="Z487" s="7">
        <v>5608</v>
      </c>
      <c r="AA487" s="7">
        <v>4948.666666666667</v>
      </c>
      <c r="AB487" s="103">
        <v>51.96</v>
      </c>
      <c r="AC487" s="103">
        <v>6.56</v>
      </c>
      <c r="AD487" s="158">
        <v>85.71674999999999</v>
      </c>
      <c r="AE487" s="103">
        <v>11</v>
      </c>
      <c r="AF487" s="103">
        <v>4.83</v>
      </c>
      <c r="AG487" s="158">
        <v>63.921999999999997</v>
      </c>
      <c r="AH487" s="121">
        <f t="shared" si="215"/>
        <v>0.41956653225806451</v>
      </c>
      <c r="AI487" s="122">
        <f t="shared" si="216"/>
        <v>257.24463225806448</v>
      </c>
      <c r="AJ487" s="123">
        <f t="shared" si="217"/>
        <v>0.2143705268817204</v>
      </c>
      <c r="AK487" s="124">
        <f t="shared" si="218"/>
        <v>298.73137096774195</v>
      </c>
      <c r="AL487" s="123">
        <f t="shared" si="219"/>
        <v>0.31117851142473119</v>
      </c>
      <c r="AM487" s="159">
        <f t="shared" si="220"/>
        <v>3983.0849462365586</v>
      </c>
    </row>
    <row r="488" spans="1:39" x14ac:dyDescent="0.25">
      <c r="A488" s="83" t="s">
        <v>35</v>
      </c>
      <c r="B488" s="7">
        <v>48901</v>
      </c>
      <c r="C488" s="7">
        <v>1577.4516129032259</v>
      </c>
      <c r="D488" s="102">
        <v>321.39999999999998</v>
      </c>
      <c r="E488" s="102">
        <v>11.666666666666666</v>
      </c>
      <c r="F488" s="158">
        <v>95.372799999999984</v>
      </c>
      <c r="G488" s="102">
        <v>354</v>
      </c>
      <c r="H488" s="102">
        <v>6.166666666666667</v>
      </c>
      <c r="I488" s="158">
        <v>97.989800000000002</v>
      </c>
      <c r="J488" s="102">
        <v>697</v>
      </c>
      <c r="K488" s="102">
        <v>33.916666666666664</v>
      </c>
      <c r="L488" s="158">
        <v>94.436599999999999</v>
      </c>
      <c r="M488" s="52">
        <v>38.119999999999997</v>
      </c>
      <c r="N488" s="52">
        <v>17.7</v>
      </c>
      <c r="O488" s="7">
        <v>24325</v>
      </c>
      <c r="P488" s="8">
        <f t="shared" si="214"/>
        <v>0.49743359031512646</v>
      </c>
      <c r="Q488" s="7">
        <v>9760</v>
      </c>
      <c r="R488" s="7">
        <v>9760</v>
      </c>
      <c r="S488" s="7" t="s">
        <v>152</v>
      </c>
      <c r="T488" s="7">
        <v>9265</v>
      </c>
      <c r="U488" s="7">
        <v>5723</v>
      </c>
      <c r="V488" s="7">
        <v>11</v>
      </c>
      <c r="W488" s="44">
        <v>88</v>
      </c>
      <c r="X488" s="52">
        <v>7.4540000000000006</v>
      </c>
      <c r="Y488" s="52">
        <v>7.8199999999999994</v>
      </c>
      <c r="Z488" s="7">
        <v>4970</v>
      </c>
      <c r="AA488" s="7">
        <v>4338.5</v>
      </c>
      <c r="AB488" s="103">
        <v>63.519999999999996</v>
      </c>
      <c r="AC488" s="103">
        <v>4.123333333333334</v>
      </c>
      <c r="AD488" s="158">
        <v>93.474999999999994</v>
      </c>
      <c r="AE488" s="103">
        <v>10.706</v>
      </c>
      <c r="AF488" s="103">
        <v>4.0883333333333338</v>
      </c>
      <c r="AG488" s="158">
        <v>64.152799999999999</v>
      </c>
      <c r="AH488" s="121">
        <f t="shared" si="215"/>
        <v>0.49295362903225809</v>
      </c>
      <c r="AI488" s="122">
        <f t="shared" si="216"/>
        <v>506.99294838709676</v>
      </c>
      <c r="AJ488" s="123">
        <f t="shared" si="217"/>
        <v>0.42249412365591399</v>
      </c>
      <c r="AK488" s="124">
        <f t="shared" si="218"/>
        <v>558.41787096774192</v>
      </c>
      <c r="AL488" s="123">
        <f t="shared" si="219"/>
        <v>0.58168528225806448</v>
      </c>
      <c r="AM488" s="159">
        <f t="shared" si="220"/>
        <v>7445.5716129032262</v>
      </c>
    </row>
    <row r="489" spans="1:39" x14ac:dyDescent="0.25">
      <c r="A489" s="83" t="s">
        <v>36</v>
      </c>
      <c r="B489" s="7">
        <v>36099</v>
      </c>
      <c r="C489" s="7">
        <v>1203.3</v>
      </c>
      <c r="D489" s="102">
        <v>245.75</v>
      </c>
      <c r="E489" s="102">
        <v>12</v>
      </c>
      <c r="F489" s="158">
        <v>95.117000000000004</v>
      </c>
      <c r="G489" s="102">
        <v>195</v>
      </c>
      <c r="H489" s="102">
        <v>4.2</v>
      </c>
      <c r="I489" s="158">
        <v>97.846000000000004</v>
      </c>
      <c r="J489" s="102">
        <v>575.25</v>
      </c>
      <c r="K489" s="102">
        <v>24.94</v>
      </c>
      <c r="L489" s="158">
        <v>95.664000000000001</v>
      </c>
      <c r="M489" s="52">
        <v>33.06</v>
      </c>
      <c r="N489" s="52">
        <v>16.93</v>
      </c>
      <c r="O489" s="7">
        <v>13623</v>
      </c>
      <c r="P489" s="8">
        <f t="shared" si="214"/>
        <v>0.37737887476107373</v>
      </c>
      <c r="Q489" s="7">
        <v>6150</v>
      </c>
      <c r="R489" s="7">
        <v>6150</v>
      </c>
      <c r="S489" s="7" t="s">
        <v>152</v>
      </c>
      <c r="T489" s="7">
        <v>6412</v>
      </c>
      <c r="U489" s="7">
        <v>4854</v>
      </c>
      <c r="V489" s="7">
        <v>0</v>
      </c>
      <c r="W489" s="44" t="s">
        <v>152</v>
      </c>
      <c r="X489" s="52">
        <v>7.4080000000000004</v>
      </c>
      <c r="Y489" s="52">
        <v>7.7439999999999998</v>
      </c>
      <c r="Z489" s="7">
        <v>5655</v>
      </c>
      <c r="AA489" s="7">
        <v>5185.3999999999996</v>
      </c>
      <c r="AB489" s="103">
        <v>49.8</v>
      </c>
      <c r="AC489" s="103">
        <v>1.9279999999999999</v>
      </c>
      <c r="AD489" s="158">
        <v>96.129000000000005</v>
      </c>
      <c r="AE489" s="103">
        <v>10.055</v>
      </c>
      <c r="AF489" s="103">
        <v>4.806</v>
      </c>
      <c r="AG489" s="158">
        <v>52.203000000000003</v>
      </c>
      <c r="AH489" s="121">
        <f t="shared" si="215"/>
        <v>0.37603124999999998</v>
      </c>
      <c r="AI489" s="122">
        <f t="shared" si="216"/>
        <v>295.71097499999996</v>
      </c>
      <c r="AJ489" s="123">
        <f t="shared" si="217"/>
        <v>0.24642581249999998</v>
      </c>
      <c r="AK489" s="124">
        <f t="shared" si="218"/>
        <v>234.64349999999999</v>
      </c>
      <c r="AL489" s="123">
        <f t="shared" si="219"/>
        <v>0.24442031249999999</v>
      </c>
      <c r="AM489" s="159">
        <f t="shared" si="220"/>
        <v>3128.58</v>
      </c>
    </row>
    <row r="490" spans="1:39" x14ac:dyDescent="0.25">
      <c r="A490" s="83" t="s">
        <v>37</v>
      </c>
      <c r="B490" s="7">
        <v>29412</v>
      </c>
      <c r="C490" s="7">
        <v>948.774</v>
      </c>
      <c r="D490" s="102">
        <v>152</v>
      </c>
      <c r="E490" s="102">
        <v>14.833</v>
      </c>
      <c r="F490" s="158">
        <v>90.241</v>
      </c>
      <c r="G490" s="102">
        <v>154</v>
      </c>
      <c r="H490" s="102">
        <v>5.8330000000000002</v>
      </c>
      <c r="I490" s="158">
        <v>96.212000000000003</v>
      </c>
      <c r="J490" s="102">
        <v>380</v>
      </c>
      <c r="K490" s="102">
        <v>28.7</v>
      </c>
      <c r="L490" s="158">
        <v>92.447000000000003</v>
      </c>
      <c r="M490" s="52">
        <v>27.52</v>
      </c>
      <c r="N490" s="52">
        <v>16.96</v>
      </c>
      <c r="O490" s="7">
        <v>10998</v>
      </c>
      <c r="P490" s="8">
        <f t="shared" si="214"/>
        <v>0.37392900856793143</v>
      </c>
      <c r="Q490" s="7">
        <v>4420</v>
      </c>
      <c r="R490" s="7">
        <v>4420</v>
      </c>
      <c r="S490" s="7" t="s">
        <v>152</v>
      </c>
      <c r="T490" s="7">
        <v>5387</v>
      </c>
      <c r="U490" s="7">
        <v>3874</v>
      </c>
      <c r="V490" s="7">
        <v>0</v>
      </c>
      <c r="W490" s="44" t="s">
        <v>152</v>
      </c>
      <c r="X490" s="44">
        <v>7.4480000000000004</v>
      </c>
      <c r="Y490" s="52">
        <v>13.185</v>
      </c>
      <c r="Z490" s="7">
        <v>6476</v>
      </c>
      <c r="AA490" s="7">
        <v>4811.5</v>
      </c>
      <c r="AB490" s="52">
        <v>45.3</v>
      </c>
      <c r="AC490" s="52">
        <v>1.974</v>
      </c>
      <c r="AD490" s="158">
        <v>95.641999999999996</v>
      </c>
      <c r="AE490" s="52">
        <v>10.176</v>
      </c>
      <c r="AF490" s="52">
        <v>3.87</v>
      </c>
      <c r="AG490" s="158">
        <v>61.969000000000001</v>
      </c>
      <c r="AH490" s="121">
        <f t="shared" si="215"/>
        <v>0.29649187500000002</v>
      </c>
      <c r="AI490" s="122">
        <f t="shared" si="216"/>
        <v>144.21364799999998</v>
      </c>
      <c r="AJ490" s="123">
        <f t="shared" si="217"/>
        <v>0.12017803999999999</v>
      </c>
      <c r="AK490" s="124">
        <f t="shared" si="218"/>
        <v>146.11119600000001</v>
      </c>
      <c r="AL490" s="123">
        <f t="shared" si="219"/>
        <v>0.15219916250000001</v>
      </c>
      <c r="AM490" s="159">
        <f t="shared" si="220"/>
        <v>1948.1492800000003</v>
      </c>
    </row>
    <row r="491" spans="1:39" x14ac:dyDescent="0.25">
      <c r="A491" s="83" t="s">
        <v>38</v>
      </c>
      <c r="B491" s="7">
        <v>22675</v>
      </c>
      <c r="C491" s="7">
        <v>755.83299999999997</v>
      </c>
      <c r="D491" s="102">
        <v>133.19999999999999</v>
      </c>
      <c r="E491" s="102">
        <v>11.286</v>
      </c>
      <c r="F491" s="158">
        <v>91.527000000000001</v>
      </c>
      <c r="G491" s="102">
        <v>144</v>
      </c>
      <c r="H491" s="102">
        <v>4.8570000000000002</v>
      </c>
      <c r="I491" s="158">
        <v>96.626999999999995</v>
      </c>
      <c r="J491" s="102">
        <v>356.8</v>
      </c>
      <c r="K491" s="102">
        <v>21.657</v>
      </c>
      <c r="L491" s="158">
        <v>93.93</v>
      </c>
      <c r="M491" s="52">
        <v>19.62</v>
      </c>
      <c r="N491" s="52">
        <v>17.95</v>
      </c>
      <c r="O491" s="7">
        <v>8508</v>
      </c>
      <c r="P491" s="8">
        <f t="shared" si="214"/>
        <v>0.37521499448732082</v>
      </c>
      <c r="Q491" s="7">
        <v>2850</v>
      </c>
      <c r="R491" s="7">
        <v>2850</v>
      </c>
      <c r="S491" s="7" t="s">
        <v>152</v>
      </c>
      <c r="T491" s="7">
        <v>4277</v>
      </c>
      <c r="U491" s="7">
        <v>3148</v>
      </c>
      <c r="V491" s="7">
        <v>0</v>
      </c>
      <c r="W491" s="45" t="s">
        <v>152</v>
      </c>
      <c r="X491" s="52">
        <v>7.6459999999999999</v>
      </c>
      <c r="Y491" s="52">
        <v>8.0909999999999993</v>
      </c>
      <c r="Z491" s="7">
        <v>5870</v>
      </c>
      <c r="AA491" s="7">
        <v>6002.2860000000001</v>
      </c>
      <c r="AB491" s="103">
        <v>46.28</v>
      </c>
      <c r="AC491" s="103">
        <v>2.5489999999999999</v>
      </c>
      <c r="AD491" s="158">
        <v>94.492000000000004</v>
      </c>
      <c r="AE491" s="103">
        <v>8.7940000000000005</v>
      </c>
      <c r="AF491" s="103">
        <v>3.56</v>
      </c>
      <c r="AG491" s="158">
        <v>59.518000000000001</v>
      </c>
      <c r="AH491" s="121">
        <f t="shared" si="215"/>
        <v>0.23619781249999999</v>
      </c>
      <c r="AI491" s="122">
        <f t="shared" si="216"/>
        <v>100.67695559999999</v>
      </c>
      <c r="AJ491" s="123">
        <f t="shared" si="217"/>
        <v>8.3897462999999992E-2</v>
      </c>
      <c r="AK491" s="124">
        <f t="shared" si="218"/>
        <v>108.839952</v>
      </c>
      <c r="AL491" s="123">
        <f t="shared" si="219"/>
        <v>0.11337495</v>
      </c>
      <c r="AM491" s="159">
        <f t="shared" si="220"/>
        <v>1451.1993599999998</v>
      </c>
    </row>
    <row r="492" spans="1:39" ht="13" thickBot="1" x14ac:dyDescent="0.3">
      <c r="A492" s="83" t="s">
        <v>39</v>
      </c>
      <c r="B492" s="7">
        <v>21089</v>
      </c>
      <c r="C492" s="7">
        <v>680.29</v>
      </c>
      <c r="D492" s="102">
        <v>130.75</v>
      </c>
      <c r="E492" s="102">
        <v>11</v>
      </c>
      <c r="F492" s="158">
        <v>91.587000000000003</v>
      </c>
      <c r="G492" s="102">
        <v>190</v>
      </c>
      <c r="H492" s="102">
        <v>5.4</v>
      </c>
      <c r="I492" s="158">
        <v>97.158000000000001</v>
      </c>
      <c r="J492" s="102">
        <v>407.75</v>
      </c>
      <c r="K492" s="102">
        <v>21.24</v>
      </c>
      <c r="L492" s="158">
        <v>94.790999999999997</v>
      </c>
      <c r="M492" s="52">
        <v>19.88</v>
      </c>
      <c r="N492" s="52">
        <v>17.95</v>
      </c>
      <c r="O492" s="7">
        <v>7751</v>
      </c>
      <c r="P492" s="8">
        <f t="shared" si="214"/>
        <v>0.36753757883256671</v>
      </c>
      <c r="Q492" s="7">
        <v>2400</v>
      </c>
      <c r="R492" s="7">
        <v>2400</v>
      </c>
      <c r="S492" s="7" t="s">
        <v>152</v>
      </c>
      <c r="T492" s="7">
        <v>3827</v>
      </c>
      <c r="U492" s="7">
        <v>2860</v>
      </c>
      <c r="V492" s="7">
        <v>0</v>
      </c>
      <c r="W492" s="45" t="s">
        <v>152</v>
      </c>
      <c r="X492" s="8">
        <v>7.4980000000000002</v>
      </c>
      <c r="Y492" s="52">
        <v>7.9740000000000002</v>
      </c>
      <c r="Z492" s="7">
        <v>6520</v>
      </c>
      <c r="AA492" s="7">
        <v>6390.6</v>
      </c>
      <c r="AB492" s="103">
        <v>49.475000000000001</v>
      </c>
      <c r="AC492" s="103">
        <v>6.85</v>
      </c>
      <c r="AD492" s="158">
        <v>86.155000000000001</v>
      </c>
      <c r="AE492" s="103">
        <v>9.1349999999999998</v>
      </c>
      <c r="AF492" s="103">
        <v>1.728</v>
      </c>
      <c r="AG492" s="158">
        <v>81.084000000000003</v>
      </c>
      <c r="AH492" s="121">
        <f t="shared" si="215"/>
        <v>0.21259062499999998</v>
      </c>
      <c r="AI492" s="122">
        <f t="shared" si="216"/>
        <v>88.947917500000003</v>
      </c>
      <c r="AJ492" s="123">
        <f t="shared" si="217"/>
        <v>7.4123264583333334E-2</v>
      </c>
      <c r="AK492" s="124">
        <f t="shared" si="218"/>
        <v>129.2551</v>
      </c>
      <c r="AL492" s="123">
        <f t="shared" si="219"/>
        <v>0.13464072916666667</v>
      </c>
      <c r="AM492" s="159">
        <f t="shared" si="220"/>
        <v>1723.401333333333</v>
      </c>
    </row>
    <row r="493" spans="1:39" ht="13" thickTop="1" x14ac:dyDescent="0.25">
      <c r="A493" s="76" t="s">
        <v>183</v>
      </c>
      <c r="B493" s="77">
        <f>SUM(B481:B492)</f>
        <v>348290</v>
      </c>
      <c r="C493" s="77"/>
      <c r="D493" s="77"/>
      <c r="E493" s="77"/>
      <c r="F493" s="79"/>
      <c r="G493" s="77"/>
      <c r="H493" s="77"/>
      <c r="I493" s="79"/>
      <c r="J493" s="77"/>
      <c r="K493" s="77"/>
      <c r="L493" s="79"/>
      <c r="M493" s="77">
        <f>SUM(M481:M492)</f>
        <v>326.55999999999995</v>
      </c>
      <c r="N493" s="79"/>
      <c r="O493" s="77">
        <f t="shared" ref="O493:W493" si="221">SUM(O481:O492)</f>
        <v>158117</v>
      </c>
      <c r="P493" s="80">
        <f t="shared" si="221"/>
        <v>5.6105563128718154</v>
      </c>
      <c r="Q493" s="78">
        <f t="shared" si="221"/>
        <v>38410</v>
      </c>
      <c r="R493" s="78">
        <f t="shared" si="221"/>
        <v>38412</v>
      </c>
      <c r="S493" s="78">
        <f t="shared" si="221"/>
        <v>0</v>
      </c>
      <c r="T493" s="77">
        <f t="shared" si="221"/>
        <v>64519</v>
      </c>
      <c r="U493" s="77">
        <f t="shared" si="221"/>
        <v>46197</v>
      </c>
      <c r="V493" s="78">
        <f t="shared" si="221"/>
        <v>16</v>
      </c>
      <c r="W493" s="78">
        <f t="shared" si="221"/>
        <v>140</v>
      </c>
      <c r="X493" s="81"/>
      <c r="Y493" s="152"/>
      <c r="Z493" s="80"/>
      <c r="AA493" s="80"/>
      <c r="AB493" s="152"/>
      <c r="AC493" s="152"/>
      <c r="AD493" s="81"/>
      <c r="AE493" s="152"/>
      <c r="AF493" s="152"/>
      <c r="AG493" s="81"/>
      <c r="AH493" s="125"/>
      <c r="AI493" s="126"/>
      <c r="AJ493" s="127"/>
      <c r="AK493" s="128"/>
      <c r="AL493" s="127"/>
      <c r="AM493" s="160"/>
    </row>
    <row r="494" spans="1:39" ht="13" thickBot="1" x14ac:dyDescent="0.3">
      <c r="A494" s="75" t="s">
        <v>184</v>
      </c>
      <c r="B494" s="13">
        <f t="shared" ref="B494:E494" si="222">AVERAGE(B481:B492)</f>
        <v>29024.166666666668</v>
      </c>
      <c r="C494" s="13">
        <f t="shared" si="222"/>
        <v>952.02233602150534</v>
      </c>
      <c r="D494" s="13">
        <f t="shared" si="222"/>
        <v>203.98333333333332</v>
      </c>
      <c r="E494" s="13">
        <f t="shared" si="222"/>
        <v>10.994015873015874</v>
      </c>
      <c r="F494" s="161">
        <f>AVERAGE(F481:F492)</f>
        <v>93.792637499999998</v>
      </c>
      <c r="G494" s="13">
        <f>AVERAGE(G481:G492)</f>
        <v>236.66666666666666</v>
      </c>
      <c r="H494" s="13">
        <f>AVERAGE(H481:H492)</f>
        <v>5.5297222222222224</v>
      </c>
      <c r="I494" s="161">
        <f>AVERAGE(I481:I492)</f>
        <v>97.520899999999983</v>
      </c>
      <c r="J494" s="13">
        <f t="shared" ref="J494:K494" si="223">AVERAGE(J481:J492)</f>
        <v>503.04166666666669</v>
      </c>
      <c r="K494" s="13">
        <f t="shared" si="223"/>
        <v>26.47924603174603</v>
      </c>
      <c r="L494" s="161">
        <f>AVERAGE(L481:L492)</f>
        <v>94.647295833333317</v>
      </c>
      <c r="M494" s="13">
        <f t="shared" ref="M494:P494" si="224">AVERAGE(M481:M492)</f>
        <v>27.213333333333328</v>
      </c>
      <c r="N494" s="162">
        <f t="shared" si="224"/>
        <v>17.504545454545454</v>
      </c>
      <c r="O494" s="13">
        <f t="shared" si="224"/>
        <v>13176.416666666666</v>
      </c>
      <c r="P494" s="39">
        <f t="shared" si="224"/>
        <v>0.4675463594059846</v>
      </c>
      <c r="Q494" s="13">
        <f t="shared" ref="Q494:S494" si="225">SUM(AVERAGE(Q481:Q492))</f>
        <v>5487.1428571428569</v>
      </c>
      <c r="R494" s="13">
        <f t="shared" si="225"/>
        <v>5487.4285714285716</v>
      </c>
      <c r="S494" s="13" t="e">
        <f t="shared" si="225"/>
        <v>#DIV/0!</v>
      </c>
      <c r="T494" s="13">
        <f>AVERAGE(T481:T492)</f>
        <v>5376.583333333333</v>
      </c>
      <c r="U494" s="13">
        <f>AVERAGE(U481:U492)</f>
        <v>3849.75</v>
      </c>
      <c r="V494" s="13"/>
      <c r="W494" s="42"/>
      <c r="X494" s="39">
        <f t="shared" ref="X494:AD494" si="226">AVERAGE(X481:X492)</f>
        <v>7.5015833333333335</v>
      </c>
      <c r="Y494" s="39">
        <f t="shared" si="226"/>
        <v>17.372587301587302</v>
      </c>
      <c r="Z494" s="13">
        <f t="shared" si="226"/>
        <v>4944.166666666667</v>
      </c>
      <c r="AA494" s="13">
        <f t="shared" si="226"/>
        <v>4498.3357380952375</v>
      </c>
      <c r="AB494" s="150">
        <f t="shared" si="226"/>
        <v>53.114166666666669</v>
      </c>
      <c r="AC494" s="150">
        <f t="shared" si="226"/>
        <v>4.6066111111111114</v>
      </c>
      <c r="AD494" s="161">
        <f t="shared" si="226"/>
        <v>90.870804166666673</v>
      </c>
      <c r="AE494" s="150">
        <f>AVERAGE(AE481:AE492)</f>
        <v>10.100875</v>
      </c>
      <c r="AF494" s="150">
        <f>AVERAGE(AF481:AF492)</f>
        <v>3.4137777777777778</v>
      </c>
      <c r="AG494" s="161">
        <f>AVERAGE(AG481:AG492)</f>
        <v>64.819783333333348</v>
      </c>
      <c r="AH494" s="121">
        <f t="shared" ref="AH494" si="227">C494/$C$2</f>
        <v>0.29750698000672043</v>
      </c>
      <c r="AI494" s="122">
        <f t="shared" ref="AI494" si="228">(C494*D494)/1000</f>
        <v>194.19668950945339</v>
      </c>
      <c r="AJ494" s="123">
        <f t="shared" ref="AJ494" si="229">(AI494)/$E$3</f>
        <v>0.16183057459121117</v>
      </c>
      <c r="AK494" s="124">
        <f t="shared" ref="AK494" si="230">(C494*G494)/1000</f>
        <v>225.3119528584229</v>
      </c>
      <c r="AL494" s="129">
        <f t="shared" ref="AL494" si="231">(AK494)/$G$3</f>
        <v>0.23469995089419052</v>
      </c>
      <c r="AM494" s="163">
        <f>AVERAGE(AM481:AM492)</f>
        <v>3078.4529644444442</v>
      </c>
    </row>
    <row r="495" spans="1:39" ht="13" thickTop="1" x14ac:dyDescent="0.25"/>
    <row r="496" spans="1:39" ht="13" thickBot="1" x14ac:dyDescent="0.3"/>
    <row r="497" spans="1:43" ht="13" thickTop="1" x14ac:dyDescent="0.25">
      <c r="A497" s="25" t="s">
        <v>5</v>
      </c>
      <c r="B497" s="26" t="s">
        <v>6</v>
      </c>
      <c r="C497" s="26" t="s">
        <v>6</v>
      </c>
      <c r="D497" s="26" t="s">
        <v>8</v>
      </c>
      <c r="E497" s="26" t="s">
        <v>9</v>
      </c>
      <c r="F497" s="153" t="s">
        <v>2</v>
      </c>
      <c r="G497" s="26" t="s">
        <v>10</v>
      </c>
      <c r="H497" s="26" t="s">
        <v>11</v>
      </c>
      <c r="I497" s="153" t="s">
        <v>3</v>
      </c>
      <c r="J497" s="26" t="s">
        <v>12</v>
      </c>
      <c r="K497" s="26" t="s">
        <v>13</v>
      </c>
      <c r="L497" s="153" t="s">
        <v>14</v>
      </c>
      <c r="M497" s="26" t="s">
        <v>16</v>
      </c>
      <c r="N497" s="154" t="s">
        <v>17</v>
      </c>
      <c r="O497" s="27" t="s">
        <v>56</v>
      </c>
      <c r="P497" s="27" t="s">
        <v>48</v>
      </c>
      <c r="Q497" s="70" t="s">
        <v>177</v>
      </c>
      <c r="R497" s="70" t="s">
        <v>178</v>
      </c>
      <c r="S497" s="164" t="s">
        <v>179</v>
      </c>
      <c r="T497" s="170" t="s">
        <v>172</v>
      </c>
      <c r="U497" s="70" t="s">
        <v>173</v>
      </c>
      <c r="V497" s="168" t="s">
        <v>57</v>
      </c>
      <c r="W497" s="169"/>
      <c r="X497" s="69" t="s">
        <v>70</v>
      </c>
      <c r="Y497" s="69" t="s">
        <v>71</v>
      </c>
      <c r="Z497" s="69" t="s">
        <v>72</v>
      </c>
      <c r="AA497" s="69" t="s">
        <v>73</v>
      </c>
      <c r="AB497" s="171" t="s">
        <v>162</v>
      </c>
      <c r="AC497" s="171" t="s">
        <v>163</v>
      </c>
      <c r="AD497" s="172" t="s">
        <v>18</v>
      </c>
      <c r="AE497" s="171" t="s">
        <v>164</v>
      </c>
      <c r="AF497" s="171" t="s">
        <v>165</v>
      </c>
      <c r="AG497" s="173" t="s">
        <v>19</v>
      </c>
      <c r="AH497" s="113" t="s">
        <v>128</v>
      </c>
      <c r="AI497" s="114" t="s">
        <v>129</v>
      </c>
      <c r="AJ497" s="115" t="s">
        <v>130</v>
      </c>
      <c r="AK497" s="116" t="s">
        <v>128</v>
      </c>
      <c r="AL497" s="115" t="s">
        <v>128</v>
      </c>
      <c r="AM497" s="113" t="s">
        <v>174</v>
      </c>
    </row>
    <row r="498" spans="1:43" ht="14" thickBot="1" x14ac:dyDescent="0.3">
      <c r="A498" s="28" t="s">
        <v>187</v>
      </c>
      <c r="B498" s="72" t="s">
        <v>21</v>
      </c>
      <c r="C498" s="73" t="s">
        <v>22</v>
      </c>
      <c r="D498" s="72" t="s">
        <v>45</v>
      </c>
      <c r="E498" s="72" t="s">
        <v>45</v>
      </c>
      <c r="F498" s="155" t="s">
        <v>24</v>
      </c>
      <c r="G498" s="72" t="s">
        <v>45</v>
      </c>
      <c r="H498" s="72" t="s">
        <v>45</v>
      </c>
      <c r="I498" s="155" t="s">
        <v>24</v>
      </c>
      <c r="J498" s="72" t="s">
        <v>45</v>
      </c>
      <c r="K498" s="72" t="s">
        <v>45</v>
      </c>
      <c r="L498" s="155" t="s">
        <v>24</v>
      </c>
      <c r="M498" s="72" t="s">
        <v>26</v>
      </c>
      <c r="N498" s="155" t="s">
        <v>27</v>
      </c>
      <c r="O498" s="74" t="s">
        <v>59</v>
      </c>
      <c r="P498" s="30" t="s">
        <v>25</v>
      </c>
      <c r="Q498" s="74" t="s">
        <v>181</v>
      </c>
      <c r="R498" s="74" t="s">
        <v>181</v>
      </c>
      <c r="S498" s="119" t="s">
        <v>181</v>
      </c>
      <c r="T498" s="118" t="s">
        <v>59</v>
      </c>
      <c r="U498" s="74" t="s">
        <v>59</v>
      </c>
      <c r="V498" s="72" t="s">
        <v>109</v>
      </c>
      <c r="W498" s="72" t="s">
        <v>175</v>
      </c>
      <c r="X498" s="72"/>
      <c r="Y498" s="72"/>
      <c r="Z498" s="72"/>
      <c r="AA498" s="72"/>
      <c r="AB498" s="174" t="s">
        <v>45</v>
      </c>
      <c r="AC498" s="174" t="s">
        <v>45</v>
      </c>
      <c r="AD498" s="155" t="s">
        <v>24</v>
      </c>
      <c r="AE498" s="174" t="s">
        <v>45</v>
      </c>
      <c r="AF498" s="174" t="s">
        <v>45</v>
      </c>
      <c r="AG498" s="175" t="s">
        <v>24</v>
      </c>
      <c r="AH498" s="117" t="s">
        <v>6</v>
      </c>
      <c r="AI498" s="118" t="s">
        <v>132</v>
      </c>
      <c r="AJ498" s="119" t="s">
        <v>133</v>
      </c>
      <c r="AK498" s="120" t="s">
        <v>134</v>
      </c>
      <c r="AL498" s="119" t="s">
        <v>135</v>
      </c>
      <c r="AM498" s="157" t="s">
        <v>176</v>
      </c>
    </row>
    <row r="499" spans="1:43" ht="13" thickTop="1" x14ac:dyDescent="0.25">
      <c r="A499" s="83" t="s">
        <v>110</v>
      </c>
      <c r="B499" s="49">
        <v>23442</v>
      </c>
      <c r="C499" s="49">
        <v>756.19399999999996</v>
      </c>
      <c r="D499" s="99">
        <v>193.333</v>
      </c>
      <c r="E499" s="99">
        <v>6.0250000000000004</v>
      </c>
      <c r="F499" s="158">
        <v>96.884</v>
      </c>
      <c r="G499" s="99">
        <v>223.333</v>
      </c>
      <c r="H499" s="99">
        <v>4.125</v>
      </c>
      <c r="I499" s="158">
        <v>98.153000000000006</v>
      </c>
      <c r="J499" s="99">
        <v>451.16699999999997</v>
      </c>
      <c r="K499" s="99">
        <v>23.274999999999999</v>
      </c>
      <c r="L499" s="158">
        <v>94.840999999999994</v>
      </c>
      <c r="M499" s="65">
        <v>38.92</v>
      </c>
      <c r="N499" s="66">
        <v>18.3</v>
      </c>
      <c r="O499" s="49">
        <v>9485</v>
      </c>
      <c r="P499" s="8">
        <f t="shared" ref="P499:P510" si="232">O499/B499</f>
        <v>0.40461564712908454</v>
      </c>
      <c r="Q499" s="49">
        <v>2959</v>
      </c>
      <c r="R499" s="49">
        <v>2959</v>
      </c>
      <c r="S499" s="49" t="s">
        <v>152</v>
      </c>
      <c r="T499" s="49">
        <v>4515</v>
      </c>
      <c r="U499" s="49">
        <v>3074</v>
      </c>
      <c r="V499" s="49">
        <v>0</v>
      </c>
      <c r="W499" s="43" t="s">
        <v>152</v>
      </c>
      <c r="X499" s="65">
        <v>7.6870000000000003</v>
      </c>
      <c r="Y499" s="65">
        <v>7.9560000000000004</v>
      </c>
      <c r="Z499" s="49">
        <v>5578.3329999999996</v>
      </c>
      <c r="AA499" s="49">
        <v>5757.25</v>
      </c>
      <c r="AB499" s="100">
        <v>50.966999999999999</v>
      </c>
      <c r="AC499" s="100">
        <v>4.343</v>
      </c>
      <c r="AD499" s="176">
        <v>91.478999999999999</v>
      </c>
      <c r="AE499" s="100">
        <v>8.4670000000000005</v>
      </c>
      <c r="AF499" s="100">
        <v>2.5230000000000001</v>
      </c>
      <c r="AG499" s="176">
        <v>70.201999999999998</v>
      </c>
      <c r="AH499" s="121">
        <f>C499/$C$2</f>
        <v>0.236310625</v>
      </c>
      <c r="AI499" s="122">
        <f>(C499*D499)/1000</f>
        <v>146.19725460199999</v>
      </c>
      <c r="AJ499" s="123">
        <f>(AI499)/$E$3</f>
        <v>0.12183104550166665</v>
      </c>
      <c r="AK499" s="124">
        <f>(C499*G499)/1000</f>
        <v>168.88307460199997</v>
      </c>
      <c r="AL499" s="123">
        <f>(AK499)/$G$3</f>
        <v>0.17591986937708329</v>
      </c>
      <c r="AM499" s="159">
        <f>(0.8*C499*G499)/60</f>
        <v>2251.7743280266664</v>
      </c>
    </row>
    <row r="500" spans="1:43" x14ac:dyDescent="0.25">
      <c r="A500" s="83" t="s">
        <v>29</v>
      </c>
      <c r="B500" s="7">
        <v>22590</v>
      </c>
      <c r="C500" s="7">
        <v>778.96600000000001</v>
      </c>
      <c r="D500" s="102">
        <v>165.75</v>
      </c>
      <c r="E500" s="102">
        <v>7.4</v>
      </c>
      <c r="F500" s="158">
        <v>95.534999999999997</v>
      </c>
      <c r="G500" s="102">
        <v>287.5</v>
      </c>
      <c r="H500" s="102">
        <v>5</v>
      </c>
      <c r="I500" s="158">
        <v>98.260999999999996</v>
      </c>
      <c r="J500" s="102">
        <v>535.25</v>
      </c>
      <c r="K500" s="102">
        <v>25.74</v>
      </c>
      <c r="L500" s="158">
        <v>95.191000000000003</v>
      </c>
      <c r="M500" s="52">
        <v>20.239999999999998</v>
      </c>
      <c r="N500" s="8">
        <v>18.3</v>
      </c>
      <c r="O500" s="7">
        <v>7213</v>
      </c>
      <c r="P500" s="8">
        <f t="shared" si="232"/>
        <v>0.31930057547587426</v>
      </c>
      <c r="Q500" s="7">
        <v>3764</v>
      </c>
      <c r="R500" s="7">
        <v>3764</v>
      </c>
      <c r="S500" s="7" t="s">
        <v>152</v>
      </c>
      <c r="T500" s="7">
        <v>4089</v>
      </c>
      <c r="U500" s="7">
        <v>2831</v>
      </c>
      <c r="V500" s="7">
        <v>2</v>
      </c>
      <c r="W500" s="44">
        <v>16</v>
      </c>
      <c r="X500" s="52">
        <v>7.4249999999999998</v>
      </c>
      <c r="Y500" s="52">
        <v>7.91</v>
      </c>
      <c r="Z500" s="7">
        <v>4922.5</v>
      </c>
      <c r="AA500" s="7">
        <v>4322.8</v>
      </c>
      <c r="AB500" s="103">
        <v>60.325000000000003</v>
      </c>
      <c r="AC500" s="103">
        <v>9.93</v>
      </c>
      <c r="AD500" s="158">
        <v>83.539000000000001</v>
      </c>
      <c r="AE500" s="103">
        <v>11.14</v>
      </c>
      <c r="AF500" s="103">
        <v>2.82</v>
      </c>
      <c r="AG500" s="158">
        <v>74.686000000000007</v>
      </c>
      <c r="AH500" s="121">
        <f t="shared" ref="AH500:AH510" si="233">C500/$C$2</f>
        <v>0.24342687500000001</v>
      </c>
      <c r="AI500" s="122">
        <f t="shared" ref="AI500:AI510" si="234">(C500*D500)/1000</f>
        <v>129.11361449999998</v>
      </c>
      <c r="AJ500" s="123">
        <f t="shared" ref="AJ500:AJ510" si="235">(AI500)/$E$3</f>
        <v>0.10759467874999999</v>
      </c>
      <c r="AK500" s="124">
        <f t="shared" ref="AK500:AK510" si="236">(C500*G500)/1000</f>
        <v>223.95272500000002</v>
      </c>
      <c r="AL500" s="123">
        <f t="shared" ref="AL500:AL510" si="237">(AK500)/$G$3</f>
        <v>0.23328408854166668</v>
      </c>
      <c r="AM500" s="159">
        <f t="shared" ref="AM500:AM510" si="238">(0.8*C500*G500)/60</f>
        <v>2986.0363333333339</v>
      </c>
    </row>
    <row r="501" spans="1:43" x14ac:dyDescent="0.25">
      <c r="A501" s="83" t="s">
        <v>30</v>
      </c>
      <c r="B501" s="7">
        <v>28878</v>
      </c>
      <c r="C501" s="7">
        <v>931.548</v>
      </c>
      <c r="D501" s="102">
        <v>147.5</v>
      </c>
      <c r="E501" s="102">
        <v>10.199999999999999</v>
      </c>
      <c r="F501" s="158">
        <v>93.084999999999994</v>
      </c>
      <c r="G501" s="102">
        <v>230</v>
      </c>
      <c r="H501" s="102">
        <v>5.4</v>
      </c>
      <c r="I501" s="158">
        <v>97.652000000000001</v>
      </c>
      <c r="J501" s="102">
        <v>457.25</v>
      </c>
      <c r="K501" s="102">
        <v>29.7</v>
      </c>
      <c r="L501" s="158">
        <v>93.504999999999995</v>
      </c>
      <c r="M501" s="52">
        <v>20.46</v>
      </c>
      <c r="N501" s="8">
        <v>18.57</v>
      </c>
      <c r="O501" s="7">
        <v>8381</v>
      </c>
      <c r="P501" s="8">
        <f t="shared" si="232"/>
        <v>0.29022092942724564</v>
      </c>
      <c r="Q501" s="7">
        <v>4126</v>
      </c>
      <c r="R501" s="7">
        <v>4126</v>
      </c>
      <c r="S501" s="177" t="s">
        <v>152</v>
      </c>
      <c r="T501" s="7">
        <v>5257</v>
      </c>
      <c r="U501" s="7">
        <v>3769</v>
      </c>
      <c r="V501" s="7">
        <v>0</v>
      </c>
      <c r="W501" s="44" t="s">
        <v>152</v>
      </c>
      <c r="X501" s="52">
        <v>7.4580000000000002</v>
      </c>
      <c r="Y501" s="52">
        <v>7.9720000000000004</v>
      </c>
      <c r="Z501" s="7">
        <v>4775</v>
      </c>
      <c r="AA501" s="7">
        <v>5030.3999999999996</v>
      </c>
      <c r="AB501" s="103">
        <v>55.725000000000001</v>
      </c>
      <c r="AC501" s="103">
        <v>5.7839999999999998</v>
      </c>
      <c r="AD501" s="158">
        <v>89.62</v>
      </c>
      <c r="AE501" s="103">
        <v>12.05</v>
      </c>
      <c r="AF501" s="103">
        <v>4.3019999999999996</v>
      </c>
      <c r="AG501" s="158">
        <v>64.299000000000007</v>
      </c>
      <c r="AH501" s="121">
        <f t="shared" si="233"/>
        <v>0.29110875000000003</v>
      </c>
      <c r="AI501" s="122">
        <f t="shared" si="234"/>
        <v>137.40332999999998</v>
      </c>
      <c r="AJ501" s="123">
        <f t="shared" si="235"/>
        <v>0.11450277499999999</v>
      </c>
      <c r="AK501" s="124">
        <f t="shared" si="236"/>
        <v>214.25604000000001</v>
      </c>
      <c r="AL501" s="123">
        <f t="shared" si="237"/>
        <v>0.22318337500000002</v>
      </c>
      <c r="AM501" s="159">
        <f t="shared" si="238"/>
        <v>2856.7472000000002</v>
      </c>
    </row>
    <row r="502" spans="1:43" x14ac:dyDescent="0.25">
      <c r="A502" s="83" t="s">
        <v>31</v>
      </c>
      <c r="B502" s="7">
        <v>26024</v>
      </c>
      <c r="C502" s="7">
        <v>867.46699999999998</v>
      </c>
      <c r="D502" s="102">
        <v>203</v>
      </c>
      <c r="E502" s="102">
        <v>10</v>
      </c>
      <c r="F502" s="158">
        <v>95.073999999999998</v>
      </c>
      <c r="G502" s="102">
        <v>236</v>
      </c>
      <c r="H502" s="102">
        <v>5.1429999999999998</v>
      </c>
      <c r="I502" s="158">
        <v>97.820999999999998</v>
      </c>
      <c r="J502" s="102">
        <v>481.33300000000003</v>
      </c>
      <c r="K502" s="102">
        <v>30.5</v>
      </c>
      <c r="L502" s="158">
        <v>93.662999999999997</v>
      </c>
      <c r="M502" s="52">
        <v>38.76</v>
      </c>
      <c r="N502" s="8">
        <v>17.5</v>
      </c>
      <c r="O502" s="7">
        <v>7904</v>
      </c>
      <c r="P502" s="8">
        <f t="shared" si="232"/>
        <v>0.3037196434060867</v>
      </c>
      <c r="Q502" s="7">
        <v>5470</v>
      </c>
      <c r="R502" s="7">
        <v>5470</v>
      </c>
      <c r="S502" s="7" t="s">
        <v>152</v>
      </c>
      <c r="T502" s="7">
        <v>4969</v>
      </c>
      <c r="U502" s="7">
        <v>3415</v>
      </c>
      <c r="V502" s="7">
        <v>0</v>
      </c>
      <c r="W502" s="44" t="s">
        <v>152</v>
      </c>
      <c r="X502" s="52">
        <v>7.4180000000000001</v>
      </c>
      <c r="Y502" s="52">
        <v>8.1609999999999996</v>
      </c>
      <c r="Z502" s="7">
        <v>6193.3329999999996</v>
      </c>
      <c r="AA502" s="7">
        <v>6204.7139999999999</v>
      </c>
      <c r="AB502" s="103">
        <v>53.267000000000003</v>
      </c>
      <c r="AC502" s="103">
        <v>5.0460000000000003</v>
      </c>
      <c r="AD502" s="158">
        <v>90.527000000000001</v>
      </c>
      <c r="AE502" s="103">
        <v>10.092000000000001</v>
      </c>
      <c r="AF502" s="103">
        <v>3.6259999999999999</v>
      </c>
      <c r="AG502" s="158">
        <v>64.070999999999998</v>
      </c>
      <c r="AH502" s="121">
        <f t="shared" si="233"/>
        <v>0.27108343749999997</v>
      </c>
      <c r="AI502" s="122">
        <f t="shared" si="234"/>
        <v>176.09580099999999</v>
      </c>
      <c r="AJ502" s="123">
        <f t="shared" si="235"/>
        <v>0.14674650083333332</v>
      </c>
      <c r="AK502" s="124">
        <f t="shared" si="236"/>
        <v>204.72221200000001</v>
      </c>
      <c r="AL502" s="123">
        <f t="shared" si="237"/>
        <v>0.21325230416666668</v>
      </c>
      <c r="AM502" s="159">
        <f t="shared" si="238"/>
        <v>2729.6294933333334</v>
      </c>
    </row>
    <row r="503" spans="1:43" x14ac:dyDescent="0.25">
      <c r="A503" s="83" t="s">
        <v>32</v>
      </c>
      <c r="B503" s="7">
        <v>27735</v>
      </c>
      <c r="C503" s="7">
        <v>894.67700000000002</v>
      </c>
      <c r="D503" s="102">
        <v>266.25</v>
      </c>
      <c r="E503" s="102">
        <v>9.8000000000000007</v>
      </c>
      <c r="F503" s="158">
        <v>96.319000000000003</v>
      </c>
      <c r="G503" s="102">
        <v>345</v>
      </c>
      <c r="H503" s="102">
        <v>6</v>
      </c>
      <c r="I503" s="158">
        <v>98.260999999999996</v>
      </c>
      <c r="J503" s="102">
        <v>769</v>
      </c>
      <c r="K503" s="102">
        <v>33.659999999999997</v>
      </c>
      <c r="L503" s="158">
        <v>95.623000000000005</v>
      </c>
      <c r="M503" s="8">
        <v>19.96</v>
      </c>
      <c r="N503" s="8">
        <v>18.66</v>
      </c>
      <c r="O503" s="7">
        <v>8592</v>
      </c>
      <c r="P503" s="8">
        <f t="shared" si="232"/>
        <v>0.3097890751757707</v>
      </c>
      <c r="Q503" s="7">
        <v>6802</v>
      </c>
      <c r="R503" s="7">
        <v>6802</v>
      </c>
      <c r="S503" s="7" t="s">
        <v>152</v>
      </c>
      <c r="T503" s="7">
        <v>5486</v>
      </c>
      <c r="U503" s="7">
        <v>3448</v>
      </c>
      <c r="V503" s="7">
        <v>2</v>
      </c>
      <c r="W503" s="44">
        <v>22</v>
      </c>
      <c r="X503" s="52">
        <v>7.2679999999999998</v>
      </c>
      <c r="Y503" s="52">
        <v>8.1159999999999997</v>
      </c>
      <c r="Z503" s="7">
        <v>5200</v>
      </c>
      <c r="AA503" s="7">
        <v>5365.6</v>
      </c>
      <c r="AB503" s="103">
        <v>71.224999999999994</v>
      </c>
      <c r="AC503" s="103">
        <v>1.694</v>
      </c>
      <c r="AD503" s="158">
        <v>97.622</v>
      </c>
      <c r="AE503" s="103">
        <v>12.05</v>
      </c>
      <c r="AF503" s="103">
        <v>4.1180000000000003</v>
      </c>
      <c r="AG503" s="158">
        <v>65.825999999999993</v>
      </c>
      <c r="AH503" s="121">
        <f t="shared" si="233"/>
        <v>0.27958656250000002</v>
      </c>
      <c r="AI503" s="122">
        <f t="shared" si="234"/>
        <v>238.20775125</v>
      </c>
      <c r="AJ503" s="123">
        <f t="shared" si="235"/>
        <v>0.198506459375</v>
      </c>
      <c r="AK503" s="124">
        <f t="shared" si="236"/>
        <v>308.66356500000001</v>
      </c>
      <c r="AL503" s="123">
        <f t="shared" si="237"/>
        <v>0.32152454687499998</v>
      </c>
      <c r="AM503" s="159">
        <f t="shared" si="238"/>
        <v>4115.5142000000005</v>
      </c>
    </row>
    <row r="504" spans="1:43" x14ac:dyDescent="0.25">
      <c r="A504" s="83" t="s">
        <v>33</v>
      </c>
      <c r="B504" s="7">
        <v>33593</v>
      </c>
      <c r="C504" s="7">
        <v>1119.7670000000001</v>
      </c>
      <c r="D504" s="102">
        <v>210</v>
      </c>
      <c r="E504" s="102">
        <v>7.6</v>
      </c>
      <c r="F504" s="158">
        <v>96.381</v>
      </c>
      <c r="G504" s="102">
        <v>297.5</v>
      </c>
      <c r="H504" s="102">
        <v>6.4</v>
      </c>
      <c r="I504" s="158">
        <v>97.849000000000004</v>
      </c>
      <c r="J504" s="102">
        <v>652</v>
      </c>
      <c r="K504" s="102">
        <v>27.26</v>
      </c>
      <c r="L504" s="158">
        <v>95.819000000000003</v>
      </c>
      <c r="M504" s="52">
        <v>19.48</v>
      </c>
      <c r="N504" s="8">
        <v>18.670000000000002</v>
      </c>
      <c r="O504" s="7">
        <v>10012</v>
      </c>
      <c r="P504" s="8">
        <f t="shared" si="232"/>
        <v>0.29803828178489566</v>
      </c>
      <c r="Q504" s="7">
        <v>6970</v>
      </c>
      <c r="R504" s="7">
        <v>6970</v>
      </c>
      <c r="S504" s="7" t="s">
        <v>152</v>
      </c>
      <c r="T504" s="7">
        <v>6397</v>
      </c>
      <c r="U504" s="7">
        <v>3911</v>
      </c>
      <c r="V504" s="7">
        <v>0</v>
      </c>
      <c r="W504" s="44" t="s">
        <v>152</v>
      </c>
      <c r="X504" s="52">
        <v>7.5380000000000003</v>
      </c>
      <c r="Y504" s="52">
        <v>8.26</v>
      </c>
      <c r="Z504" s="7">
        <v>5257.5</v>
      </c>
      <c r="AA504" s="7">
        <v>5389</v>
      </c>
      <c r="AB504" s="103">
        <v>71.25</v>
      </c>
      <c r="AC504" s="103">
        <v>1.9039999999999999</v>
      </c>
      <c r="AD504" s="158">
        <v>97.328000000000003</v>
      </c>
      <c r="AE504" s="103">
        <v>11.898</v>
      </c>
      <c r="AF504" s="103">
        <v>3.0960000000000001</v>
      </c>
      <c r="AG504" s="158">
        <v>73.978999999999999</v>
      </c>
      <c r="AH504" s="121">
        <f t="shared" si="233"/>
        <v>0.34992718750000001</v>
      </c>
      <c r="AI504" s="122">
        <f t="shared" si="234"/>
        <v>235.15107</v>
      </c>
      <c r="AJ504" s="123">
        <f t="shared" si="235"/>
        <v>0.19595922500000001</v>
      </c>
      <c r="AK504" s="124">
        <f t="shared" si="236"/>
        <v>333.13068249999998</v>
      </c>
      <c r="AL504" s="123">
        <f t="shared" si="237"/>
        <v>0.34701112760416664</v>
      </c>
      <c r="AM504" s="159">
        <f t="shared" si="238"/>
        <v>4441.7424333333338</v>
      </c>
    </row>
    <row r="505" spans="1:43" x14ac:dyDescent="0.25">
      <c r="A505" s="83" t="s">
        <v>34</v>
      </c>
      <c r="B505" s="7">
        <v>44409</v>
      </c>
      <c r="C505" s="7">
        <v>1432.548</v>
      </c>
      <c r="D505" s="102">
        <v>118.167</v>
      </c>
      <c r="E505" s="102">
        <v>13.125</v>
      </c>
      <c r="F505" s="158">
        <v>88.893000000000001</v>
      </c>
      <c r="G505" s="102">
        <v>193.333</v>
      </c>
      <c r="H505" s="102">
        <v>7.75</v>
      </c>
      <c r="I505" s="158">
        <v>95.991</v>
      </c>
      <c r="J505" s="102">
        <v>412.33300000000003</v>
      </c>
      <c r="K505" s="102">
        <v>37.662999999999997</v>
      </c>
      <c r="L505" s="158">
        <v>90.866</v>
      </c>
      <c r="M505" s="52">
        <v>43.12</v>
      </c>
      <c r="N505" s="8">
        <v>18.55</v>
      </c>
      <c r="O505" s="7">
        <v>13302</v>
      </c>
      <c r="P505" s="8">
        <f t="shared" si="232"/>
        <v>0.29953387826791866</v>
      </c>
      <c r="Q505" s="7">
        <v>8568</v>
      </c>
      <c r="R505" s="7">
        <v>8568</v>
      </c>
      <c r="S505" s="7" t="s">
        <v>152</v>
      </c>
      <c r="T505" s="7">
        <v>7855</v>
      </c>
      <c r="U505" s="7">
        <v>5117</v>
      </c>
      <c r="V505" s="7">
        <v>2</v>
      </c>
      <c r="W505" s="44">
        <v>20</v>
      </c>
      <c r="X505" s="52">
        <v>7.4329999999999998</v>
      </c>
      <c r="Y505" s="52">
        <v>7.7990000000000004</v>
      </c>
      <c r="Z505" s="7">
        <v>4091.6669999999999</v>
      </c>
      <c r="AA505" s="7">
        <v>4252.375</v>
      </c>
      <c r="AB505" s="103">
        <v>55.55</v>
      </c>
      <c r="AC505" s="103">
        <v>5.2569999999999997</v>
      </c>
      <c r="AD505" s="158">
        <v>90.536000000000001</v>
      </c>
      <c r="AE505" s="103">
        <v>10.582000000000001</v>
      </c>
      <c r="AF505" s="103">
        <v>3.1680000000000001</v>
      </c>
      <c r="AG505" s="158">
        <v>70.061999999999998</v>
      </c>
      <c r="AH505" s="121">
        <f t="shared" si="233"/>
        <v>0.44767125000000002</v>
      </c>
      <c r="AI505" s="122">
        <f t="shared" si="234"/>
        <v>169.279899516</v>
      </c>
      <c r="AJ505" s="123">
        <f t="shared" si="235"/>
        <v>0.14106658292999999</v>
      </c>
      <c r="AK505" s="124">
        <f t="shared" si="236"/>
        <v>276.95880248399999</v>
      </c>
      <c r="AL505" s="123">
        <f t="shared" si="237"/>
        <v>0.28849875258749996</v>
      </c>
      <c r="AM505" s="159">
        <f t="shared" si="238"/>
        <v>3692.7840331200005</v>
      </c>
    </row>
    <row r="506" spans="1:43" x14ac:dyDescent="0.25">
      <c r="A506" s="83" t="s">
        <v>35</v>
      </c>
      <c r="B506" s="7">
        <v>51982</v>
      </c>
      <c r="C506" s="7">
        <v>1676.8389999999999</v>
      </c>
      <c r="D506" s="102">
        <v>233</v>
      </c>
      <c r="E506" s="102">
        <v>8.1999999999999993</v>
      </c>
      <c r="F506" s="158">
        <v>96.480999999999995</v>
      </c>
      <c r="G506" s="102">
        <v>287.5</v>
      </c>
      <c r="H506" s="102">
        <v>5.6</v>
      </c>
      <c r="I506" s="158">
        <v>98.052000000000007</v>
      </c>
      <c r="J506" s="102">
        <v>565.5</v>
      </c>
      <c r="K506" s="102">
        <v>23.76</v>
      </c>
      <c r="L506" s="158">
        <v>95.798000000000002</v>
      </c>
      <c r="M506" s="52">
        <v>56.2</v>
      </c>
      <c r="N506" s="8">
        <v>17.850000000000001</v>
      </c>
      <c r="O506" s="7">
        <v>25551</v>
      </c>
      <c r="P506" s="8">
        <f t="shared" si="232"/>
        <v>0.49153553153014506</v>
      </c>
      <c r="Q506" s="7">
        <v>9193</v>
      </c>
      <c r="R506" s="7">
        <v>9193</v>
      </c>
      <c r="S506" s="7" t="s">
        <v>152</v>
      </c>
      <c r="T506" s="7">
        <v>9223</v>
      </c>
      <c r="U506" s="7">
        <v>6122</v>
      </c>
      <c r="V506" s="7">
        <v>0</v>
      </c>
      <c r="W506" s="44" t="s">
        <v>152</v>
      </c>
      <c r="X506" s="52">
        <v>7.3680000000000003</v>
      </c>
      <c r="Y506" s="52">
        <v>7.7519999999999998</v>
      </c>
      <c r="Z506" s="7">
        <v>4777.5</v>
      </c>
      <c r="AA506" s="7">
        <v>4347.3999999999996</v>
      </c>
      <c r="AB506" s="103">
        <v>71.224999999999994</v>
      </c>
      <c r="AC506" s="103">
        <v>6.2759999999999998</v>
      </c>
      <c r="AD506" s="158">
        <v>91.188000000000002</v>
      </c>
      <c r="AE506" s="103">
        <v>10.003</v>
      </c>
      <c r="AF506" s="103">
        <v>4.9459999999999997</v>
      </c>
      <c r="AG506" s="158">
        <v>50.555</v>
      </c>
      <c r="AH506" s="121">
        <f t="shared" si="233"/>
        <v>0.5240121875</v>
      </c>
      <c r="AI506" s="122">
        <f t="shared" si="234"/>
        <v>390.70348699999994</v>
      </c>
      <c r="AJ506" s="123">
        <f t="shared" si="235"/>
        <v>0.32558623916666662</v>
      </c>
      <c r="AK506" s="124">
        <f t="shared" si="236"/>
        <v>482.09121249999998</v>
      </c>
      <c r="AL506" s="123">
        <f t="shared" si="237"/>
        <v>0.50217834635416669</v>
      </c>
      <c r="AM506" s="159">
        <f t="shared" si="238"/>
        <v>6427.8828333333331</v>
      </c>
    </row>
    <row r="507" spans="1:43" x14ac:dyDescent="0.25">
      <c r="A507" s="83" t="s">
        <v>36</v>
      </c>
      <c r="B507" s="7">
        <v>41126</v>
      </c>
      <c r="C507" s="7">
        <v>1370.867</v>
      </c>
      <c r="D507" s="102">
        <v>242.5</v>
      </c>
      <c r="E507" s="102">
        <v>11.94</v>
      </c>
      <c r="F507" s="158">
        <v>95.075999999999993</v>
      </c>
      <c r="G507" s="102">
        <v>285</v>
      </c>
      <c r="H507" s="102">
        <v>4.8</v>
      </c>
      <c r="I507" s="158">
        <v>98.316000000000003</v>
      </c>
      <c r="J507" s="102">
        <v>575.75</v>
      </c>
      <c r="K507" s="102">
        <v>26.34</v>
      </c>
      <c r="L507" s="158">
        <v>95.424999999999997</v>
      </c>
      <c r="M507" s="52">
        <v>15.6</v>
      </c>
      <c r="N507" s="8">
        <v>17.54</v>
      </c>
      <c r="O507" s="7">
        <v>14926</v>
      </c>
      <c r="P507" s="8">
        <f t="shared" si="232"/>
        <v>0.36293342411126783</v>
      </c>
      <c r="Q507" s="7">
        <v>5735</v>
      </c>
      <c r="R507" s="7">
        <v>5735</v>
      </c>
      <c r="S507" s="7" t="s">
        <v>152</v>
      </c>
      <c r="T507" s="7">
        <v>7199</v>
      </c>
      <c r="U507" s="7">
        <v>5397</v>
      </c>
      <c r="V507" s="7">
        <v>0</v>
      </c>
      <c r="W507" s="44" t="s">
        <v>152</v>
      </c>
      <c r="X507" s="52">
        <v>7.3849999999999998</v>
      </c>
      <c r="Y507" s="52">
        <v>7.7960000000000003</v>
      </c>
      <c r="Z507" s="7">
        <v>5410</v>
      </c>
      <c r="AA507" s="7">
        <v>4370.8</v>
      </c>
      <c r="AB507" s="103">
        <v>56.7</v>
      </c>
      <c r="AC507" s="103">
        <v>4.8280000000000003</v>
      </c>
      <c r="AD507" s="158">
        <v>91.484999999999999</v>
      </c>
      <c r="AE507" s="103">
        <v>10.71</v>
      </c>
      <c r="AF507" s="103">
        <v>5.798</v>
      </c>
      <c r="AG507" s="158">
        <v>45.863999999999997</v>
      </c>
      <c r="AH507" s="121">
        <f t="shared" si="233"/>
        <v>0.42839593749999999</v>
      </c>
      <c r="AI507" s="122">
        <f t="shared" si="234"/>
        <v>332.4352475</v>
      </c>
      <c r="AJ507" s="123">
        <f t="shared" si="235"/>
        <v>0.27702937291666668</v>
      </c>
      <c r="AK507" s="124">
        <f t="shared" si="236"/>
        <v>390.69709499999999</v>
      </c>
      <c r="AL507" s="123">
        <f t="shared" si="237"/>
        <v>0.40697614062499998</v>
      </c>
      <c r="AM507" s="159">
        <f t="shared" si="238"/>
        <v>5209.2946000000002</v>
      </c>
    </row>
    <row r="508" spans="1:43" x14ac:dyDescent="0.25">
      <c r="A508" s="83" t="s">
        <v>37</v>
      </c>
      <c r="B508" s="7">
        <v>39912</v>
      </c>
      <c r="C508" s="7">
        <v>1287.4839999999999</v>
      </c>
      <c r="D508" s="102">
        <v>146</v>
      </c>
      <c r="E508" s="102">
        <v>6.8330000000000002</v>
      </c>
      <c r="F508" s="158">
        <v>95.32</v>
      </c>
      <c r="G508" s="102">
        <v>186</v>
      </c>
      <c r="H508" s="102">
        <v>4.6669999999999998</v>
      </c>
      <c r="I508" s="158">
        <v>97.491</v>
      </c>
      <c r="J508" s="102">
        <v>416</v>
      </c>
      <c r="K508" s="102">
        <v>23.2</v>
      </c>
      <c r="L508" s="158">
        <v>94.423000000000002</v>
      </c>
      <c r="M508" s="52">
        <v>35.94</v>
      </c>
      <c r="N508" s="8">
        <v>17.48</v>
      </c>
      <c r="O508" s="7">
        <v>12265</v>
      </c>
      <c r="P508" s="8">
        <f t="shared" si="232"/>
        <v>0.30730106233714172</v>
      </c>
      <c r="Q508" s="7">
        <v>3743</v>
      </c>
      <c r="R508" s="7">
        <v>3743</v>
      </c>
      <c r="S508" s="7" t="s">
        <v>152</v>
      </c>
      <c r="T508" s="7">
        <v>7110</v>
      </c>
      <c r="U508" s="7">
        <v>5197</v>
      </c>
      <c r="V508" s="7">
        <v>0</v>
      </c>
      <c r="W508" s="44" t="s">
        <v>152</v>
      </c>
      <c r="X508" s="44">
        <v>7.4660000000000002</v>
      </c>
      <c r="Y508" s="52">
        <v>7.9779999999999998</v>
      </c>
      <c r="Z508" s="7">
        <v>4598</v>
      </c>
      <c r="AA508" s="7">
        <v>5096.3329999999996</v>
      </c>
      <c r="AB508" s="52">
        <v>52.36</v>
      </c>
      <c r="AC508" s="52">
        <v>5.25</v>
      </c>
      <c r="AD508" s="158">
        <v>89.972999999999999</v>
      </c>
      <c r="AE508" s="52">
        <v>8.6660000000000004</v>
      </c>
      <c r="AF508" s="52">
        <v>3.9929999999999999</v>
      </c>
      <c r="AG508" s="158">
        <v>53.923000000000002</v>
      </c>
      <c r="AH508" s="121">
        <f t="shared" si="233"/>
        <v>0.40233874999999997</v>
      </c>
      <c r="AI508" s="122">
        <f t="shared" si="234"/>
        <v>187.97266399999998</v>
      </c>
      <c r="AJ508" s="123">
        <f t="shared" si="235"/>
        <v>0.15664388666666665</v>
      </c>
      <c r="AK508" s="124">
        <f t="shared" si="236"/>
        <v>239.47202399999998</v>
      </c>
      <c r="AL508" s="123">
        <f t="shared" si="237"/>
        <v>0.24945002499999996</v>
      </c>
      <c r="AM508" s="159">
        <f t="shared" si="238"/>
        <v>3192.9603200000001</v>
      </c>
    </row>
    <row r="509" spans="1:43" ht="13" x14ac:dyDescent="0.3">
      <c r="A509" s="83" t="s">
        <v>38</v>
      </c>
      <c r="B509" s="7">
        <v>39392</v>
      </c>
      <c r="C509" s="7">
        <v>1313.067</v>
      </c>
      <c r="D509" s="102">
        <v>72.2</v>
      </c>
      <c r="E509" s="102">
        <v>4.1429999999999998</v>
      </c>
      <c r="F509" s="158">
        <v>94.262</v>
      </c>
      <c r="G509" s="102">
        <v>92</v>
      </c>
      <c r="H509" s="102">
        <v>3.4289999999999998</v>
      </c>
      <c r="I509" s="158">
        <v>96.272999999999996</v>
      </c>
      <c r="J509" s="102">
        <v>199.96</v>
      </c>
      <c r="K509" s="102">
        <v>15.529</v>
      </c>
      <c r="L509" s="158">
        <v>92.233999999999995</v>
      </c>
      <c r="M509" s="52">
        <v>0</v>
      </c>
      <c r="N509" s="178" t="s">
        <v>152</v>
      </c>
      <c r="O509" s="7">
        <v>8204</v>
      </c>
      <c r="P509" s="8">
        <f t="shared" si="232"/>
        <v>0.20826563769293258</v>
      </c>
      <c r="Q509" s="7">
        <v>2784</v>
      </c>
      <c r="R509" s="7">
        <v>2484</v>
      </c>
      <c r="S509" s="7">
        <v>300</v>
      </c>
      <c r="T509" s="7">
        <v>7062</v>
      </c>
      <c r="U509" s="7">
        <v>5714</v>
      </c>
      <c r="V509" s="7">
        <v>0</v>
      </c>
      <c r="W509" s="45" t="s">
        <v>152</v>
      </c>
      <c r="X509" s="52">
        <v>7.5860000000000003</v>
      </c>
      <c r="Y509" s="52">
        <v>7.8739999999999997</v>
      </c>
      <c r="Z509" s="7">
        <v>3862</v>
      </c>
      <c r="AA509" s="7">
        <v>3415.143</v>
      </c>
      <c r="AB509" s="103">
        <v>33.1</v>
      </c>
      <c r="AC509" s="103">
        <v>3.3839999999999999</v>
      </c>
      <c r="AD509" s="158">
        <v>89.775999999999996</v>
      </c>
      <c r="AE509" s="103">
        <v>4.1580000000000004</v>
      </c>
      <c r="AF509" s="103">
        <v>2.21</v>
      </c>
      <c r="AG509" s="158">
        <v>46.848999999999997</v>
      </c>
      <c r="AH509" s="121">
        <f t="shared" si="233"/>
        <v>0.41033343750000001</v>
      </c>
      <c r="AI509" s="122">
        <f t="shared" si="234"/>
        <v>94.803437400000007</v>
      </c>
      <c r="AJ509" s="123">
        <f t="shared" si="235"/>
        <v>7.9002864500000006E-2</v>
      </c>
      <c r="AK509" s="124">
        <f t="shared" si="236"/>
        <v>120.802164</v>
      </c>
      <c r="AL509" s="123">
        <f t="shared" si="237"/>
        <v>0.12583558750000001</v>
      </c>
      <c r="AM509" s="159">
        <f t="shared" si="238"/>
        <v>1610.6955200000002</v>
      </c>
      <c r="AN509" s="179" t="s">
        <v>188</v>
      </c>
      <c r="AO509" s="180"/>
      <c r="AP509" s="180"/>
      <c r="AQ509" s="180"/>
    </row>
    <row r="510" spans="1:43" ht="13" thickBot="1" x14ac:dyDescent="0.3">
      <c r="A510" s="83" t="s">
        <v>39</v>
      </c>
      <c r="B510" s="7">
        <v>25779</v>
      </c>
      <c r="C510" s="7">
        <v>831.58100000000002</v>
      </c>
      <c r="D510" s="102">
        <v>128</v>
      </c>
      <c r="E510" s="102">
        <v>7.1669999999999998</v>
      </c>
      <c r="F510" s="158">
        <v>94.400999999999996</v>
      </c>
      <c r="G510" s="102">
        <v>174</v>
      </c>
      <c r="H510" s="102">
        <v>4.1669999999999998</v>
      </c>
      <c r="I510" s="158">
        <v>97.605000000000004</v>
      </c>
      <c r="J510" s="102">
        <v>431</v>
      </c>
      <c r="K510" s="102">
        <v>16.082999999999998</v>
      </c>
      <c r="L510" s="158">
        <v>96.268000000000001</v>
      </c>
      <c r="M510" s="52">
        <v>19.100000000000001</v>
      </c>
      <c r="N510" s="8">
        <v>17.350000000000001</v>
      </c>
      <c r="O510" s="7">
        <v>9523</v>
      </c>
      <c r="P510" s="8">
        <f t="shared" si="232"/>
        <v>0.36940920904612279</v>
      </c>
      <c r="Q510" s="7">
        <v>5348</v>
      </c>
      <c r="R510" s="7">
        <v>2218</v>
      </c>
      <c r="S510" s="7">
        <v>3130</v>
      </c>
      <c r="T510" s="7">
        <v>4759</v>
      </c>
      <c r="U510" s="7">
        <v>3418</v>
      </c>
      <c r="V510" s="7">
        <v>0</v>
      </c>
      <c r="W510" s="45" t="s">
        <v>152</v>
      </c>
      <c r="X510" s="8">
        <v>7.6580000000000004</v>
      </c>
      <c r="Y510" s="52">
        <v>7.9050000000000002</v>
      </c>
      <c r="Z510" s="7">
        <v>3410</v>
      </c>
      <c r="AA510" s="7">
        <v>3372.3330000000001</v>
      </c>
      <c r="AB510" s="103">
        <v>51.92</v>
      </c>
      <c r="AC510" s="103">
        <v>5.3049999999999997</v>
      </c>
      <c r="AD510" s="158">
        <v>89.781999999999996</v>
      </c>
      <c r="AE510" s="103">
        <v>9.2040000000000006</v>
      </c>
      <c r="AF510" s="103">
        <v>2.7919999999999998</v>
      </c>
      <c r="AG510" s="158">
        <v>69.665000000000006</v>
      </c>
      <c r="AH510" s="121">
        <f t="shared" si="233"/>
        <v>0.25986906250000003</v>
      </c>
      <c r="AI510" s="122">
        <f t="shared" si="234"/>
        <v>106.442368</v>
      </c>
      <c r="AJ510" s="123">
        <f t="shared" si="235"/>
        <v>8.8701973333333337E-2</v>
      </c>
      <c r="AK510" s="124">
        <f t="shared" si="236"/>
        <v>144.69509400000001</v>
      </c>
      <c r="AL510" s="123">
        <f t="shared" si="237"/>
        <v>0.15072405625000002</v>
      </c>
      <c r="AM510" s="159">
        <f t="shared" si="238"/>
        <v>1929.26792</v>
      </c>
    </row>
    <row r="511" spans="1:43" ht="13" thickTop="1" x14ac:dyDescent="0.25">
      <c r="A511" s="76" t="s">
        <v>189</v>
      </c>
      <c r="B511" s="77">
        <f>SUM(B499:B510)</f>
        <v>404862</v>
      </c>
      <c r="C511" s="77"/>
      <c r="D511" s="77"/>
      <c r="E511" s="77"/>
      <c r="F511" s="79"/>
      <c r="G511" s="77"/>
      <c r="H511" s="77"/>
      <c r="I511" s="79"/>
      <c r="J511" s="77"/>
      <c r="K511" s="77"/>
      <c r="L511" s="79"/>
      <c r="M511" s="77">
        <f>SUM(M499:M510)</f>
        <v>327.78000000000003</v>
      </c>
      <c r="N511" s="79"/>
      <c r="O511" s="77">
        <f t="shared" ref="O511:W511" si="239">SUM(O499:O510)</f>
        <v>135358</v>
      </c>
      <c r="P511" s="80">
        <f t="shared" si="239"/>
        <v>3.9646628953844858</v>
      </c>
      <c r="Q511" s="78">
        <f t="shared" si="239"/>
        <v>65462</v>
      </c>
      <c r="R511" s="78">
        <f t="shared" si="239"/>
        <v>62032</v>
      </c>
      <c r="S511" s="78">
        <f t="shared" si="239"/>
        <v>3430</v>
      </c>
      <c r="T511" s="77">
        <f t="shared" si="239"/>
        <v>73921</v>
      </c>
      <c r="U511" s="77">
        <f t="shared" si="239"/>
        <v>51413</v>
      </c>
      <c r="V511" s="78">
        <f t="shared" si="239"/>
        <v>6</v>
      </c>
      <c r="W511" s="78">
        <f t="shared" si="239"/>
        <v>58</v>
      </c>
      <c r="X511" s="81"/>
      <c r="Y511" s="152"/>
      <c r="Z511" s="80"/>
      <c r="AA511" s="80"/>
      <c r="AB511" s="152"/>
      <c r="AC511" s="152"/>
      <c r="AD511" s="81"/>
      <c r="AE511" s="152"/>
      <c r="AF511" s="152"/>
      <c r="AG511" s="81"/>
      <c r="AH511" s="125"/>
      <c r="AI511" s="126"/>
      <c r="AJ511" s="127"/>
      <c r="AK511" s="128"/>
      <c r="AL511" s="127"/>
      <c r="AM511" s="127"/>
    </row>
    <row r="512" spans="1:43" ht="13" thickBot="1" x14ac:dyDescent="0.3">
      <c r="A512" s="75" t="s">
        <v>190</v>
      </c>
      <c r="B512" s="13">
        <f t="shared" ref="B512:E512" si="240">AVERAGE(B499:B510)</f>
        <v>33738.5</v>
      </c>
      <c r="C512" s="90">
        <f t="shared" si="240"/>
        <v>1105.08375</v>
      </c>
      <c r="D512" s="13">
        <f t="shared" si="240"/>
        <v>177.14166666666665</v>
      </c>
      <c r="E512" s="13">
        <f t="shared" si="240"/>
        <v>8.5360833333333339</v>
      </c>
      <c r="F512" s="161">
        <f>AVERAGE(F499:F510)</f>
        <v>94.809250000000006</v>
      </c>
      <c r="G512" s="13">
        <f>AVERAGE(G499:G510)</f>
        <v>236.43050000000002</v>
      </c>
      <c r="H512" s="13">
        <f>AVERAGE(H499:H510)</f>
        <v>5.2067500000000004</v>
      </c>
      <c r="I512" s="161">
        <f>AVERAGE(I499:I510)</f>
        <v>97.643749999999997</v>
      </c>
      <c r="J512" s="13">
        <f t="shared" ref="J512:K512" si="241">AVERAGE(J499:J510)</f>
        <v>495.54525000000007</v>
      </c>
      <c r="K512" s="13">
        <f t="shared" si="241"/>
        <v>26.059166666666659</v>
      </c>
      <c r="L512" s="161">
        <f>AVERAGE(L499:L510)</f>
        <v>94.471333333333334</v>
      </c>
      <c r="M512" s="13">
        <f t="shared" ref="M512:P512" si="242">AVERAGE(M499:M510)</f>
        <v>27.315000000000001</v>
      </c>
      <c r="N512" s="181">
        <f t="shared" si="242"/>
        <v>18.069999999999997</v>
      </c>
      <c r="O512" s="13">
        <f t="shared" si="242"/>
        <v>11279.833333333334</v>
      </c>
      <c r="P512" s="39">
        <f t="shared" si="242"/>
        <v>0.3303885746153738</v>
      </c>
      <c r="Q512" s="13">
        <f t="shared" ref="Q512:S512" si="243">SUM(AVERAGE(Q499:Q510))</f>
        <v>5455.166666666667</v>
      </c>
      <c r="R512" s="13">
        <f t="shared" si="243"/>
        <v>5169.333333333333</v>
      </c>
      <c r="S512" s="13">
        <f t="shared" si="243"/>
        <v>1715</v>
      </c>
      <c r="T512" s="13">
        <f>AVERAGE(T499:T510)</f>
        <v>6160.083333333333</v>
      </c>
      <c r="U512" s="13">
        <f>AVERAGE(U499:U510)</f>
        <v>4284.416666666667</v>
      </c>
      <c r="V512" s="13"/>
      <c r="W512" s="42"/>
      <c r="X512" s="39">
        <f t="shared" ref="X512:AD512" si="244">AVERAGE(X499:X510)</f>
        <v>7.4741666666666662</v>
      </c>
      <c r="Y512" s="39">
        <f t="shared" si="244"/>
        <v>7.9565833333333336</v>
      </c>
      <c r="Z512" s="13">
        <f t="shared" si="244"/>
        <v>4839.6527500000002</v>
      </c>
      <c r="AA512" s="13">
        <f t="shared" si="244"/>
        <v>4743.6790000000001</v>
      </c>
      <c r="AB512" s="150">
        <f t="shared" si="244"/>
        <v>56.967833333333338</v>
      </c>
      <c r="AC512" s="150">
        <f t="shared" si="244"/>
        <v>4.9167499999999995</v>
      </c>
      <c r="AD512" s="161">
        <f t="shared" si="244"/>
        <v>91.071250000000006</v>
      </c>
      <c r="AE512" s="150">
        <f>AVERAGE(AE499:AE510)</f>
        <v>9.9183333333333312</v>
      </c>
      <c r="AF512" s="150">
        <f>AVERAGE(AF499:AF510)</f>
        <v>3.6160000000000001</v>
      </c>
      <c r="AG512" s="161">
        <f>AVERAGE(AG499:AG510)</f>
        <v>62.498416666666678</v>
      </c>
      <c r="AH512" s="182">
        <f t="shared" ref="AH512" si="245">C512/$C$2</f>
        <v>0.345338671875</v>
      </c>
      <c r="AI512" s="183">
        <f t="shared" ref="AI512" si="246">(C512*D512)/1000</f>
        <v>195.75637728125</v>
      </c>
      <c r="AJ512" s="129">
        <f t="shared" ref="AJ512" si="247">(AI512)/$E$3</f>
        <v>0.16313031440104167</v>
      </c>
      <c r="AK512" s="184">
        <f t="shared" ref="AK512" si="248">(C512*G512)/1000</f>
        <v>261.27550355437501</v>
      </c>
      <c r="AL512" s="129">
        <f t="shared" ref="AL512" si="249">(AK512)/$G$3</f>
        <v>0.27216198286914062</v>
      </c>
      <c r="AM512" s="163">
        <f>AVERAGE(AM500:AM510)</f>
        <v>3562.9595351321213</v>
      </c>
    </row>
    <row r="513" ht="13" thickTop="1" x14ac:dyDescent="0.25"/>
  </sheetData>
  <mergeCells count="24">
    <mergeCell ref="V497:W497"/>
    <mergeCell ref="S263:T263"/>
    <mergeCell ref="S245:T245"/>
    <mergeCell ref="S227:T227"/>
    <mergeCell ref="S443:T443"/>
    <mergeCell ref="S425:T425"/>
    <mergeCell ref="S407:T407"/>
    <mergeCell ref="S389:T389"/>
    <mergeCell ref="V461:W461"/>
    <mergeCell ref="V479:W479"/>
    <mergeCell ref="S83:T83"/>
    <mergeCell ref="S101:T101"/>
    <mergeCell ref="S119:T119"/>
    <mergeCell ref="S137:T137"/>
    <mergeCell ref="S173:T173"/>
    <mergeCell ref="S155:T155"/>
    <mergeCell ref="S371:T371"/>
    <mergeCell ref="S209:T209"/>
    <mergeCell ref="S353:T353"/>
    <mergeCell ref="S191:T191"/>
    <mergeCell ref="S317:T317"/>
    <mergeCell ref="S299:T299"/>
    <mergeCell ref="S281:T281"/>
    <mergeCell ref="S335:T335"/>
  </mergeCells>
  <phoneticPr fontId="0" type="noConversion"/>
  <conditionalFormatting sqref="E427:E438 E445:E456">
    <cfRule type="cellIs" dxfId="27" priority="36" stopIfTrue="1" operator="greaterThan">
      <formula>35</formula>
    </cfRule>
  </conditionalFormatting>
  <conditionalFormatting sqref="E463:E474">
    <cfRule type="cellIs" dxfId="26" priority="14" stopIfTrue="1" operator="greaterThan">
      <formula>35</formula>
    </cfRule>
  </conditionalFormatting>
  <conditionalFormatting sqref="E481:E492">
    <cfRule type="cellIs" dxfId="25" priority="9" stopIfTrue="1" operator="greaterThan">
      <formula>35</formula>
    </cfRule>
  </conditionalFormatting>
  <conditionalFormatting sqref="H427:H438 H445:H456">
    <cfRule type="cellIs" dxfId="24" priority="34" stopIfTrue="1" operator="greaterThan">
      <formula>25</formula>
    </cfRule>
  </conditionalFormatting>
  <conditionalFormatting sqref="H463:H474">
    <cfRule type="cellIs" dxfId="23" priority="12" stopIfTrue="1" operator="greaterThan">
      <formula>25</formula>
    </cfRule>
  </conditionalFormatting>
  <conditionalFormatting sqref="H481:H492">
    <cfRule type="cellIs" dxfId="22" priority="7" stopIfTrue="1" operator="greaterThan">
      <formula>25</formula>
    </cfRule>
  </conditionalFormatting>
  <conditionalFormatting sqref="K427:K438 K445:K456">
    <cfRule type="cellIs" dxfId="21" priority="35" stopIfTrue="1" operator="greaterThan">
      <formula>125</formula>
    </cfRule>
  </conditionalFormatting>
  <conditionalFormatting sqref="K463:K474">
    <cfRule type="cellIs" dxfId="20" priority="13" stopIfTrue="1" operator="greaterThan">
      <formula>125</formula>
    </cfRule>
  </conditionalFormatting>
  <conditionalFormatting sqref="K481:K492">
    <cfRule type="cellIs" dxfId="19" priority="8" stopIfTrue="1" operator="greaterThan">
      <formula>125</formula>
    </cfRule>
  </conditionalFormatting>
  <conditionalFormatting sqref="N427:N438 N445:N456">
    <cfRule type="cellIs" dxfId="18" priority="37" stopIfTrue="1" operator="lessThan">
      <formula>18</formula>
    </cfRule>
  </conditionalFormatting>
  <conditionalFormatting sqref="N463:N474">
    <cfRule type="cellIs" dxfId="17" priority="15" stopIfTrue="1" operator="lessThan">
      <formula>18</formula>
    </cfRule>
  </conditionalFormatting>
  <conditionalFormatting sqref="N481:N492">
    <cfRule type="cellIs" dxfId="16" priority="10" stopIfTrue="1" operator="lessThan">
      <formula>18</formula>
    </cfRule>
  </conditionalFormatting>
  <conditionalFormatting sqref="AE301:AE312 AG301:AG312 AI301:AI312 AE314 AG314 AI314">
    <cfRule type="cellIs" dxfId="15" priority="16" operator="between">
      <formula>80%</formula>
      <formula>200%</formula>
    </cfRule>
  </conditionalFormatting>
  <conditionalFormatting sqref="AE319:AE330 AG319:AG330 AI319:AI330 AE332 AG332 AI332">
    <cfRule type="cellIs" dxfId="14" priority="17" operator="between">
      <formula>80%</formula>
      <formula>200%</formula>
    </cfRule>
  </conditionalFormatting>
  <conditionalFormatting sqref="AE337:AE348 AG337:AG348 AI337:AI348 AE350 AG350 AI350">
    <cfRule type="cellIs" dxfId="13" priority="18" operator="between">
      <formula>80%</formula>
      <formula>200%</formula>
    </cfRule>
  </conditionalFormatting>
  <conditionalFormatting sqref="AE355:AE366 AG355:AG366 AI355:AI366 AE368 AG368 AI368">
    <cfRule type="cellIs" dxfId="12" priority="19" operator="between">
      <formula>80%</formula>
      <formula>200%</formula>
    </cfRule>
  </conditionalFormatting>
  <conditionalFormatting sqref="AE373:AE384 AG373:AG384 AI373:AI384 AE386 AG386 AI386">
    <cfRule type="cellIs" dxfId="11" priority="20" operator="between">
      <formula>80%</formula>
      <formula>200%</formula>
    </cfRule>
  </conditionalFormatting>
  <conditionalFormatting sqref="AE391:AE402 AG391:AG402 AI391:AI402 AE404 AG404 AI404">
    <cfRule type="cellIs" dxfId="10" priority="21" operator="between">
      <formula>80%</formula>
      <formula>200%</formula>
    </cfRule>
  </conditionalFormatting>
  <conditionalFormatting sqref="AE409:AE420 AG409:AG420 AI409:AI420 AE422 AG422 AI422">
    <cfRule type="cellIs" dxfId="9" priority="22" operator="between">
      <formula>80%</formula>
      <formula>200%</formula>
    </cfRule>
  </conditionalFormatting>
  <conditionalFormatting sqref="AE427:AE438 AG427:AG438 AI427:AI438 AE440 AG440 AI440">
    <cfRule type="cellIs" dxfId="8" priority="23" operator="between">
      <formula>80%</formula>
      <formula>200%</formula>
    </cfRule>
  </conditionalFormatting>
  <conditionalFormatting sqref="AE445:AE456 AG445:AG456 AI445:AI456 AE458 AG458 AI458">
    <cfRule type="cellIs" dxfId="7" priority="25" operator="between">
      <formula>80%</formula>
      <formula>200%</formula>
    </cfRule>
  </conditionalFormatting>
  <conditionalFormatting sqref="AH463:AH474 AJ463:AJ474 AL463:AL474 AH476 AJ476 AL476">
    <cfRule type="cellIs" dxfId="6" priority="11" operator="between">
      <formula>80%</formula>
      <formula>200%</formula>
    </cfRule>
  </conditionalFormatting>
  <conditionalFormatting sqref="AH481:AH492 AJ481:AJ492 AL481:AL492 AH494 AJ494 AL494">
    <cfRule type="cellIs" dxfId="5" priority="6" operator="between">
      <formula>80%</formula>
      <formula>200%</formula>
    </cfRule>
  </conditionalFormatting>
  <conditionalFormatting sqref="E499:E510">
    <cfRule type="cellIs" dxfId="4" priority="4" stopIfTrue="1" operator="greaterThan">
      <formula>35</formula>
    </cfRule>
  </conditionalFormatting>
  <conditionalFormatting sqref="H499:H510">
    <cfRule type="cellIs" dxfId="3" priority="2" stopIfTrue="1" operator="greaterThan">
      <formula>25</formula>
    </cfRule>
  </conditionalFormatting>
  <conditionalFormatting sqref="K499:K510">
    <cfRule type="cellIs" dxfId="2" priority="3" stopIfTrue="1" operator="greaterThan">
      <formula>125</formula>
    </cfRule>
  </conditionalFormatting>
  <conditionalFormatting sqref="N499:N510">
    <cfRule type="cellIs" dxfId="1" priority="5" stopIfTrue="1" operator="lessThan">
      <formula>18</formula>
    </cfRule>
  </conditionalFormatting>
  <conditionalFormatting sqref="AH499:AH510 AJ499:AJ510 AL499:AL510 AH512 AJ512 AL512">
    <cfRule type="cellIs" dxfId="0" priority="1" operator="between">
      <formula>80%</formula>
      <formula>200%</formula>
    </cfRule>
  </conditionalFormatting>
  <printOptions horizontalCentered="1" verticalCentered="1" gridLinesSet="0"/>
  <pageMargins left="0.23622047244094491" right="0.51181102362204722" top="0.52" bottom="0.98425196850393704" header="0.51181102362204722" footer="0.51181102362204722"/>
  <pageSetup paperSize="9" scale="90" orientation="landscape" horizontalDpi="360" verticalDpi="36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60A40A137A2F46B64BDB5D6BFB0A06" ma:contentTypeVersion="15" ma:contentTypeDescription="Crear nuevo documento." ma:contentTypeScope="" ma:versionID="1aa6b16c9991495f1e5d71635bba6c76">
  <xsd:schema xmlns:xsd="http://www.w3.org/2001/XMLSchema" xmlns:xs="http://www.w3.org/2001/XMLSchema" xmlns:p="http://schemas.microsoft.com/office/2006/metadata/properties" xmlns:ns2="db9e1050-5758-4773-9e49-82ac32393eb0" xmlns:ns3="d42413e6-74ef-4228-a38e-d55b17059de2" targetNamespace="http://schemas.microsoft.com/office/2006/metadata/properties" ma:root="true" ma:fieldsID="9a629f8a559e864810a16d7f5dc9a239" ns2:_="" ns3:_="">
    <xsd:import namespace="db9e1050-5758-4773-9e49-82ac32393eb0"/>
    <xsd:import namespace="d42413e6-74ef-4228-a38e-d55b17059d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9e1050-5758-4773-9e49-82ac32393e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2ae2a407-fba4-44ee-b779-16f2331592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2413e6-74ef-4228-a38e-d55b17059de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Columna global de taxonomía" ma:hidden="true" ma:list="{b33432cc-ef84-457a-8354-6348a92c76d2}" ma:internalName="TaxCatchAll" ma:showField="CatchAllData" ma:web="d42413e6-74ef-4228-a38e-d55b17059d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42413e6-74ef-4228-a38e-d55b17059de2" xsi:nil="true"/>
    <lcf76f155ced4ddcb4097134ff3c332f xmlns="db9e1050-5758-4773-9e49-82ac32393eb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7CA355-A1BA-45E4-ADC5-314FDB62A0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9e1050-5758-4773-9e49-82ac32393eb0"/>
    <ds:schemaRef ds:uri="d42413e6-74ef-4228-a38e-d55b17059d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AB07AE-1FE6-42CC-838E-93CAF8559783}">
  <ds:schemaRefs>
    <ds:schemaRef ds:uri="http://schemas.microsoft.com/office/2006/metadata/properties"/>
    <ds:schemaRef ds:uri="http://schemas.microsoft.com/office/infopath/2007/PartnerControls"/>
    <ds:schemaRef ds:uri="d42413e6-74ef-4228-a38e-d55b17059de2"/>
    <ds:schemaRef ds:uri="db9e1050-5758-4773-9e49-82ac32393eb0"/>
  </ds:schemaRefs>
</ds:datastoreItem>
</file>

<file path=customXml/itemProps3.xml><?xml version="1.0" encoding="utf-8"?>
<ds:datastoreItem xmlns:ds="http://schemas.openxmlformats.org/officeDocument/2006/customXml" ds:itemID="{579393B6-1FE0-4101-91AC-A72F55931E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Ampolla</vt:lpstr>
    </vt:vector>
  </TitlesOfParts>
  <Manager/>
  <Company>Consell Comarcal del Montsià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CITA</dc:creator>
  <cp:keywords/>
  <dc:description/>
  <cp:lastModifiedBy>Xavi López Casals</cp:lastModifiedBy>
  <cp:revision/>
  <dcterms:created xsi:type="dcterms:W3CDTF">2000-01-04T11:08:58Z</dcterms:created>
  <dcterms:modified xsi:type="dcterms:W3CDTF">2025-02-10T09:45:24Z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0x0101003B60A40A137A2F46B64BDB5D6BFB0A06</vt:lpwstr>
  </property>
  <property fmtid="{D5CDD505-2E9C-101B-9397-08002B2CF9AE}" pid="3" name="MediaServiceImageTags">
    <vt:lpwstr/>
  </property>
</Properties>
</file>