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M/"/>
    </mc:Choice>
  </mc:AlternateContent>
  <xr:revisionPtr revIDLastSave="3" documentId="13_ncr:1_{8CFD439C-5F44-4A2C-B5E1-DA962F41540B}" xr6:coauthVersionLast="47" xr6:coauthVersionMax="47" xr10:uidLastSave="{3EFE620E-58FC-448E-A397-7D4000063FD6}"/>
  <bookViews>
    <workbookView xWindow="38280" yWindow="-120" windowWidth="29040" windowHeight="15720" xr2:uid="{00000000-000D-0000-FFFF-FFFF00000000}"/>
  </bookViews>
  <sheets>
    <sheet name="Godall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99" i="1" l="1"/>
  <c r="AB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AG399" i="1" s="1"/>
  <c r="AH399" i="1" s="1"/>
  <c r="B399" i="1"/>
  <c r="AB398" i="1"/>
  <c r="Z398" i="1"/>
  <c r="B398" i="1"/>
  <c r="AI397" i="1"/>
  <c r="AG397" i="1"/>
  <c r="AH397" i="1" s="1"/>
  <c r="AE397" i="1"/>
  <c r="AF397" i="1" s="1"/>
  <c r="AD397" i="1"/>
  <c r="AA397" i="1"/>
  <c r="AI396" i="1"/>
  <c r="AG396" i="1"/>
  <c r="AH396" i="1" s="1"/>
  <c r="AF396" i="1"/>
  <c r="AE396" i="1"/>
  <c r="AD396" i="1"/>
  <c r="AA396" i="1"/>
  <c r="AI395" i="1"/>
  <c r="AG395" i="1"/>
  <c r="AH395" i="1" s="1"/>
  <c r="AE395" i="1"/>
  <c r="AF395" i="1" s="1"/>
  <c r="AD395" i="1"/>
  <c r="AA395" i="1"/>
  <c r="AI394" i="1"/>
  <c r="AG394" i="1"/>
  <c r="AH394" i="1" s="1"/>
  <c r="AE394" i="1"/>
  <c r="AF394" i="1" s="1"/>
  <c r="AD394" i="1"/>
  <c r="AA394" i="1"/>
  <c r="AI393" i="1"/>
  <c r="AH393" i="1"/>
  <c r="AG393" i="1"/>
  <c r="AE393" i="1"/>
  <c r="AF393" i="1" s="1"/>
  <c r="AD393" i="1"/>
  <c r="AA393" i="1"/>
  <c r="AI392" i="1"/>
  <c r="AG392" i="1"/>
  <c r="AH392" i="1" s="1"/>
  <c r="AE392" i="1"/>
  <c r="AF392" i="1" s="1"/>
  <c r="AD392" i="1"/>
  <c r="AA392" i="1"/>
  <c r="AI391" i="1"/>
  <c r="AG391" i="1"/>
  <c r="AH391" i="1" s="1"/>
  <c r="AF391" i="1"/>
  <c r="AE391" i="1"/>
  <c r="AD391" i="1"/>
  <c r="AA391" i="1"/>
  <c r="AI390" i="1"/>
  <c r="AH390" i="1"/>
  <c r="AG390" i="1"/>
  <c r="AE390" i="1"/>
  <c r="AF390" i="1" s="1"/>
  <c r="AD390" i="1"/>
  <c r="AA390" i="1"/>
  <c r="AI389" i="1"/>
  <c r="AG389" i="1"/>
  <c r="AH389" i="1" s="1"/>
  <c r="AE389" i="1"/>
  <c r="AF389" i="1" s="1"/>
  <c r="AD389" i="1"/>
  <c r="AA389" i="1"/>
  <c r="AI388" i="1"/>
  <c r="AG388" i="1"/>
  <c r="AH388" i="1" s="1"/>
  <c r="AF388" i="1"/>
  <c r="AE388" i="1"/>
  <c r="AD388" i="1"/>
  <c r="AA388" i="1"/>
  <c r="AI387" i="1"/>
  <c r="AH387" i="1"/>
  <c r="AG387" i="1"/>
  <c r="AE387" i="1"/>
  <c r="AF387" i="1" s="1"/>
  <c r="AD387" i="1"/>
  <c r="AA387" i="1"/>
  <c r="AI386" i="1"/>
  <c r="AI399" i="1" s="1"/>
  <c r="AG386" i="1"/>
  <c r="AH386" i="1" s="1"/>
  <c r="AE386" i="1"/>
  <c r="AF386" i="1" s="1"/>
  <c r="AD386" i="1"/>
  <c r="AA386" i="1"/>
  <c r="AA399" i="1" s="1"/>
  <c r="AD399" i="1" l="1"/>
  <c r="AE399" i="1"/>
  <c r="AF399" i="1" s="1"/>
  <c r="AI18" i="1" l="1"/>
  <c r="AI17" i="1"/>
  <c r="AI16" i="1"/>
  <c r="AI15" i="1"/>
  <c r="AI14" i="1"/>
  <c r="AI13" i="1"/>
  <c r="AI12" i="1"/>
  <c r="AI11" i="1"/>
  <c r="AI10" i="1"/>
  <c r="AI9" i="1"/>
  <c r="AI8" i="1"/>
  <c r="AI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90" i="1"/>
  <c r="AI89" i="1"/>
  <c r="AI88" i="1"/>
  <c r="AI87" i="1"/>
  <c r="AI86" i="1"/>
  <c r="AI85" i="1"/>
  <c r="AI84" i="1"/>
  <c r="AI83" i="1"/>
  <c r="AI82" i="1"/>
  <c r="AI81" i="1"/>
  <c r="AI8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307" i="1"/>
  <c r="AI305" i="1"/>
  <c r="AI304" i="1"/>
  <c r="AI303" i="1"/>
  <c r="AI302" i="1"/>
  <c r="AI301" i="1"/>
  <c r="AI300" i="1"/>
  <c r="AI299" i="1"/>
  <c r="AI298" i="1"/>
  <c r="AI297" i="1"/>
  <c r="AI296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I325" i="1"/>
  <c r="AI324" i="1"/>
  <c r="AI323" i="1"/>
  <c r="AI322" i="1"/>
  <c r="AI321" i="1"/>
  <c r="AI320" i="1"/>
  <c r="AI319" i="1"/>
  <c r="AI318" i="1"/>
  <c r="AI317" i="1"/>
  <c r="AI316" i="1"/>
  <c r="AI315" i="1"/>
  <c r="AI314" i="1"/>
  <c r="AI379" i="1"/>
  <c r="AI378" i="1"/>
  <c r="AI377" i="1"/>
  <c r="AI376" i="1"/>
  <c r="AI375" i="1"/>
  <c r="AI374" i="1"/>
  <c r="AI373" i="1"/>
  <c r="AI372" i="1"/>
  <c r="AI371" i="1"/>
  <c r="AI370" i="1"/>
  <c r="AI369" i="1"/>
  <c r="AI368" i="1"/>
  <c r="AI343" i="1"/>
  <c r="AI342" i="1"/>
  <c r="AI341" i="1"/>
  <c r="AI340" i="1"/>
  <c r="AI339" i="1"/>
  <c r="AI338" i="1"/>
  <c r="AI337" i="1"/>
  <c r="AI336" i="1"/>
  <c r="AI335" i="1"/>
  <c r="AI334" i="1"/>
  <c r="AI333" i="1"/>
  <c r="AI332" i="1"/>
  <c r="AI351" i="1"/>
  <c r="AI352" i="1"/>
  <c r="AI353" i="1"/>
  <c r="AI354" i="1"/>
  <c r="AI355" i="1"/>
  <c r="AI356" i="1"/>
  <c r="AI357" i="1"/>
  <c r="AI358" i="1"/>
  <c r="AI359" i="1"/>
  <c r="AI360" i="1"/>
  <c r="AI361" i="1"/>
  <c r="AI350" i="1"/>
  <c r="AC381" i="1"/>
  <c r="AB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B380" i="1"/>
  <c r="Z380" i="1"/>
  <c r="B380" i="1"/>
  <c r="AG379" i="1"/>
  <c r="AH379" i="1" s="1"/>
  <c r="AE379" i="1"/>
  <c r="AF379" i="1" s="1"/>
  <c r="AD379" i="1"/>
  <c r="AG378" i="1"/>
  <c r="AH378" i="1" s="1"/>
  <c r="AE378" i="1"/>
  <c r="AF378" i="1" s="1"/>
  <c r="AD378" i="1"/>
  <c r="AG377" i="1"/>
  <c r="AH377" i="1" s="1"/>
  <c r="AE377" i="1"/>
  <c r="AF377" i="1" s="1"/>
  <c r="AD377" i="1"/>
  <c r="AG376" i="1"/>
  <c r="AH376" i="1" s="1"/>
  <c r="AE376" i="1"/>
  <c r="AF376" i="1" s="1"/>
  <c r="AD376" i="1"/>
  <c r="AG375" i="1"/>
  <c r="AH375" i="1" s="1"/>
  <c r="AE375" i="1"/>
  <c r="AF375" i="1" s="1"/>
  <c r="AD375" i="1"/>
  <c r="AG374" i="1"/>
  <c r="AH374" i="1" s="1"/>
  <c r="AE374" i="1"/>
  <c r="AF374" i="1" s="1"/>
  <c r="AD374" i="1"/>
  <c r="AG373" i="1"/>
  <c r="AH373" i="1" s="1"/>
  <c r="AE373" i="1"/>
  <c r="AF373" i="1" s="1"/>
  <c r="AD373" i="1"/>
  <c r="AG372" i="1"/>
  <c r="AH372" i="1" s="1"/>
  <c r="AE372" i="1"/>
  <c r="AF372" i="1" s="1"/>
  <c r="AD372" i="1"/>
  <c r="AG371" i="1"/>
  <c r="AH371" i="1" s="1"/>
  <c r="AE371" i="1"/>
  <c r="AF371" i="1" s="1"/>
  <c r="AD371" i="1"/>
  <c r="AG370" i="1"/>
  <c r="AH370" i="1" s="1"/>
  <c r="AE370" i="1"/>
  <c r="AF370" i="1" s="1"/>
  <c r="AD370" i="1"/>
  <c r="AG369" i="1"/>
  <c r="AH369" i="1" s="1"/>
  <c r="AE369" i="1"/>
  <c r="AF369" i="1" s="1"/>
  <c r="AD369" i="1"/>
  <c r="AG368" i="1"/>
  <c r="AH368" i="1" s="1"/>
  <c r="AE368" i="1"/>
  <c r="AF368" i="1" s="1"/>
  <c r="AD368" i="1"/>
  <c r="AA361" i="1"/>
  <c r="AA360" i="1"/>
  <c r="AA359" i="1"/>
  <c r="AA358" i="1"/>
  <c r="AA357" i="1"/>
  <c r="AA356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U333" i="1"/>
  <c r="U334" i="1"/>
  <c r="U335" i="1"/>
  <c r="U336" i="1"/>
  <c r="U337" i="1"/>
  <c r="U338" i="1"/>
  <c r="U339" i="1"/>
  <c r="U340" i="1"/>
  <c r="U341" i="1"/>
  <c r="U342" i="1"/>
  <c r="U343" i="1"/>
  <c r="U332" i="1"/>
  <c r="X363" i="1"/>
  <c r="U363" i="1"/>
  <c r="AA355" i="1"/>
  <c r="AA354" i="1"/>
  <c r="AA353" i="1"/>
  <c r="AA352" i="1"/>
  <c r="AG343" i="1"/>
  <c r="AH343" i="1" s="1"/>
  <c r="AE343" i="1"/>
  <c r="AF343" i="1" s="1"/>
  <c r="AD343" i="1"/>
  <c r="AG342" i="1"/>
  <c r="AH342" i="1" s="1"/>
  <c r="AE342" i="1"/>
  <c r="AF342" i="1" s="1"/>
  <c r="AD342" i="1"/>
  <c r="AG341" i="1"/>
  <c r="AH341" i="1" s="1"/>
  <c r="AE341" i="1"/>
  <c r="AF341" i="1" s="1"/>
  <c r="AD341" i="1"/>
  <c r="AG340" i="1"/>
  <c r="AH340" i="1" s="1"/>
  <c r="AE340" i="1"/>
  <c r="AF340" i="1" s="1"/>
  <c r="AD340" i="1"/>
  <c r="AG339" i="1"/>
  <c r="AH339" i="1" s="1"/>
  <c r="AE339" i="1"/>
  <c r="AF339" i="1" s="1"/>
  <c r="AD339" i="1"/>
  <c r="AG338" i="1"/>
  <c r="AH338" i="1" s="1"/>
  <c r="AE338" i="1"/>
  <c r="AF338" i="1" s="1"/>
  <c r="AD338" i="1"/>
  <c r="AG337" i="1"/>
  <c r="AH337" i="1" s="1"/>
  <c r="AE337" i="1"/>
  <c r="AF337" i="1" s="1"/>
  <c r="AD337" i="1"/>
  <c r="AG336" i="1"/>
  <c r="AH336" i="1" s="1"/>
  <c r="AE336" i="1"/>
  <c r="AF336" i="1" s="1"/>
  <c r="AD336" i="1"/>
  <c r="AG335" i="1"/>
  <c r="AH335" i="1" s="1"/>
  <c r="AE335" i="1"/>
  <c r="AF335" i="1" s="1"/>
  <c r="AD335" i="1"/>
  <c r="AH334" i="1"/>
  <c r="AG334" i="1"/>
  <c r="AE334" i="1"/>
  <c r="AF334" i="1" s="1"/>
  <c r="AD334" i="1"/>
  <c r="AG333" i="1"/>
  <c r="AH333" i="1" s="1"/>
  <c r="AE333" i="1"/>
  <c r="AF333" i="1" s="1"/>
  <c r="AD333" i="1"/>
  <c r="AG332" i="1"/>
  <c r="AH332" i="1" s="1"/>
  <c r="AE332" i="1"/>
  <c r="AF332" i="1" s="1"/>
  <c r="AD332" i="1"/>
  <c r="AG235" i="1"/>
  <c r="AH235" i="1" s="1"/>
  <c r="AE235" i="1"/>
  <c r="AF235" i="1" s="1"/>
  <c r="AD235" i="1"/>
  <c r="AG234" i="1"/>
  <c r="AH234" i="1" s="1"/>
  <c r="AE234" i="1"/>
  <c r="AF234" i="1" s="1"/>
  <c r="AD234" i="1"/>
  <c r="AG233" i="1"/>
  <c r="AH233" i="1" s="1"/>
  <c r="AE233" i="1"/>
  <c r="AF233" i="1" s="1"/>
  <c r="AD233" i="1"/>
  <c r="AG232" i="1"/>
  <c r="AH232" i="1" s="1"/>
  <c r="AE232" i="1"/>
  <c r="AF232" i="1" s="1"/>
  <c r="AD232" i="1"/>
  <c r="AG231" i="1"/>
  <c r="AH231" i="1" s="1"/>
  <c r="AE231" i="1"/>
  <c r="AF231" i="1" s="1"/>
  <c r="AD231" i="1"/>
  <c r="AG230" i="1"/>
  <c r="AH230" i="1" s="1"/>
  <c r="AE230" i="1"/>
  <c r="AF230" i="1" s="1"/>
  <c r="AD230" i="1"/>
  <c r="AG229" i="1"/>
  <c r="AH229" i="1" s="1"/>
  <c r="AF229" i="1"/>
  <c r="AE229" i="1"/>
  <c r="AD229" i="1"/>
  <c r="AG228" i="1"/>
  <c r="AH228" i="1" s="1"/>
  <c r="AE228" i="1"/>
  <c r="AF228" i="1" s="1"/>
  <c r="AD228" i="1"/>
  <c r="AG227" i="1"/>
  <c r="AH227" i="1" s="1"/>
  <c r="AF227" i="1"/>
  <c r="AE227" i="1"/>
  <c r="AD227" i="1"/>
  <c r="AG226" i="1"/>
  <c r="AH226" i="1" s="1"/>
  <c r="AE226" i="1"/>
  <c r="AF226" i="1" s="1"/>
  <c r="AD226" i="1"/>
  <c r="AG225" i="1"/>
  <c r="AH225" i="1" s="1"/>
  <c r="AE225" i="1"/>
  <c r="AF225" i="1" s="1"/>
  <c r="AD225" i="1"/>
  <c r="AG224" i="1"/>
  <c r="AH224" i="1" s="1"/>
  <c r="AE224" i="1"/>
  <c r="AF224" i="1" s="1"/>
  <c r="AD224" i="1"/>
  <c r="AG253" i="1"/>
  <c r="AH253" i="1" s="1"/>
  <c r="AF253" i="1"/>
  <c r="AE253" i="1"/>
  <c r="AD253" i="1"/>
  <c r="AG252" i="1"/>
  <c r="AH252" i="1" s="1"/>
  <c r="AE252" i="1"/>
  <c r="AF252" i="1" s="1"/>
  <c r="AD252" i="1"/>
  <c r="AG251" i="1"/>
  <c r="AH251" i="1" s="1"/>
  <c r="AE251" i="1"/>
  <c r="AF251" i="1" s="1"/>
  <c r="AD251" i="1"/>
  <c r="AG250" i="1"/>
  <c r="AH250" i="1" s="1"/>
  <c r="AE250" i="1"/>
  <c r="AF250" i="1" s="1"/>
  <c r="AD250" i="1"/>
  <c r="AG249" i="1"/>
  <c r="AH249" i="1" s="1"/>
  <c r="AE249" i="1"/>
  <c r="AF249" i="1" s="1"/>
  <c r="AD249" i="1"/>
  <c r="AG248" i="1"/>
  <c r="AH248" i="1" s="1"/>
  <c r="AE248" i="1"/>
  <c r="AF248" i="1" s="1"/>
  <c r="AD248" i="1"/>
  <c r="AG247" i="1"/>
  <c r="AH247" i="1" s="1"/>
  <c r="AE247" i="1"/>
  <c r="AF247" i="1" s="1"/>
  <c r="AD247" i="1"/>
  <c r="AG246" i="1"/>
  <c r="AH246" i="1" s="1"/>
  <c r="AE246" i="1"/>
  <c r="AF246" i="1" s="1"/>
  <c r="AD246" i="1"/>
  <c r="AG245" i="1"/>
  <c r="AH245" i="1" s="1"/>
  <c r="AE245" i="1"/>
  <c r="AF245" i="1" s="1"/>
  <c r="AD245" i="1"/>
  <c r="AG244" i="1"/>
  <c r="AH244" i="1" s="1"/>
  <c r="AE244" i="1"/>
  <c r="AF244" i="1" s="1"/>
  <c r="AD244" i="1"/>
  <c r="AG243" i="1"/>
  <c r="AH243" i="1" s="1"/>
  <c r="AE243" i="1"/>
  <c r="AF243" i="1" s="1"/>
  <c r="AD243" i="1"/>
  <c r="AG242" i="1"/>
  <c r="AH242" i="1" s="1"/>
  <c r="AE242" i="1"/>
  <c r="AF242" i="1" s="1"/>
  <c r="AD242" i="1"/>
  <c r="AD273" i="1"/>
  <c r="AG271" i="1"/>
  <c r="AH271" i="1" s="1"/>
  <c r="AE271" i="1"/>
  <c r="AF271" i="1" s="1"/>
  <c r="AD271" i="1"/>
  <c r="AG270" i="1"/>
  <c r="AH270" i="1" s="1"/>
  <c r="AE270" i="1"/>
  <c r="AF270" i="1" s="1"/>
  <c r="AD270" i="1"/>
  <c r="AG269" i="1"/>
  <c r="AH269" i="1" s="1"/>
  <c r="AF269" i="1"/>
  <c r="AE269" i="1"/>
  <c r="AD269" i="1"/>
  <c r="AG268" i="1"/>
  <c r="AH268" i="1" s="1"/>
  <c r="AE268" i="1"/>
  <c r="AF268" i="1" s="1"/>
  <c r="AD268" i="1"/>
  <c r="AG267" i="1"/>
  <c r="AH267" i="1" s="1"/>
  <c r="AE267" i="1"/>
  <c r="AF267" i="1" s="1"/>
  <c r="AD267" i="1"/>
  <c r="AG266" i="1"/>
  <c r="AH266" i="1" s="1"/>
  <c r="AE266" i="1"/>
  <c r="AF266" i="1" s="1"/>
  <c r="AD266" i="1"/>
  <c r="AG265" i="1"/>
  <c r="AH265" i="1" s="1"/>
  <c r="AE265" i="1"/>
  <c r="AF265" i="1" s="1"/>
  <c r="AD265" i="1"/>
  <c r="AG264" i="1"/>
  <c r="AH264" i="1" s="1"/>
  <c r="AE264" i="1"/>
  <c r="AF264" i="1" s="1"/>
  <c r="AD264" i="1"/>
  <c r="AG263" i="1"/>
  <c r="AH263" i="1" s="1"/>
  <c r="AE263" i="1"/>
  <c r="AF263" i="1" s="1"/>
  <c r="AD263" i="1"/>
  <c r="AG262" i="1"/>
  <c r="AH262" i="1" s="1"/>
  <c r="AE262" i="1"/>
  <c r="AF262" i="1" s="1"/>
  <c r="AD262" i="1"/>
  <c r="AG261" i="1"/>
  <c r="AH261" i="1" s="1"/>
  <c r="AE261" i="1"/>
  <c r="AF261" i="1" s="1"/>
  <c r="AD261" i="1"/>
  <c r="AG260" i="1"/>
  <c r="AH260" i="1" s="1"/>
  <c r="AE260" i="1"/>
  <c r="AF260" i="1" s="1"/>
  <c r="AD260" i="1"/>
  <c r="AG291" i="1"/>
  <c r="AH291" i="1" s="1"/>
  <c r="AG289" i="1"/>
  <c r="AH289" i="1" s="1"/>
  <c r="AE289" i="1"/>
  <c r="AF289" i="1" s="1"/>
  <c r="AD289" i="1"/>
  <c r="AG288" i="1"/>
  <c r="AH288" i="1" s="1"/>
  <c r="AE288" i="1"/>
  <c r="AF288" i="1" s="1"/>
  <c r="AD288" i="1"/>
  <c r="AG287" i="1"/>
  <c r="AH287" i="1" s="1"/>
  <c r="AE287" i="1"/>
  <c r="AF287" i="1" s="1"/>
  <c r="AD287" i="1"/>
  <c r="AG286" i="1"/>
  <c r="AH286" i="1" s="1"/>
  <c r="AE286" i="1"/>
  <c r="AF286" i="1" s="1"/>
  <c r="AD286" i="1"/>
  <c r="AG285" i="1"/>
  <c r="AH285" i="1" s="1"/>
  <c r="AE285" i="1"/>
  <c r="AF285" i="1" s="1"/>
  <c r="AD285" i="1"/>
  <c r="AG284" i="1"/>
  <c r="AH284" i="1" s="1"/>
  <c r="AE284" i="1"/>
  <c r="AF284" i="1" s="1"/>
  <c r="AD284" i="1"/>
  <c r="AG283" i="1"/>
  <c r="AH283" i="1" s="1"/>
  <c r="AE283" i="1"/>
  <c r="AF283" i="1" s="1"/>
  <c r="AD283" i="1"/>
  <c r="AG282" i="1"/>
  <c r="AH282" i="1" s="1"/>
  <c r="AE282" i="1"/>
  <c r="AF282" i="1" s="1"/>
  <c r="AD282" i="1"/>
  <c r="AG281" i="1"/>
  <c r="AH281" i="1" s="1"/>
  <c r="AE281" i="1"/>
  <c r="AF281" i="1" s="1"/>
  <c r="AD281" i="1"/>
  <c r="AG280" i="1"/>
  <c r="AH280" i="1" s="1"/>
  <c r="AE280" i="1"/>
  <c r="AF280" i="1" s="1"/>
  <c r="AD280" i="1"/>
  <c r="AG279" i="1"/>
  <c r="AH279" i="1" s="1"/>
  <c r="AE279" i="1"/>
  <c r="AF279" i="1" s="1"/>
  <c r="AD279" i="1"/>
  <c r="AG278" i="1"/>
  <c r="AH278" i="1" s="1"/>
  <c r="AE278" i="1"/>
  <c r="AF278" i="1" s="1"/>
  <c r="AD278" i="1"/>
  <c r="AG307" i="1"/>
  <c r="AH307" i="1" s="1"/>
  <c r="AE307" i="1"/>
  <c r="AF307" i="1" s="1"/>
  <c r="AD307" i="1"/>
  <c r="AG305" i="1"/>
  <c r="AH305" i="1" s="1"/>
  <c r="AE305" i="1"/>
  <c r="AF305" i="1" s="1"/>
  <c r="AD305" i="1"/>
  <c r="AG304" i="1"/>
  <c r="AH304" i="1" s="1"/>
  <c r="AE304" i="1"/>
  <c r="AF304" i="1" s="1"/>
  <c r="AD304" i="1"/>
  <c r="AG303" i="1"/>
  <c r="AH303" i="1" s="1"/>
  <c r="AE303" i="1"/>
  <c r="AF303" i="1" s="1"/>
  <c r="AD303" i="1"/>
  <c r="AG302" i="1"/>
  <c r="AH302" i="1" s="1"/>
  <c r="AE302" i="1"/>
  <c r="AF302" i="1" s="1"/>
  <c r="AD302" i="1"/>
  <c r="AG301" i="1"/>
  <c r="AH301" i="1" s="1"/>
  <c r="AE301" i="1"/>
  <c r="AF301" i="1" s="1"/>
  <c r="AD301" i="1"/>
  <c r="AG300" i="1"/>
  <c r="AH300" i="1" s="1"/>
  <c r="AE300" i="1"/>
  <c r="AF300" i="1" s="1"/>
  <c r="AD300" i="1"/>
  <c r="AG299" i="1"/>
  <c r="AH299" i="1" s="1"/>
  <c r="AE299" i="1"/>
  <c r="AF299" i="1" s="1"/>
  <c r="AD299" i="1"/>
  <c r="AG298" i="1"/>
  <c r="AH298" i="1" s="1"/>
  <c r="AE298" i="1"/>
  <c r="AF298" i="1" s="1"/>
  <c r="AD298" i="1"/>
  <c r="AG297" i="1"/>
  <c r="AH297" i="1" s="1"/>
  <c r="AE297" i="1"/>
  <c r="AF297" i="1" s="1"/>
  <c r="AD297" i="1"/>
  <c r="AG296" i="1"/>
  <c r="AH296" i="1" s="1"/>
  <c r="AE296" i="1"/>
  <c r="AF296" i="1" s="1"/>
  <c r="AD296" i="1"/>
  <c r="AG325" i="1"/>
  <c r="AH325" i="1" s="1"/>
  <c r="AE325" i="1"/>
  <c r="AF325" i="1" s="1"/>
  <c r="AD325" i="1"/>
  <c r="AG324" i="1"/>
  <c r="AH324" i="1" s="1"/>
  <c r="AE324" i="1"/>
  <c r="AF324" i="1" s="1"/>
  <c r="AD324" i="1"/>
  <c r="AG323" i="1"/>
  <c r="AH323" i="1" s="1"/>
  <c r="AE323" i="1"/>
  <c r="AF323" i="1" s="1"/>
  <c r="AD323" i="1"/>
  <c r="AG322" i="1"/>
  <c r="AH322" i="1" s="1"/>
  <c r="AE322" i="1"/>
  <c r="AF322" i="1" s="1"/>
  <c r="AD322" i="1"/>
  <c r="AG321" i="1"/>
  <c r="AH321" i="1" s="1"/>
  <c r="AE321" i="1"/>
  <c r="AF321" i="1" s="1"/>
  <c r="AD321" i="1"/>
  <c r="AG320" i="1"/>
  <c r="AH320" i="1" s="1"/>
  <c r="AE320" i="1"/>
  <c r="AF320" i="1" s="1"/>
  <c r="AD320" i="1"/>
  <c r="AG319" i="1"/>
  <c r="AH319" i="1" s="1"/>
  <c r="AE319" i="1"/>
  <c r="AF319" i="1" s="1"/>
  <c r="AD319" i="1"/>
  <c r="AG318" i="1"/>
  <c r="AH318" i="1" s="1"/>
  <c r="AE318" i="1"/>
  <c r="AF318" i="1" s="1"/>
  <c r="AD318" i="1"/>
  <c r="AG317" i="1"/>
  <c r="AH317" i="1" s="1"/>
  <c r="AE317" i="1"/>
  <c r="AF317" i="1" s="1"/>
  <c r="AD317" i="1"/>
  <c r="AG316" i="1"/>
  <c r="AH316" i="1" s="1"/>
  <c r="AE316" i="1"/>
  <c r="AF316" i="1" s="1"/>
  <c r="AD316" i="1"/>
  <c r="AG315" i="1"/>
  <c r="AH315" i="1" s="1"/>
  <c r="AE315" i="1"/>
  <c r="AF315" i="1" s="1"/>
  <c r="AD315" i="1"/>
  <c r="AG314" i="1"/>
  <c r="AH314" i="1" s="1"/>
  <c r="AE314" i="1"/>
  <c r="AF314" i="1" s="1"/>
  <c r="AD314" i="1"/>
  <c r="AG351" i="1"/>
  <c r="AH351" i="1" s="1"/>
  <c r="AG352" i="1"/>
  <c r="AH352" i="1" s="1"/>
  <c r="AG353" i="1"/>
  <c r="AH353" i="1" s="1"/>
  <c r="AG354" i="1"/>
  <c r="AH354" i="1" s="1"/>
  <c r="AG355" i="1"/>
  <c r="AH355" i="1" s="1"/>
  <c r="AG356" i="1"/>
  <c r="AH356" i="1" s="1"/>
  <c r="AG357" i="1"/>
  <c r="AH357" i="1"/>
  <c r="AG358" i="1"/>
  <c r="AH358" i="1"/>
  <c r="AG359" i="1"/>
  <c r="AH359" i="1" s="1"/>
  <c r="AG360" i="1"/>
  <c r="AH360" i="1" s="1"/>
  <c r="AG361" i="1"/>
  <c r="AH361" i="1" s="1"/>
  <c r="AG350" i="1"/>
  <c r="AH350" i="1" s="1"/>
  <c r="AF350" i="1"/>
  <c r="AE351" i="1"/>
  <c r="AF351" i="1" s="1"/>
  <c r="AE352" i="1"/>
  <c r="AF352" i="1" s="1"/>
  <c r="AE353" i="1"/>
  <c r="AF353" i="1" s="1"/>
  <c r="AE354" i="1"/>
  <c r="AF354" i="1" s="1"/>
  <c r="AE355" i="1"/>
  <c r="AF355" i="1" s="1"/>
  <c r="AE356" i="1"/>
  <c r="AE357" i="1"/>
  <c r="AF357" i="1" s="1"/>
  <c r="AE358" i="1"/>
  <c r="AF358" i="1" s="1"/>
  <c r="AE359" i="1"/>
  <c r="AF359" i="1" s="1"/>
  <c r="AE360" i="1"/>
  <c r="AF360" i="1" s="1"/>
  <c r="AE361" i="1"/>
  <c r="AF361" i="1" s="1"/>
  <c r="AE350" i="1"/>
  <c r="AD351" i="1"/>
  <c r="AD352" i="1"/>
  <c r="AD353" i="1"/>
  <c r="AD354" i="1"/>
  <c r="AD355" i="1"/>
  <c r="AD356" i="1"/>
  <c r="AD357" i="1"/>
  <c r="AD358" i="1"/>
  <c r="AD359" i="1"/>
  <c r="AD360" i="1"/>
  <c r="AD361" i="1"/>
  <c r="AD350" i="1"/>
  <c r="AF356" i="1"/>
  <c r="AA351" i="1"/>
  <c r="AA350" i="1"/>
  <c r="AC363" i="1"/>
  <c r="AB363" i="1"/>
  <c r="Z363" i="1"/>
  <c r="Y363" i="1"/>
  <c r="W363" i="1"/>
  <c r="V363" i="1"/>
  <c r="R363" i="1"/>
  <c r="Q363" i="1"/>
  <c r="T363" i="1"/>
  <c r="S363" i="1"/>
  <c r="P363" i="1"/>
  <c r="O363" i="1"/>
  <c r="N363" i="1"/>
  <c r="M363" i="1"/>
  <c r="I363" i="1"/>
  <c r="L363" i="1"/>
  <c r="F363" i="1"/>
  <c r="H363" i="1"/>
  <c r="G363" i="1"/>
  <c r="K363" i="1"/>
  <c r="J363" i="1"/>
  <c r="E363" i="1"/>
  <c r="D363" i="1"/>
  <c r="C363" i="1"/>
  <c r="B363" i="1"/>
  <c r="AB362" i="1"/>
  <c r="Z362" i="1"/>
  <c r="B362" i="1"/>
  <c r="AA333" i="1"/>
  <c r="AA334" i="1"/>
  <c r="AA335" i="1"/>
  <c r="AA336" i="1"/>
  <c r="AA337" i="1"/>
  <c r="AA338" i="1"/>
  <c r="AA339" i="1"/>
  <c r="AA340" i="1"/>
  <c r="AA341" i="1"/>
  <c r="AA342" i="1"/>
  <c r="AA343" i="1"/>
  <c r="AA332" i="1"/>
  <c r="AC345" i="1"/>
  <c r="AB345" i="1"/>
  <c r="Z345" i="1"/>
  <c r="Y345" i="1"/>
  <c r="W345" i="1"/>
  <c r="V345" i="1"/>
  <c r="R345" i="1"/>
  <c r="Q345" i="1"/>
  <c r="T345" i="1"/>
  <c r="S345" i="1"/>
  <c r="P345" i="1"/>
  <c r="O345" i="1"/>
  <c r="N345" i="1"/>
  <c r="M345" i="1"/>
  <c r="I345" i="1"/>
  <c r="L345" i="1"/>
  <c r="F345" i="1"/>
  <c r="H345" i="1"/>
  <c r="G345" i="1"/>
  <c r="K345" i="1"/>
  <c r="J345" i="1"/>
  <c r="E345" i="1"/>
  <c r="D345" i="1"/>
  <c r="C345" i="1"/>
  <c r="B345" i="1"/>
  <c r="AB344" i="1"/>
  <c r="Z344" i="1"/>
  <c r="B344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C327" i="1"/>
  <c r="AB327" i="1"/>
  <c r="Z327" i="1"/>
  <c r="Y327" i="1"/>
  <c r="W327" i="1"/>
  <c r="V327" i="1"/>
  <c r="R327" i="1"/>
  <c r="Q327" i="1"/>
  <c r="T327" i="1"/>
  <c r="S327" i="1"/>
  <c r="P327" i="1"/>
  <c r="O327" i="1"/>
  <c r="N327" i="1"/>
  <c r="M327" i="1"/>
  <c r="I327" i="1"/>
  <c r="L327" i="1"/>
  <c r="F327" i="1"/>
  <c r="H327" i="1"/>
  <c r="G327" i="1"/>
  <c r="K327" i="1"/>
  <c r="J327" i="1"/>
  <c r="E327" i="1"/>
  <c r="D327" i="1"/>
  <c r="C327" i="1"/>
  <c r="AG327" i="1" s="1"/>
  <c r="AH327" i="1" s="1"/>
  <c r="B327" i="1"/>
  <c r="AB326" i="1"/>
  <c r="Z326" i="1"/>
  <c r="B326" i="1"/>
  <c r="AA307" i="1"/>
  <c r="AA306" i="1"/>
  <c r="C306" i="1"/>
  <c r="AI306" i="1" s="1"/>
  <c r="AA305" i="1"/>
  <c r="AA304" i="1"/>
  <c r="AA303" i="1"/>
  <c r="AA302" i="1"/>
  <c r="AA301" i="1"/>
  <c r="AA300" i="1"/>
  <c r="AA299" i="1"/>
  <c r="AA298" i="1"/>
  <c r="AA297" i="1"/>
  <c r="AA296" i="1"/>
  <c r="AC309" i="1"/>
  <c r="AB309" i="1"/>
  <c r="Z309" i="1"/>
  <c r="Y309" i="1"/>
  <c r="W309" i="1"/>
  <c r="V309" i="1"/>
  <c r="R309" i="1"/>
  <c r="Q309" i="1"/>
  <c r="T309" i="1"/>
  <c r="S309" i="1"/>
  <c r="P309" i="1"/>
  <c r="O309" i="1"/>
  <c r="N309" i="1"/>
  <c r="M309" i="1"/>
  <c r="I309" i="1"/>
  <c r="H309" i="1"/>
  <c r="G309" i="1"/>
  <c r="K309" i="1"/>
  <c r="J309" i="1"/>
  <c r="E309" i="1"/>
  <c r="D309" i="1"/>
  <c r="C309" i="1"/>
  <c r="AG309" i="1" s="1"/>
  <c r="AH309" i="1" s="1"/>
  <c r="B309" i="1"/>
  <c r="AB308" i="1"/>
  <c r="Z308" i="1"/>
  <c r="B308" i="1"/>
  <c r="L309" i="1"/>
  <c r="F309" i="1"/>
  <c r="AA279" i="1"/>
  <c r="AA280" i="1"/>
  <c r="AA281" i="1"/>
  <c r="AA282" i="1"/>
  <c r="AA283" i="1"/>
  <c r="AA284" i="1"/>
  <c r="AA285" i="1"/>
  <c r="AA286" i="1"/>
  <c r="AA287" i="1"/>
  <c r="AA288" i="1"/>
  <c r="AA289" i="1"/>
  <c r="F279" i="1"/>
  <c r="L279" i="1"/>
  <c r="I279" i="1"/>
  <c r="F280" i="1"/>
  <c r="L280" i="1"/>
  <c r="I280" i="1"/>
  <c r="F281" i="1"/>
  <c r="L281" i="1"/>
  <c r="I281" i="1"/>
  <c r="F282" i="1"/>
  <c r="L282" i="1"/>
  <c r="I282" i="1"/>
  <c r="F283" i="1"/>
  <c r="L283" i="1"/>
  <c r="I283" i="1"/>
  <c r="F284" i="1"/>
  <c r="L284" i="1"/>
  <c r="I284" i="1"/>
  <c r="F285" i="1"/>
  <c r="L285" i="1"/>
  <c r="I285" i="1"/>
  <c r="F286" i="1"/>
  <c r="L286" i="1"/>
  <c r="I286" i="1"/>
  <c r="F287" i="1"/>
  <c r="L287" i="1"/>
  <c r="I287" i="1"/>
  <c r="F288" i="1"/>
  <c r="L288" i="1"/>
  <c r="I288" i="1"/>
  <c r="F289" i="1"/>
  <c r="L289" i="1"/>
  <c r="I289" i="1"/>
  <c r="AA278" i="1"/>
  <c r="I278" i="1"/>
  <c r="L278" i="1"/>
  <c r="F278" i="1"/>
  <c r="AC291" i="1"/>
  <c r="AB291" i="1"/>
  <c r="Z291" i="1"/>
  <c r="Y291" i="1"/>
  <c r="W291" i="1"/>
  <c r="V291" i="1"/>
  <c r="R291" i="1"/>
  <c r="Q291" i="1"/>
  <c r="T291" i="1"/>
  <c r="S291" i="1"/>
  <c r="P291" i="1"/>
  <c r="O291" i="1"/>
  <c r="N291" i="1"/>
  <c r="M291" i="1"/>
  <c r="H291" i="1"/>
  <c r="G291" i="1"/>
  <c r="K291" i="1"/>
  <c r="J291" i="1"/>
  <c r="E291" i="1"/>
  <c r="D291" i="1"/>
  <c r="AE291" i="1" s="1"/>
  <c r="AF291" i="1" s="1"/>
  <c r="C291" i="1"/>
  <c r="AD291" i="1" s="1"/>
  <c r="B291" i="1"/>
  <c r="AB290" i="1"/>
  <c r="Z290" i="1"/>
  <c r="B290" i="1"/>
  <c r="AA271" i="1"/>
  <c r="AA270" i="1"/>
  <c r="AA269" i="1"/>
  <c r="AA268" i="1"/>
  <c r="AA267" i="1"/>
  <c r="F267" i="1"/>
  <c r="L267" i="1"/>
  <c r="I267" i="1"/>
  <c r="F268" i="1"/>
  <c r="L268" i="1"/>
  <c r="I268" i="1"/>
  <c r="F269" i="1"/>
  <c r="L269" i="1"/>
  <c r="I269" i="1"/>
  <c r="F270" i="1"/>
  <c r="L270" i="1"/>
  <c r="I270" i="1"/>
  <c r="F271" i="1"/>
  <c r="L271" i="1"/>
  <c r="I271" i="1"/>
  <c r="AA266" i="1"/>
  <c r="I266" i="1"/>
  <c r="L266" i="1"/>
  <c r="F266" i="1"/>
  <c r="AA265" i="1"/>
  <c r="F265" i="1"/>
  <c r="L265" i="1"/>
  <c r="I265" i="1"/>
  <c r="AA264" i="1"/>
  <c r="AA263" i="1"/>
  <c r="AA262" i="1"/>
  <c r="F263" i="1"/>
  <c r="L263" i="1"/>
  <c r="I263" i="1"/>
  <c r="F264" i="1"/>
  <c r="L264" i="1"/>
  <c r="I264" i="1"/>
  <c r="L262" i="1"/>
  <c r="I262" i="1"/>
  <c r="F262" i="1"/>
  <c r="AA261" i="1"/>
  <c r="AA260" i="1"/>
  <c r="Y273" i="1"/>
  <c r="W273" i="1"/>
  <c r="V273" i="1"/>
  <c r="R273" i="1"/>
  <c r="Q273" i="1"/>
  <c r="T273" i="1"/>
  <c r="S273" i="1"/>
  <c r="AC273" i="1"/>
  <c r="AB273" i="1"/>
  <c r="Z273" i="1"/>
  <c r="P273" i="1"/>
  <c r="O273" i="1"/>
  <c r="N273" i="1"/>
  <c r="M273" i="1"/>
  <c r="H273" i="1"/>
  <c r="K273" i="1"/>
  <c r="E273" i="1"/>
  <c r="G273" i="1"/>
  <c r="J273" i="1"/>
  <c r="D273" i="1"/>
  <c r="C273" i="1"/>
  <c r="AG273" i="1" s="1"/>
  <c r="AH273" i="1" s="1"/>
  <c r="B273" i="1"/>
  <c r="AB272" i="1"/>
  <c r="Z272" i="1"/>
  <c r="B272" i="1"/>
  <c r="Y255" i="1"/>
  <c r="W255" i="1"/>
  <c r="V255" i="1"/>
  <c r="R255" i="1"/>
  <c r="Q255" i="1"/>
  <c r="T255" i="1"/>
  <c r="S255" i="1"/>
  <c r="AC255" i="1"/>
  <c r="AB255" i="1"/>
  <c r="Z255" i="1"/>
  <c r="P255" i="1"/>
  <c r="O255" i="1"/>
  <c r="N255" i="1"/>
  <c r="M255" i="1"/>
  <c r="I255" i="1"/>
  <c r="L255" i="1"/>
  <c r="F255" i="1"/>
  <c r="H255" i="1"/>
  <c r="K255" i="1"/>
  <c r="E255" i="1"/>
  <c r="G255" i="1"/>
  <c r="J255" i="1"/>
  <c r="D255" i="1"/>
  <c r="C255" i="1"/>
  <c r="B255" i="1"/>
  <c r="AB254" i="1"/>
  <c r="Z254" i="1"/>
  <c r="B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Y237" i="1"/>
  <c r="W237" i="1"/>
  <c r="V237" i="1"/>
  <c r="R237" i="1"/>
  <c r="Q237" i="1"/>
  <c r="T237" i="1"/>
  <c r="S237" i="1"/>
  <c r="AA224" i="1"/>
  <c r="AC237" i="1"/>
  <c r="AB237" i="1"/>
  <c r="Z237" i="1"/>
  <c r="P237" i="1"/>
  <c r="O237" i="1"/>
  <c r="N237" i="1"/>
  <c r="M237" i="1"/>
  <c r="I237" i="1"/>
  <c r="L237" i="1"/>
  <c r="F237" i="1"/>
  <c r="H237" i="1"/>
  <c r="K237" i="1"/>
  <c r="E237" i="1"/>
  <c r="G237" i="1"/>
  <c r="AG237" i="1" s="1"/>
  <c r="AH237" i="1" s="1"/>
  <c r="J237" i="1"/>
  <c r="D237" i="1"/>
  <c r="C237" i="1"/>
  <c r="AD237" i="1" s="1"/>
  <c r="B237" i="1"/>
  <c r="AB236" i="1"/>
  <c r="Z236" i="1"/>
  <c r="B236" i="1"/>
  <c r="AA235" i="1"/>
  <c r="AA234" i="1"/>
  <c r="AA233" i="1"/>
  <c r="AA232" i="1"/>
  <c r="AA231" i="1"/>
  <c r="AA230" i="1"/>
  <c r="AA229" i="1"/>
  <c r="AA228" i="1"/>
  <c r="AA227" i="1"/>
  <c r="AA226" i="1"/>
  <c r="AA225" i="1"/>
  <c r="R219" i="1"/>
  <c r="Q219" i="1"/>
  <c r="S219" i="1"/>
  <c r="P219" i="1"/>
  <c r="O219" i="1"/>
  <c r="N219" i="1"/>
  <c r="M219" i="1"/>
  <c r="I219" i="1"/>
  <c r="L219" i="1"/>
  <c r="F219" i="1"/>
  <c r="H219" i="1"/>
  <c r="K219" i="1"/>
  <c r="E219" i="1"/>
  <c r="G219" i="1"/>
  <c r="J219" i="1"/>
  <c r="D219" i="1"/>
  <c r="C219" i="1"/>
  <c r="B219" i="1"/>
  <c r="Q218" i="1"/>
  <c r="S218" i="1"/>
  <c r="B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198" i="1"/>
  <c r="R201" i="1"/>
  <c r="Q201" i="1"/>
  <c r="T188" i="1"/>
  <c r="T189" i="1"/>
  <c r="T190" i="1"/>
  <c r="T191" i="1"/>
  <c r="T192" i="1"/>
  <c r="T193" i="1"/>
  <c r="T194" i="1"/>
  <c r="T195" i="1"/>
  <c r="T196" i="1"/>
  <c r="T197" i="1"/>
  <c r="S201" i="1"/>
  <c r="P201" i="1"/>
  <c r="O201" i="1"/>
  <c r="N201" i="1"/>
  <c r="M201" i="1"/>
  <c r="I201" i="1"/>
  <c r="L201" i="1"/>
  <c r="F201" i="1"/>
  <c r="H201" i="1"/>
  <c r="K201" i="1"/>
  <c r="E201" i="1"/>
  <c r="G201" i="1"/>
  <c r="J201" i="1"/>
  <c r="D201" i="1"/>
  <c r="C201" i="1"/>
  <c r="B201" i="1"/>
  <c r="Q200" i="1"/>
  <c r="S200" i="1"/>
  <c r="B200" i="1"/>
  <c r="T199" i="1"/>
  <c r="R183" i="1"/>
  <c r="Q183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S183" i="1"/>
  <c r="P183" i="1"/>
  <c r="O183" i="1"/>
  <c r="N183" i="1"/>
  <c r="M183" i="1"/>
  <c r="I183" i="1"/>
  <c r="L183" i="1"/>
  <c r="F183" i="1"/>
  <c r="H183" i="1"/>
  <c r="K183" i="1"/>
  <c r="E183" i="1"/>
  <c r="G183" i="1"/>
  <c r="J183" i="1"/>
  <c r="D183" i="1"/>
  <c r="C183" i="1"/>
  <c r="B183" i="1"/>
  <c r="Q182" i="1"/>
  <c r="S182" i="1"/>
  <c r="B182" i="1"/>
  <c r="R165" i="1"/>
  <c r="Q165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S165" i="1"/>
  <c r="P165" i="1"/>
  <c r="O165" i="1"/>
  <c r="N165" i="1"/>
  <c r="M165" i="1"/>
  <c r="I165" i="1"/>
  <c r="L165" i="1"/>
  <c r="F165" i="1"/>
  <c r="H165" i="1"/>
  <c r="K165" i="1"/>
  <c r="E165" i="1"/>
  <c r="G165" i="1"/>
  <c r="J165" i="1"/>
  <c r="D165" i="1"/>
  <c r="C165" i="1"/>
  <c r="B165" i="1"/>
  <c r="Q164" i="1"/>
  <c r="S164" i="1"/>
  <c r="B164" i="1"/>
  <c r="R147" i="1"/>
  <c r="Q147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S147" i="1"/>
  <c r="P147" i="1"/>
  <c r="O147" i="1"/>
  <c r="N147" i="1"/>
  <c r="M147" i="1"/>
  <c r="I147" i="1"/>
  <c r="L147" i="1"/>
  <c r="F147" i="1"/>
  <c r="H147" i="1"/>
  <c r="K147" i="1"/>
  <c r="E147" i="1"/>
  <c r="G147" i="1"/>
  <c r="J147" i="1"/>
  <c r="D147" i="1"/>
  <c r="C147" i="1"/>
  <c r="B147" i="1"/>
  <c r="Q146" i="1"/>
  <c r="S146" i="1"/>
  <c r="B146" i="1"/>
  <c r="R129" i="1"/>
  <c r="Q129" i="1"/>
  <c r="R128" i="1"/>
  <c r="Q128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S129" i="1"/>
  <c r="P129" i="1"/>
  <c r="O129" i="1"/>
  <c r="N129" i="1"/>
  <c r="M129" i="1"/>
  <c r="I129" i="1"/>
  <c r="L129" i="1"/>
  <c r="F129" i="1"/>
  <c r="H129" i="1"/>
  <c r="K129" i="1"/>
  <c r="E129" i="1"/>
  <c r="G129" i="1"/>
  <c r="J129" i="1"/>
  <c r="D129" i="1"/>
  <c r="C129" i="1"/>
  <c r="B129" i="1"/>
  <c r="S128" i="1"/>
  <c r="P128" i="1"/>
  <c r="O128" i="1"/>
  <c r="N128" i="1"/>
  <c r="M128" i="1"/>
  <c r="I128" i="1"/>
  <c r="L128" i="1"/>
  <c r="F128" i="1"/>
  <c r="H128" i="1"/>
  <c r="K128" i="1"/>
  <c r="E128" i="1"/>
  <c r="G128" i="1"/>
  <c r="J128" i="1"/>
  <c r="D128" i="1"/>
  <c r="C128" i="1"/>
  <c r="B128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S111" i="1"/>
  <c r="P111" i="1"/>
  <c r="O111" i="1"/>
  <c r="N111" i="1"/>
  <c r="M111" i="1"/>
  <c r="I111" i="1"/>
  <c r="L111" i="1"/>
  <c r="F111" i="1"/>
  <c r="H111" i="1"/>
  <c r="K111" i="1"/>
  <c r="E111" i="1"/>
  <c r="G111" i="1"/>
  <c r="J111" i="1"/>
  <c r="D111" i="1"/>
  <c r="C111" i="1"/>
  <c r="B111" i="1"/>
  <c r="S110" i="1"/>
  <c r="P110" i="1"/>
  <c r="O110" i="1"/>
  <c r="N110" i="1"/>
  <c r="M110" i="1"/>
  <c r="I110" i="1"/>
  <c r="L110" i="1"/>
  <c r="F110" i="1"/>
  <c r="H110" i="1"/>
  <c r="K110" i="1"/>
  <c r="E110" i="1"/>
  <c r="G110" i="1"/>
  <c r="J110" i="1"/>
  <c r="D110" i="1"/>
  <c r="C110" i="1"/>
  <c r="B110" i="1"/>
  <c r="C91" i="1"/>
  <c r="C92" i="1" s="1"/>
  <c r="P93" i="1"/>
  <c r="O93" i="1"/>
  <c r="N93" i="1"/>
  <c r="M93" i="1"/>
  <c r="P92" i="1"/>
  <c r="O92" i="1"/>
  <c r="N92" i="1"/>
  <c r="M92" i="1"/>
  <c r="T80" i="1"/>
  <c r="T81" i="1"/>
  <c r="T82" i="1"/>
  <c r="T83" i="1"/>
  <c r="T84" i="1"/>
  <c r="T85" i="1"/>
  <c r="T86" i="1"/>
  <c r="T87" i="1"/>
  <c r="T88" i="1"/>
  <c r="T89" i="1"/>
  <c r="T90" i="1"/>
  <c r="T91" i="1"/>
  <c r="S93" i="1"/>
  <c r="I93" i="1"/>
  <c r="L93" i="1"/>
  <c r="F93" i="1"/>
  <c r="H93" i="1"/>
  <c r="K93" i="1"/>
  <c r="E93" i="1"/>
  <c r="G93" i="1"/>
  <c r="J93" i="1"/>
  <c r="D93" i="1"/>
  <c r="B93" i="1"/>
  <c r="S92" i="1"/>
  <c r="I92" i="1"/>
  <c r="L92" i="1"/>
  <c r="F92" i="1"/>
  <c r="H92" i="1"/>
  <c r="K92" i="1"/>
  <c r="E92" i="1"/>
  <c r="G92" i="1"/>
  <c r="J92" i="1"/>
  <c r="D92" i="1"/>
  <c r="B92" i="1"/>
  <c r="T26" i="1"/>
  <c r="T27" i="1"/>
  <c r="T28" i="1"/>
  <c r="T29" i="1"/>
  <c r="T30" i="1"/>
  <c r="T31" i="1"/>
  <c r="T32" i="1"/>
  <c r="T33" i="1"/>
  <c r="T34" i="1"/>
  <c r="T35" i="1"/>
  <c r="T36" i="1"/>
  <c r="T25" i="1"/>
  <c r="F56" i="1"/>
  <c r="T62" i="1"/>
  <c r="T63" i="1"/>
  <c r="T64" i="1"/>
  <c r="T65" i="1"/>
  <c r="T66" i="1"/>
  <c r="T67" i="1"/>
  <c r="T68" i="1"/>
  <c r="T69" i="1"/>
  <c r="T70" i="1"/>
  <c r="T71" i="1"/>
  <c r="T72" i="1"/>
  <c r="T73" i="1"/>
  <c r="S75" i="1"/>
  <c r="P75" i="1"/>
  <c r="O75" i="1"/>
  <c r="N75" i="1"/>
  <c r="M75" i="1"/>
  <c r="I75" i="1"/>
  <c r="L75" i="1"/>
  <c r="F75" i="1"/>
  <c r="H75" i="1"/>
  <c r="K75" i="1"/>
  <c r="E75" i="1"/>
  <c r="G75" i="1"/>
  <c r="J75" i="1"/>
  <c r="D75" i="1"/>
  <c r="C75" i="1"/>
  <c r="B75" i="1"/>
  <c r="S74" i="1"/>
  <c r="P74" i="1"/>
  <c r="O74" i="1"/>
  <c r="N74" i="1"/>
  <c r="M74" i="1"/>
  <c r="I74" i="1"/>
  <c r="L74" i="1"/>
  <c r="F74" i="1"/>
  <c r="H74" i="1"/>
  <c r="K74" i="1"/>
  <c r="E74" i="1"/>
  <c r="G74" i="1"/>
  <c r="J74" i="1"/>
  <c r="D74" i="1"/>
  <c r="C74" i="1"/>
  <c r="B74" i="1"/>
  <c r="T44" i="1"/>
  <c r="T45" i="1"/>
  <c r="T46" i="1"/>
  <c r="T47" i="1"/>
  <c r="T48" i="1"/>
  <c r="T49" i="1"/>
  <c r="T50" i="1"/>
  <c r="T51" i="1"/>
  <c r="T52" i="1"/>
  <c r="T53" i="1"/>
  <c r="T54" i="1"/>
  <c r="T55" i="1"/>
  <c r="S57" i="1"/>
  <c r="P57" i="1"/>
  <c r="O57" i="1"/>
  <c r="N57" i="1"/>
  <c r="M57" i="1"/>
  <c r="I57" i="1"/>
  <c r="L57" i="1"/>
  <c r="F57" i="1"/>
  <c r="H57" i="1"/>
  <c r="K57" i="1"/>
  <c r="E57" i="1"/>
  <c r="G57" i="1"/>
  <c r="J57" i="1"/>
  <c r="D57" i="1"/>
  <c r="C57" i="1"/>
  <c r="B57" i="1"/>
  <c r="S56" i="1"/>
  <c r="P56" i="1"/>
  <c r="O56" i="1"/>
  <c r="N56" i="1"/>
  <c r="M56" i="1"/>
  <c r="I56" i="1"/>
  <c r="L56" i="1"/>
  <c r="H56" i="1"/>
  <c r="K56" i="1"/>
  <c r="E56" i="1"/>
  <c r="G56" i="1"/>
  <c r="J56" i="1"/>
  <c r="D56" i="1"/>
  <c r="C56" i="1"/>
  <c r="B56" i="1"/>
  <c r="C20" i="1"/>
  <c r="P38" i="1"/>
  <c r="O38" i="1"/>
  <c r="N38" i="1"/>
  <c r="M38" i="1"/>
  <c r="S38" i="1"/>
  <c r="I38" i="1"/>
  <c r="L38" i="1"/>
  <c r="F38" i="1"/>
  <c r="H38" i="1"/>
  <c r="K38" i="1"/>
  <c r="E38" i="1"/>
  <c r="G38" i="1"/>
  <c r="J38" i="1"/>
  <c r="D38" i="1"/>
  <c r="C38" i="1"/>
  <c r="B38" i="1"/>
  <c r="P37" i="1"/>
  <c r="O37" i="1"/>
  <c r="N37" i="1"/>
  <c r="M37" i="1"/>
  <c r="S37" i="1"/>
  <c r="I37" i="1"/>
  <c r="L37" i="1"/>
  <c r="F37" i="1"/>
  <c r="H37" i="1"/>
  <c r="K37" i="1"/>
  <c r="E37" i="1"/>
  <c r="G37" i="1"/>
  <c r="J37" i="1"/>
  <c r="D37" i="1"/>
  <c r="C37" i="1"/>
  <c r="B37" i="1"/>
  <c r="T9" i="1"/>
  <c r="T10" i="1"/>
  <c r="T11" i="1"/>
  <c r="T12" i="1"/>
  <c r="T13" i="1"/>
  <c r="T14" i="1"/>
  <c r="T15" i="1"/>
  <c r="T16" i="1"/>
  <c r="T17" i="1"/>
  <c r="T18" i="1"/>
  <c r="P20" i="1"/>
  <c r="O20" i="1"/>
  <c r="N20" i="1"/>
  <c r="M20" i="1"/>
  <c r="P19" i="1"/>
  <c r="O19" i="1"/>
  <c r="N19" i="1"/>
  <c r="M19" i="1"/>
  <c r="S20" i="1"/>
  <c r="I20" i="1"/>
  <c r="L20" i="1"/>
  <c r="F20" i="1"/>
  <c r="H20" i="1"/>
  <c r="K20" i="1"/>
  <c r="E20" i="1"/>
  <c r="G20" i="1"/>
  <c r="J20" i="1"/>
  <c r="D20" i="1"/>
  <c r="B20" i="1"/>
  <c r="S19" i="1"/>
  <c r="I19" i="1"/>
  <c r="L19" i="1"/>
  <c r="F19" i="1"/>
  <c r="H19" i="1"/>
  <c r="K19" i="1"/>
  <c r="E19" i="1"/>
  <c r="G19" i="1"/>
  <c r="J19" i="1"/>
  <c r="D19" i="1"/>
  <c r="C19" i="1"/>
  <c r="B19" i="1"/>
  <c r="AE306" i="1" l="1"/>
  <c r="AF306" i="1" s="1"/>
  <c r="AE273" i="1"/>
  <c r="AF273" i="1" s="1"/>
  <c r="AI345" i="1"/>
  <c r="AI381" i="1"/>
  <c r="AI327" i="1"/>
  <c r="AA381" i="1"/>
  <c r="AD306" i="1"/>
  <c r="AI363" i="1"/>
  <c r="AI75" i="1"/>
  <c r="AE237" i="1"/>
  <c r="AF237" i="1" s="1"/>
  <c r="AG255" i="1"/>
  <c r="AH255" i="1" s="1"/>
  <c r="AD309" i="1"/>
  <c r="AI291" i="1"/>
  <c r="AI219" i="1"/>
  <c r="AI201" i="1"/>
  <c r="AI183" i="1"/>
  <c r="AE345" i="1"/>
  <c r="AF345" i="1" s="1"/>
  <c r="AD327" i="1"/>
  <c r="AE309" i="1"/>
  <c r="AF309" i="1" s="1"/>
  <c r="U345" i="1"/>
  <c r="AD255" i="1"/>
  <c r="AE327" i="1"/>
  <c r="AF327" i="1" s="1"/>
  <c r="T110" i="1"/>
  <c r="AG345" i="1"/>
  <c r="AH345" i="1" s="1"/>
  <c r="X309" i="1"/>
  <c r="U291" i="1"/>
  <c r="AI147" i="1"/>
  <c r="AI309" i="1"/>
  <c r="AI255" i="1"/>
  <c r="AI237" i="1"/>
  <c r="AI129" i="1"/>
  <c r="AI20" i="1"/>
  <c r="AE255" i="1"/>
  <c r="AF255" i="1" s="1"/>
  <c r="AD345" i="1"/>
  <c r="AG306" i="1"/>
  <c r="AH306" i="1" s="1"/>
  <c r="AI111" i="1"/>
  <c r="AI38" i="1"/>
  <c r="T201" i="1"/>
  <c r="AA327" i="1"/>
  <c r="U327" i="1"/>
  <c r="X327" i="1"/>
  <c r="X273" i="1"/>
  <c r="X345" i="1"/>
  <c r="AI273" i="1"/>
  <c r="AI165" i="1"/>
  <c r="AI93" i="1"/>
  <c r="C93" i="1"/>
  <c r="U309" i="1"/>
  <c r="X291" i="1"/>
  <c r="U273" i="1"/>
  <c r="AI91" i="1"/>
  <c r="AI57" i="1"/>
  <c r="AG381" i="1"/>
  <c r="AH381" i="1" s="1"/>
  <c r="AD381" i="1"/>
  <c r="AE381" i="1"/>
  <c r="AF381" i="1" s="1"/>
  <c r="AA363" i="1"/>
  <c r="AG363" i="1"/>
  <c r="AH363" i="1" s="1"/>
  <c r="AE363" i="1"/>
  <c r="AF363" i="1" s="1"/>
  <c r="AD363" i="1"/>
  <c r="T183" i="1"/>
  <c r="T111" i="1"/>
  <c r="T57" i="1"/>
  <c r="T129" i="1"/>
  <c r="F273" i="1"/>
  <c r="AA291" i="1"/>
  <c r="T37" i="1"/>
  <c r="AA309" i="1"/>
  <c r="F291" i="1"/>
  <c r="T20" i="1"/>
  <c r="T75" i="1"/>
  <c r="AA255" i="1"/>
  <c r="L273" i="1"/>
  <c r="T38" i="1"/>
  <c r="AA345" i="1"/>
  <c r="AA273" i="1"/>
  <c r="I291" i="1"/>
  <c r="T19" i="1"/>
  <c r="T219" i="1"/>
  <c r="AA237" i="1"/>
  <c r="L291" i="1"/>
  <c r="I273" i="1"/>
  <c r="T56" i="1"/>
  <c r="T74" i="1"/>
  <c r="T93" i="1"/>
  <c r="T92" i="1"/>
  <c r="T128" i="1"/>
  <c r="T147" i="1"/>
  <c r="T165" i="1"/>
</calcChain>
</file>

<file path=xl/sharedStrings.xml><?xml version="1.0" encoding="utf-8"?>
<sst xmlns="http://schemas.openxmlformats.org/spreadsheetml/2006/main" count="1417" uniqueCount="129">
  <si>
    <t>EDAR GODALL</t>
  </si>
  <si>
    <t>cabal disseny</t>
  </si>
  <si>
    <t>MES</t>
  </si>
  <si>
    <t>DBO</t>
  </si>
  <si>
    <t>CARREGA</t>
  </si>
  <si>
    <t>Data</t>
  </si>
  <si>
    <t>Cabal</t>
  </si>
  <si>
    <t>MES Infl.</t>
  </si>
  <si>
    <t>MES Efl.</t>
  </si>
  <si>
    <t>DBO Infl.</t>
  </si>
  <si>
    <t>DBO Efl.</t>
  </si>
  <si>
    <t>DQO Infl.</t>
  </si>
  <si>
    <t>DQO Efl.</t>
  </si>
  <si>
    <t>DQO</t>
  </si>
  <si>
    <t>pH Infl.</t>
  </si>
  <si>
    <t>pH Efl.</t>
  </si>
  <si>
    <t>Cond Infl.</t>
  </si>
  <si>
    <t>Cond.Efl.</t>
  </si>
  <si>
    <t>Energia Tot</t>
  </si>
  <si>
    <t>Energia</t>
  </si>
  <si>
    <t>2003</t>
  </si>
  <si>
    <t>(m3/mes)</t>
  </si>
  <si>
    <t>(m3/dia)</t>
  </si>
  <si>
    <t>(mg/l)</t>
  </si>
  <si>
    <t>%</t>
  </si>
  <si>
    <t>(Kwh)</t>
  </si>
  <si>
    <t>(Kwh/m3)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</si>
  <si>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</si>
  <si>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</si>
  <si>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</si>
  <si>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</si>
  <si>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</si>
  <si>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</si>
  <si>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</si>
  <si>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</si>
  <si>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</si>
  <si>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</si>
  <si>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</si>
  <si>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</si>
  <si>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TOTAL03</t>
  </si>
  <si>
    <t>MITJA03</t>
  </si>
  <si>
    <t>2004</t>
  </si>
  <si>
    <t>TOTAL04</t>
  </si>
  <si>
    <t>MITJA04</t>
  </si>
  <si>
    <t>2005</t>
  </si>
  <si>
    <t>TOTAL05</t>
  </si>
  <si>
    <t>MITJA05</t>
  </si>
  <si>
    <t>2006</t>
  </si>
  <si>
    <t>TOTAL06</t>
  </si>
  <si>
    <t>MITJA06</t>
  </si>
  <si>
    <t>2007</t>
  </si>
  <si>
    <t>TOTAL07</t>
  </si>
  <si>
    <t>MITJA07</t>
  </si>
  <si>
    <t>2008</t>
  </si>
  <si>
    <t>TOTAL08</t>
  </si>
  <si>
    <t>MITJA08</t>
  </si>
  <si>
    <t>Fangs</t>
  </si>
  <si>
    <t>2009</t>
  </si>
  <si>
    <t>m3</t>
  </si>
  <si>
    <t>TOTAL09</t>
  </si>
  <si>
    <t>MITJA09</t>
  </si>
  <si>
    <t>2010</t>
  </si>
  <si>
    <t>TOTAL10</t>
  </si>
  <si>
    <t>MITJA10</t>
  </si>
  <si>
    <t>2011</t>
  </si>
  <si>
    <t>TOTAL11</t>
  </si>
  <si>
    <t>MITJA11</t>
  </si>
  <si>
    <t>2012</t>
  </si>
  <si>
    <t>TOTAL12</t>
  </si>
  <si>
    <t>MITJA12</t>
  </si>
  <si>
    <t>2013</t>
  </si>
  <si>
    <t>TOTAL13</t>
  </si>
  <si>
    <t>MITJA13</t>
  </si>
  <si>
    <t>2014</t>
  </si>
  <si>
    <t>TOTAL14</t>
  </si>
  <si>
    <t>MITJA14</t>
  </si>
  <si>
    <t>NH4-Infl</t>
  </si>
  <si>
    <t>NH4-Efl</t>
  </si>
  <si>
    <t>Nt-Infl</t>
  </si>
  <si>
    <t>Nt-Efl</t>
  </si>
  <si>
    <t>P-Infl</t>
  </si>
  <si>
    <t>P-Efl</t>
  </si>
  <si>
    <t>AUR</t>
  </si>
  <si>
    <t>Saturació</t>
  </si>
  <si>
    <t xml:space="preserve">Saturacio </t>
  </si>
  <si>
    <t>Saturacio</t>
  </si>
  <si>
    <t>2015</t>
  </si>
  <si>
    <t>MES Kg/dia</t>
  </si>
  <si>
    <t>MES %</t>
  </si>
  <si>
    <t>DBO5 Kg/dia</t>
  </si>
  <si>
    <t>DBO5 %</t>
  </si>
  <si>
    <t>TOTAL15</t>
  </si>
  <si>
    <t>MITJA15</t>
  </si>
  <si>
    <t>2016</t>
  </si>
  <si>
    <t>TOTAL16</t>
  </si>
  <si>
    <t>MITJA16</t>
  </si>
  <si>
    <t>2017</t>
  </si>
  <si>
    <t>TOTAL17</t>
  </si>
  <si>
    <t>MITJA17</t>
  </si>
  <si>
    <t>2018</t>
  </si>
  <si>
    <t>TOTAL18</t>
  </si>
  <si>
    <t>MITJA18</t>
  </si>
  <si>
    <t>2019</t>
  </si>
  <si>
    <t>TOTAL19</t>
  </si>
  <si>
    <t>MITJA19</t>
  </si>
  <si>
    <t>2020</t>
  </si>
  <si>
    <t>-</t>
  </si>
  <si>
    <t>TOTAL20</t>
  </si>
  <si>
    <t>MITJA20</t>
  </si>
  <si>
    <t>Nt</t>
  </si>
  <si>
    <t>Pt</t>
  </si>
  <si>
    <t>Energia EDAR</t>
  </si>
  <si>
    <t>2021</t>
  </si>
  <si>
    <t>33.7</t>
  </si>
  <si>
    <t>TOTAL 21</t>
  </si>
  <si>
    <t>MITJA  21</t>
  </si>
  <si>
    <t>2022</t>
  </si>
  <si>
    <t>TOTAL 22</t>
  </si>
  <si>
    <t>MITJA  22</t>
  </si>
  <si>
    <t>2023</t>
  </si>
  <si>
    <t>TOTAL 23</t>
  </si>
  <si>
    <t>MITJA  23</t>
  </si>
  <si>
    <t>hab equiv.</t>
  </si>
  <si>
    <t>habitants</t>
  </si>
  <si>
    <t xml:space="preserve">                  H-E Disseny: 875</t>
  </si>
  <si>
    <t xml:space="preserve">        Pob. Sanejada: 815</t>
  </si>
  <si>
    <t>2024</t>
  </si>
  <si>
    <t>TOTAL 24</t>
  </si>
  <si>
    <t>MITJA 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</si>
</sst>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b/>
      <sz val="9"/>
      <color indexed="10"/>
      <name val="Arial"/>
      <family val="2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0" fillId="0" borderId="0" xfId="0" applyNumberFormat="1"/>
    <xf numFmtId="2" fontId="0" fillId="0" borderId="0" xfId="0" applyNumberFormat="1"/>
    <xf numFmtId="4" fontId="3" fillId="0" borderId="3" xfId="0" applyNumberFormat="1" applyFont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6" fillId="3" borderId="4" xfId="0" applyNumberFormat="1" applyFont="1" applyFill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9" fontId="3" fillId="0" borderId="1" xfId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0" fontId="2" fillId="0" borderId="0" xfId="0" applyFont="1"/>
    <xf numFmtId="164" fontId="3" fillId="4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3" fontId="5" fillId="5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left"/>
    </xf>
    <xf numFmtId="3" fontId="5" fillId="5" borderId="6" xfId="0" applyNumberFormat="1" applyFont="1" applyFill="1" applyBorder="1" applyAlignment="1">
      <alignment horizontal="right"/>
    </xf>
    <xf numFmtId="0" fontId="0" fillId="0" borderId="8" xfId="0" applyBorder="1"/>
    <xf numFmtId="0" fontId="2" fillId="6" borderId="8" xfId="0" applyFont="1" applyFill="1" applyBorder="1"/>
    <xf numFmtId="0" fontId="1" fillId="6" borderId="8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right"/>
    </xf>
    <xf numFmtId="3" fontId="1" fillId="6" borderId="8" xfId="0" applyNumberFormat="1" applyFont="1" applyFill="1" applyBorder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left"/>
    </xf>
    <xf numFmtId="49" fontId="3" fillId="0" borderId="7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3" fontId="5" fillId="7" borderId="14" xfId="0" applyNumberFormat="1" applyFont="1" applyFill="1" applyBorder="1" applyAlignment="1">
      <alignment horizontal="center"/>
    </xf>
    <xf numFmtId="3" fontId="5" fillId="7" borderId="10" xfId="0" applyNumberFormat="1" applyFont="1" applyFill="1" applyBorder="1" applyAlignment="1">
      <alignment horizontal="center"/>
    </xf>
    <xf numFmtId="3" fontId="5" fillId="7" borderId="11" xfId="0" applyNumberFormat="1" applyFont="1" applyFill="1" applyBorder="1" applyAlignment="1">
      <alignment horizontal="center"/>
    </xf>
    <xf numFmtId="3" fontId="5" fillId="7" borderId="15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/>
    </xf>
    <xf numFmtId="9" fontId="3" fillId="0" borderId="18" xfId="1" applyFont="1" applyFill="1" applyBorder="1" applyAlignment="1">
      <alignment horizontal="center"/>
    </xf>
    <xf numFmtId="2" fontId="3" fillId="0" borderId="19" xfId="1" applyNumberFormat="1" applyFont="1" applyFill="1" applyBorder="1" applyAlignment="1">
      <alignment horizontal="center"/>
    </xf>
    <xf numFmtId="9" fontId="3" fillId="0" borderId="20" xfId="1" applyFont="1" applyFill="1" applyBorder="1" applyAlignment="1">
      <alignment horizontal="center"/>
    </xf>
    <xf numFmtId="2" fontId="3" fillId="0" borderId="21" xfId="1" applyNumberFormat="1" applyFont="1" applyFill="1" applyBorder="1" applyAlignment="1">
      <alignment horizontal="center"/>
    </xf>
    <xf numFmtId="3" fontId="5" fillId="8" borderId="22" xfId="0" applyNumberFormat="1" applyFont="1" applyFill="1" applyBorder="1" applyAlignment="1">
      <alignment horizontal="center"/>
    </xf>
    <xf numFmtId="3" fontId="5" fillId="8" borderId="23" xfId="0" applyNumberFormat="1" applyFont="1" applyFill="1" applyBorder="1" applyAlignment="1">
      <alignment horizontal="center"/>
    </xf>
    <xf numFmtId="3" fontId="5" fillId="8" borderId="24" xfId="0" applyNumberFormat="1" applyFont="1" applyFill="1" applyBorder="1" applyAlignment="1">
      <alignment horizontal="center"/>
    </xf>
    <xf numFmtId="3" fontId="5" fillId="8" borderId="25" xfId="0" applyNumberFormat="1" applyFont="1" applyFill="1" applyBorder="1" applyAlignment="1">
      <alignment horizontal="center"/>
    </xf>
    <xf numFmtId="9" fontId="3" fillId="0" borderId="26" xfId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3" fontId="5" fillId="9" borderId="4" xfId="0" applyNumberFormat="1" applyFont="1" applyFill="1" applyBorder="1" applyAlignment="1">
      <alignment horizontal="center"/>
    </xf>
    <xf numFmtId="3" fontId="5" fillId="9" borderId="3" xfId="0" applyNumberFormat="1" applyFont="1" applyFill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9" borderId="3" xfId="0" applyNumberFormat="1" applyFont="1" applyFill="1" applyBorder="1" applyAlignment="1">
      <alignment horizontal="center"/>
    </xf>
    <xf numFmtId="2" fontId="5" fillId="1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9" fontId="5" fillId="0" borderId="3" xfId="1" applyFont="1" applyBorder="1" applyAlignment="1">
      <alignment horizontal="center"/>
    </xf>
    <xf numFmtId="9" fontId="5" fillId="10" borderId="3" xfId="1" applyFont="1" applyFill="1" applyBorder="1" applyAlignment="1">
      <alignment horizontal="center"/>
    </xf>
    <xf numFmtId="1" fontId="0" fillId="0" borderId="18" xfId="0" applyNumberFormat="1" applyBorder="1"/>
    <xf numFmtId="3" fontId="5" fillId="8" borderId="27" xfId="0" applyNumberFormat="1" applyFont="1" applyFill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4" fontId="3" fillId="0" borderId="28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49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00"/>
  <sheetViews>
    <sheetView showGridLines="0" tabSelected="1" topLeftCell="A365" zoomScale="110" zoomScaleNormal="110" workbookViewId="0">
      <pane xSplit="1" topLeftCell="B1" activePane="topRight" state="frozen"/>
      <selection pane="topRight" activeCell="C377" sqref="C377"/>
    </sheetView>
  </sheetViews>
  <sheetFormatPr baseColWidth="10" defaultColWidth="15.7265625" defaultRowHeight="12.5" x14ac:dyDescent="0.25"/>
  <cols>
    <col min="1" max="1" width="10.81640625" customWidth="1"/>
    <col min="2" max="2" width="9.453125" customWidth="1"/>
    <col min="3" max="3" width="8.81640625" customWidth="1"/>
    <col min="4" max="4" width="9.54296875" bestFit="1" customWidth="1"/>
    <col min="5" max="5" width="9" bestFit="1" customWidth="1"/>
    <col min="6" max="6" width="7.1796875" style="13" customWidth="1"/>
    <col min="7" max="7" width="9.26953125" customWidth="1"/>
    <col min="8" max="8" width="8.54296875" customWidth="1"/>
    <col min="9" max="9" width="7.453125" style="13" customWidth="1"/>
    <col min="10" max="10" width="9.81640625" bestFit="1" customWidth="1"/>
    <col min="11" max="11" width="9.453125" bestFit="1" customWidth="1"/>
    <col min="12" max="12" width="6.7265625" style="13" customWidth="1"/>
    <col min="13" max="13" width="8.81640625" customWidth="1"/>
    <col min="14" max="14" width="7.7265625" customWidth="1"/>
    <col min="15" max="15" width="9.26953125" customWidth="1"/>
    <col min="16" max="16" width="9.54296875" customWidth="1"/>
    <col min="17" max="17" width="8.1796875" customWidth="1"/>
    <col min="18" max="18" width="10" customWidth="1"/>
    <col min="19" max="19" width="9.81640625" customWidth="1"/>
    <col min="20" max="22" width="9.26953125" customWidth="1"/>
    <col min="23" max="24" width="10.26953125" customWidth="1"/>
    <col min="25" max="25" width="8.26953125" customWidth="1"/>
    <col min="26" max="26" width="14.453125" style="14" customWidth="1"/>
    <col min="27" max="27" width="9.453125" customWidth="1"/>
    <col min="28" max="28" width="10" customWidth="1"/>
    <col min="29" max="29" width="9.7265625" customWidth="1"/>
  </cols>
  <sheetData>
    <row r="1" spans="1:35" ht="20" x14ac:dyDescent="0.4">
      <c r="A1" s="1"/>
      <c r="B1" s="1"/>
      <c r="C1" s="2" t="s">
        <v>0</v>
      </c>
      <c r="D1" s="1"/>
      <c r="E1" s="90" t="s">
        <v>124</v>
      </c>
      <c r="F1" s="3"/>
      <c r="G1" s="4"/>
      <c r="H1" s="3"/>
      <c r="I1" s="90" t="s">
        <v>125</v>
      </c>
      <c r="J1" s="3"/>
      <c r="K1" s="3"/>
      <c r="L1" s="3"/>
      <c r="O1" s="3"/>
      <c r="Z1" s="5"/>
      <c r="AA1" s="3"/>
    </row>
    <row r="2" spans="1:35" x14ac:dyDescent="0.25">
      <c r="A2" s="1"/>
      <c r="B2" s="39" t="s">
        <v>1</v>
      </c>
      <c r="C2" s="39">
        <v>150</v>
      </c>
      <c r="D2" s="40" t="s">
        <v>2</v>
      </c>
      <c r="E2" s="41">
        <v>350</v>
      </c>
      <c r="F2" s="42" t="s">
        <v>3</v>
      </c>
      <c r="G2" s="43">
        <v>350</v>
      </c>
      <c r="H2" s="3"/>
      <c r="I2" s="3"/>
      <c r="J2" s="3"/>
      <c r="K2" s="3"/>
      <c r="L2" s="3"/>
      <c r="O2" s="3"/>
      <c r="Z2" s="5"/>
      <c r="AA2" s="3"/>
    </row>
    <row r="3" spans="1:35" ht="13" x14ac:dyDescent="0.3">
      <c r="A3" s="6"/>
      <c r="B3" s="44"/>
      <c r="C3" s="45" t="s">
        <v>4</v>
      </c>
      <c r="D3" s="46" t="s">
        <v>2</v>
      </c>
      <c r="E3" s="47">
        <v>60</v>
      </c>
      <c r="F3" s="48" t="s">
        <v>3</v>
      </c>
      <c r="G3" s="49">
        <v>60</v>
      </c>
      <c r="H3" s="3"/>
      <c r="I3" s="3"/>
      <c r="J3" s="3"/>
      <c r="K3" s="3"/>
      <c r="L3" s="3"/>
      <c r="O3" s="3"/>
      <c r="Z3" s="5"/>
      <c r="AA3" s="3"/>
    </row>
    <row r="4" spans="1:35" ht="13.5" thickBot="1" x14ac:dyDescent="0.35">
      <c r="A4" s="6"/>
      <c r="C4" s="37"/>
      <c r="D4" s="50"/>
      <c r="E4" s="51"/>
      <c r="F4" s="52"/>
      <c r="G4" s="51"/>
      <c r="H4" s="3"/>
      <c r="I4" s="3"/>
      <c r="J4" s="3"/>
      <c r="K4" s="3"/>
      <c r="L4" s="3"/>
      <c r="O4" s="3"/>
      <c r="Z4" s="5"/>
      <c r="AA4" s="3"/>
    </row>
    <row r="5" spans="1:35" ht="13" thickTop="1" x14ac:dyDescent="0.25">
      <c r="A5" s="35" t="s">
        <v>5</v>
      </c>
      <c r="B5" s="16" t="s">
        <v>6</v>
      </c>
      <c r="C5" s="16" t="s">
        <v>6</v>
      </c>
      <c r="D5" s="16" t="s">
        <v>7</v>
      </c>
      <c r="E5" s="16" t="s">
        <v>8</v>
      </c>
      <c r="F5" s="22" t="s">
        <v>2</v>
      </c>
      <c r="G5" s="16" t="s">
        <v>9</v>
      </c>
      <c r="H5" s="16" t="s">
        <v>10</v>
      </c>
      <c r="I5" s="22" t="s">
        <v>3</v>
      </c>
      <c r="J5" s="16" t="s">
        <v>11</v>
      </c>
      <c r="K5" s="16" t="s">
        <v>12</v>
      </c>
      <c r="L5" s="22" t="s">
        <v>13</v>
      </c>
      <c r="M5" s="16" t="s">
        <v>14</v>
      </c>
      <c r="N5" s="16" t="s">
        <v>15</v>
      </c>
      <c r="O5" s="16" t="s">
        <v>16</v>
      </c>
      <c r="P5" s="16" t="s">
        <v>17</v>
      </c>
      <c r="S5" s="36" t="s">
        <v>18</v>
      </c>
      <c r="T5" s="36" t="s">
        <v>19</v>
      </c>
      <c r="U5" s="88"/>
      <c r="Z5"/>
      <c r="AI5" s="56" t="s">
        <v>122</v>
      </c>
    </row>
    <row r="6" spans="1:35" ht="13" thickBot="1" x14ac:dyDescent="0.3">
      <c r="A6" s="30" t="s">
        <v>20</v>
      </c>
      <c r="B6" s="17" t="s">
        <v>21</v>
      </c>
      <c r="C6" s="18" t="s">
        <v>22</v>
      </c>
      <c r="D6" s="17" t="s">
        <v>23</v>
      </c>
      <c r="E6" s="17" t="s">
        <v>23</v>
      </c>
      <c r="F6" s="23" t="s">
        <v>24</v>
      </c>
      <c r="G6" s="17" t="s">
        <v>23</v>
      </c>
      <c r="H6" s="17" t="s">
        <v>23</v>
      </c>
      <c r="I6" s="23" t="s">
        <v>24</v>
      </c>
      <c r="J6" s="17" t="s">
        <v>23</v>
      </c>
      <c r="K6" s="17" t="s">
        <v>23</v>
      </c>
      <c r="L6" s="23" t="s">
        <v>24</v>
      </c>
      <c r="M6" s="17"/>
      <c r="N6" s="17"/>
      <c r="O6" s="17"/>
      <c r="P6" s="17"/>
      <c r="S6" s="18" t="s">
        <v>25</v>
      </c>
      <c r="T6" s="18" t="s">
        <v>26</v>
      </c>
      <c r="U6" s="89"/>
      <c r="Z6"/>
      <c r="AI6" s="60" t="s">
        <v>123</v>
      </c>
    </row>
    <row r="7" spans="1:35" ht="13" thickTop="1" x14ac:dyDescent="0.25">
      <c r="A7" s="53" t="s">
        <v>27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5"/>
      <c r="N7" s="55"/>
      <c r="O7" s="55"/>
      <c r="P7" s="55"/>
      <c r="S7" s="8"/>
      <c r="T7" s="9"/>
      <c r="U7" s="5"/>
      <c r="Z7"/>
      <c r="AI7" s="84">
        <f>(0.8*C7*G7)/60</f>
        <v>0</v>
      </c>
    </row>
    <row r="8" spans="1:35" x14ac:dyDescent="0.25">
      <c r="A8" s="7" t="s">
        <v>28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21"/>
      <c r="N8" s="21"/>
      <c r="O8" s="21"/>
      <c r="P8" s="21"/>
      <c r="S8" s="8"/>
      <c r="T8" s="9"/>
      <c r="U8" s="5"/>
      <c r="Z8"/>
      <c r="AI8" s="84">
        <f t="shared" ref="AI8:AI18" si="0">(0.8*C8*G8)/60</f>
        <v>0</v>
      </c>
    </row>
    <row r="9" spans="1:35" x14ac:dyDescent="0.25">
      <c r="A9" s="7" t="s">
        <v>29</v>
      </c>
      <c r="B9" s="8">
        <v>2451</v>
      </c>
      <c r="C9" s="8">
        <v>150</v>
      </c>
      <c r="D9" s="8">
        <v>383</v>
      </c>
      <c r="E9" s="8">
        <v>29</v>
      </c>
      <c r="F9" s="8">
        <v>89</v>
      </c>
      <c r="G9" s="8">
        <v>392</v>
      </c>
      <c r="H9" s="8">
        <v>14</v>
      </c>
      <c r="I9" s="8">
        <v>96</v>
      </c>
      <c r="J9" s="8">
        <v>953</v>
      </c>
      <c r="K9" s="8">
        <v>90</v>
      </c>
      <c r="L9" s="8">
        <v>88</v>
      </c>
      <c r="M9" s="21"/>
      <c r="N9" s="21">
        <v>7.5</v>
      </c>
      <c r="O9" s="21"/>
      <c r="P9" s="21">
        <v>1.1140000000000001</v>
      </c>
      <c r="S9" s="8">
        <v>2854</v>
      </c>
      <c r="T9" s="9">
        <f t="shared" ref="T9:T18" si="1">S9/B9</f>
        <v>1.1644226846185231</v>
      </c>
      <c r="U9" s="5"/>
      <c r="Z9"/>
      <c r="AI9" s="84">
        <f t="shared" si="0"/>
        <v>784</v>
      </c>
    </row>
    <row r="10" spans="1:35" x14ac:dyDescent="0.25">
      <c r="A10" s="7" t="s">
        <v>30</v>
      </c>
      <c r="B10" s="8">
        <v>5361</v>
      </c>
      <c r="C10" s="8">
        <v>179</v>
      </c>
      <c r="D10" s="8">
        <v>275</v>
      </c>
      <c r="E10" s="8">
        <v>13</v>
      </c>
      <c r="F10" s="8">
        <v>95</v>
      </c>
      <c r="G10" s="8">
        <v>307</v>
      </c>
      <c r="H10" s="8">
        <v>11</v>
      </c>
      <c r="I10" s="8">
        <v>96</v>
      </c>
      <c r="J10" s="8">
        <v>759</v>
      </c>
      <c r="K10" s="8">
        <v>78</v>
      </c>
      <c r="L10" s="8">
        <v>89</v>
      </c>
      <c r="M10" s="21"/>
      <c r="N10" s="21">
        <v>7.3</v>
      </c>
      <c r="O10" s="21"/>
      <c r="P10" s="21">
        <v>1.05</v>
      </c>
      <c r="S10" s="8">
        <v>3947</v>
      </c>
      <c r="T10" s="9">
        <f t="shared" si="1"/>
        <v>0.73624323820182802</v>
      </c>
      <c r="U10" s="5"/>
      <c r="Z10"/>
      <c r="AI10" s="84">
        <f t="shared" si="0"/>
        <v>732.70666666666682</v>
      </c>
    </row>
    <row r="11" spans="1:35" x14ac:dyDescent="0.25">
      <c r="A11" s="7" t="s">
        <v>31</v>
      </c>
      <c r="B11" s="8">
        <v>8991</v>
      </c>
      <c r="C11" s="8">
        <v>290</v>
      </c>
      <c r="D11" s="8">
        <v>266</v>
      </c>
      <c r="E11" s="8">
        <v>22</v>
      </c>
      <c r="F11" s="8">
        <v>92</v>
      </c>
      <c r="G11" s="8">
        <v>248</v>
      </c>
      <c r="H11" s="8">
        <v>11</v>
      </c>
      <c r="I11" s="8">
        <v>95</v>
      </c>
      <c r="J11" s="8">
        <v>658</v>
      </c>
      <c r="K11" s="8">
        <v>63</v>
      </c>
      <c r="L11" s="8">
        <v>90</v>
      </c>
      <c r="M11" s="21"/>
      <c r="N11" s="21">
        <v>7.4</v>
      </c>
      <c r="O11" s="21"/>
      <c r="P11" s="21">
        <v>1.07</v>
      </c>
      <c r="S11" s="8">
        <v>3764</v>
      </c>
      <c r="T11" s="9">
        <f t="shared" si="1"/>
        <v>0.41864086308530751</v>
      </c>
      <c r="U11" s="5"/>
      <c r="Z11"/>
      <c r="AI11" s="84">
        <f t="shared" si="0"/>
        <v>958.93333333333328</v>
      </c>
    </row>
    <row r="12" spans="1:35" x14ac:dyDescent="0.25">
      <c r="A12" s="7" t="s">
        <v>32</v>
      </c>
      <c r="B12" s="8">
        <v>4110</v>
      </c>
      <c r="C12" s="8">
        <v>137</v>
      </c>
      <c r="D12" s="8">
        <v>250</v>
      </c>
      <c r="E12" s="8">
        <v>14</v>
      </c>
      <c r="F12" s="8">
        <v>95</v>
      </c>
      <c r="G12" s="8">
        <v>234</v>
      </c>
      <c r="H12" s="8">
        <v>11</v>
      </c>
      <c r="I12" s="8">
        <v>95</v>
      </c>
      <c r="J12" s="8">
        <v>503</v>
      </c>
      <c r="K12" s="8">
        <v>56</v>
      </c>
      <c r="L12" s="8">
        <v>89</v>
      </c>
      <c r="M12" s="21">
        <v>7.19</v>
      </c>
      <c r="N12" s="21">
        <v>7.24</v>
      </c>
      <c r="O12" s="21">
        <v>1.327</v>
      </c>
      <c r="P12" s="21">
        <v>1.135</v>
      </c>
      <c r="S12" s="8">
        <v>3685</v>
      </c>
      <c r="T12" s="9">
        <f t="shared" si="1"/>
        <v>0.8965936739659367</v>
      </c>
      <c r="U12" s="5"/>
      <c r="Z12"/>
      <c r="AI12" s="84">
        <f t="shared" si="0"/>
        <v>427.44</v>
      </c>
    </row>
    <row r="13" spans="1:35" x14ac:dyDescent="0.25">
      <c r="A13" s="7" t="s">
        <v>33</v>
      </c>
      <c r="B13" s="8">
        <v>4022</v>
      </c>
      <c r="C13" s="8">
        <v>130</v>
      </c>
      <c r="D13" s="8">
        <v>249</v>
      </c>
      <c r="E13" s="8">
        <v>14</v>
      </c>
      <c r="F13" s="8">
        <v>95</v>
      </c>
      <c r="G13" s="8">
        <v>241</v>
      </c>
      <c r="H13" s="8">
        <v>8</v>
      </c>
      <c r="I13" s="8">
        <v>97</v>
      </c>
      <c r="J13" s="8">
        <v>583</v>
      </c>
      <c r="K13" s="8">
        <v>37</v>
      </c>
      <c r="L13" s="8">
        <v>93</v>
      </c>
      <c r="M13" s="21">
        <v>7.6</v>
      </c>
      <c r="N13" s="21">
        <v>7.66</v>
      </c>
      <c r="O13" s="21">
        <v>1.395</v>
      </c>
      <c r="P13" s="21">
        <v>1.008</v>
      </c>
      <c r="S13" s="8">
        <v>3435</v>
      </c>
      <c r="T13" s="9">
        <f t="shared" si="1"/>
        <v>0.85405271009448036</v>
      </c>
      <c r="U13" s="5"/>
      <c r="Z13"/>
      <c r="AI13" s="84">
        <f t="shared" si="0"/>
        <v>417.73333333333335</v>
      </c>
    </row>
    <row r="14" spans="1:35" x14ac:dyDescent="0.25">
      <c r="A14" s="7" t="s">
        <v>34</v>
      </c>
      <c r="B14" s="8">
        <v>4588</v>
      </c>
      <c r="C14" s="8">
        <v>148</v>
      </c>
      <c r="D14" s="8">
        <v>280</v>
      </c>
      <c r="E14" s="8">
        <v>21</v>
      </c>
      <c r="F14" s="8">
        <v>92</v>
      </c>
      <c r="G14" s="8">
        <v>298</v>
      </c>
      <c r="H14" s="8">
        <v>12</v>
      </c>
      <c r="I14" s="8">
        <v>96</v>
      </c>
      <c r="J14" s="8">
        <v>723</v>
      </c>
      <c r="K14" s="8">
        <v>52</v>
      </c>
      <c r="L14" s="8">
        <v>93</v>
      </c>
      <c r="M14" s="21">
        <v>7.5</v>
      </c>
      <c r="N14" s="21">
        <v>7.48</v>
      </c>
      <c r="O14" s="21">
        <v>1.3149999999999999</v>
      </c>
      <c r="P14" s="21">
        <v>1.371</v>
      </c>
      <c r="S14" s="8">
        <v>3444</v>
      </c>
      <c r="T14" s="9">
        <f t="shared" si="1"/>
        <v>0.75065387968613773</v>
      </c>
      <c r="U14" s="5"/>
      <c r="Z14"/>
      <c r="AI14" s="84">
        <f t="shared" si="0"/>
        <v>588.0533333333334</v>
      </c>
    </row>
    <row r="15" spans="1:35" x14ac:dyDescent="0.25">
      <c r="A15" s="7" t="s">
        <v>35</v>
      </c>
      <c r="B15" s="8">
        <v>4273</v>
      </c>
      <c r="C15" s="8">
        <v>142</v>
      </c>
      <c r="D15" s="8">
        <v>169</v>
      </c>
      <c r="E15" s="8">
        <v>7</v>
      </c>
      <c r="F15" s="8">
        <v>97</v>
      </c>
      <c r="G15" s="8">
        <v>237</v>
      </c>
      <c r="H15" s="8">
        <v>5</v>
      </c>
      <c r="I15" s="8">
        <v>98</v>
      </c>
      <c r="J15" s="8">
        <v>543</v>
      </c>
      <c r="K15" s="8">
        <v>18</v>
      </c>
      <c r="L15" s="8">
        <v>97</v>
      </c>
      <c r="M15" s="21">
        <v>7.48</v>
      </c>
      <c r="N15" s="21">
        <v>7.43</v>
      </c>
      <c r="O15" s="21">
        <v>1.2070000000000001</v>
      </c>
      <c r="P15" s="21">
        <v>0.93600000000000005</v>
      </c>
      <c r="S15" s="8">
        <v>3151</v>
      </c>
      <c r="T15" s="9">
        <f t="shared" si="1"/>
        <v>0.73742101567985019</v>
      </c>
      <c r="U15" s="5"/>
      <c r="Z15"/>
      <c r="AI15" s="84">
        <f t="shared" si="0"/>
        <v>448.72</v>
      </c>
    </row>
    <row r="16" spans="1:35" x14ac:dyDescent="0.25">
      <c r="A16" s="7" t="s">
        <v>36</v>
      </c>
      <c r="B16" s="8">
        <v>4976</v>
      </c>
      <c r="C16" s="8">
        <v>161</v>
      </c>
      <c r="D16" s="8">
        <v>279</v>
      </c>
      <c r="E16" s="8">
        <v>12</v>
      </c>
      <c r="F16" s="8">
        <v>95</v>
      </c>
      <c r="G16" s="8">
        <v>198</v>
      </c>
      <c r="H16" s="8">
        <v>8</v>
      </c>
      <c r="I16" s="8">
        <v>96</v>
      </c>
      <c r="J16" s="8">
        <v>557</v>
      </c>
      <c r="K16" s="8">
        <v>32</v>
      </c>
      <c r="L16" s="8">
        <v>94</v>
      </c>
      <c r="M16" s="21">
        <v>7.33</v>
      </c>
      <c r="N16" s="21">
        <v>7.33</v>
      </c>
      <c r="O16" s="21">
        <v>1.173</v>
      </c>
      <c r="P16" s="21">
        <v>0.85199999999999998</v>
      </c>
      <c r="S16" s="8">
        <v>3670</v>
      </c>
      <c r="T16" s="9">
        <f t="shared" si="1"/>
        <v>0.737540192926045</v>
      </c>
      <c r="U16" s="5"/>
      <c r="Z16"/>
      <c r="AI16" s="84">
        <f t="shared" si="0"/>
        <v>425.04</v>
      </c>
    </row>
    <row r="17" spans="1:35" x14ac:dyDescent="0.25">
      <c r="A17" s="7" t="s">
        <v>37</v>
      </c>
      <c r="B17" s="8">
        <v>3758</v>
      </c>
      <c r="C17" s="8">
        <v>134</v>
      </c>
      <c r="D17" s="8">
        <v>199</v>
      </c>
      <c r="E17" s="8">
        <v>19</v>
      </c>
      <c r="F17" s="8">
        <v>91</v>
      </c>
      <c r="G17" s="8">
        <v>186</v>
      </c>
      <c r="H17" s="8">
        <v>10</v>
      </c>
      <c r="I17" s="8">
        <v>95</v>
      </c>
      <c r="J17" s="8">
        <v>483</v>
      </c>
      <c r="K17" s="8">
        <v>55</v>
      </c>
      <c r="L17" s="8">
        <v>89</v>
      </c>
      <c r="M17" s="21">
        <v>7.46</v>
      </c>
      <c r="N17" s="21">
        <v>7.3</v>
      </c>
      <c r="O17" s="21">
        <v>1.244</v>
      </c>
      <c r="P17" s="21">
        <v>0.94699999999999995</v>
      </c>
      <c r="S17" s="8">
        <v>3936</v>
      </c>
      <c r="T17" s="9">
        <f t="shared" si="1"/>
        <v>1.047365620010644</v>
      </c>
      <c r="U17" s="5"/>
      <c r="Z17"/>
      <c r="AI17" s="84">
        <f t="shared" si="0"/>
        <v>332.32</v>
      </c>
    </row>
    <row r="18" spans="1:35" ht="13" thickBot="1" x14ac:dyDescent="0.3">
      <c r="A18" s="7" t="s">
        <v>38</v>
      </c>
      <c r="B18" s="8">
        <v>4537</v>
      </c>
      <c r="C18" s="8">
        <v>146</v>
      </c>
      <c r="D18" s="8">
        <v>235</v>
      </c>
      <c r="E18" s="8">
        <v>19</v>
      </c>
      <c r="F18" s="8">
        <v>92</v>
      </c>
      <c r="G18" s="8">
        <v>279</v>
      </c>
      <c r="H18" s="8">
        <v>11</v>
      </c>
      <c r="I18" s="8">
        <v>96</v>
      </c>
      <c r="J18" s="8">
        <v>710</v>
      </c>
      <c r="K18" s="8">
        <v>68</v>
      </c>
      <c r="L18" s="8">
        <v>90</v>
      </c>
      <c r="M18" s="21">
        <v>7.45</v>
      </c>
      <c r="N18" s="21">
        <v>7.32</v>
      </c>
      <c r="O18" s="21">
        <v>1.3919999999999999</v>
      </c>
      <c r="P18" s="21">
        <v>1.1419999999999999</v>
      </c>
      <c r="S18" s="8">
        <v>3682</v>
      </c>
      <c r="T18" s="9">
        <f t="shared" si="1"/>
        <v>0.81154948203658805</v>
      </c>
      <c r="U18" s="5"/>
      <c r="Z18"/>
      <c r="AI18" s="84">
        <f t="shared" si="0"/>
        <v>543.12000000000012</v>
      </c>
    </row>
    <row r="19" spans="1:35" ht="13.5" thickTop="1" thickBot="1" x14ac:dyDescent="0.3">
      <c r="A19" s="10" t="s">
        <v>39</v>
      </c>
      <c r="B19" s="11">
        <f t="shared" ref="B19:J19" si="2">SUM(B7:B18)</f>
        <v>47067</v>
      </c>
      <c r="C19" s="11">
        <f t="shared" si="2"/>
        <v>1617</v>
      </c>
      <c r="D19" s="11">
        <f t="shared" si="2"/>
        <v>2585</v>
      </c>
      <c r="E19" s="11">
        <f>SUM(E7:E18)</f>
        <v>170</v>
      </c>
      <c r="F19" s="11">
        <f>SUM(F7:F18)</f>
        <v>933</v>
      </c>
      <c r="G19" s="11">
        <f>SUM(G7:G18)</f>
        <v>2620</v>
      </c>
      <c r="H19" s="11">
        <f>SUM(H7:H18)</f>
        <v>101</v>
      </c>
      <c r="I19" s="11">
        <f>SUM(I7:I18)</f>
        <v>960</v>
      </c>
      <c r="J19" s="11">
        <f t="shared" si="2"/>
        <v>6472</v>
      </c>
      <c r="K19" s="11">
        <f>SUM(K7:K18)</f>
        <v>549</v>
      </c>
      <c r="L19" s="11">
        <f>SUM(L7:L18)</f>
        <v>912</v>
      </c>
      <c r="M19" s="20">
        <f t="shared" ref="M19:T19" si="3">SUM(M7:M18)</f>
        <v>52.010000000000005</v>
      </c>
      <c r="N19" s="20">
        <f t="shared" si="3"/>
        <v>73.960000000000008</v>
      </c>
      <c r="O19" s="20">
        <f t="shared" si="3"/>
        <v>9.052999999999999</v>
      </c>
      <c r="P19" s="20">
        <f t="shared" si="3"/>
        <v>10.624999999999998</v>
      </c>
      <c r="S19" s="11">
        <f t="shared" si="3"/>
        <v>35568</v>
      </c>
      <c r="T19" s="20">
        <f t="shared" si="3"/>
        <v>8.1544833603053402</v>
      </c>
      <c r="U19" s="24"/>
      <c r="Z19"/>
      <c r="AI19" s="85"/>
    </row>
    <row r="20" spans="1:35" ht="13.5" thickTop="1" thickBot="1" x14ac:dyDescent="0.3">
      <c r="A20" s="19" t="s">
        <v>40</v>
      </c>
      <c r="B20" s="12">
        <f t="shared" ref="B20:J20" si="4">AVERAGE(B7:B18)</f>
        <v>4706.7</v>
      </c>
      <c r="C20" s="12">
        <f>AVERAGE(C9:C18)</f>
        <v>161.69999999999999</v>
      </c>
      <c r="D20" s="12">
        <f t="shared" si="4"/>
        <v>258.5</v>
      </c>
      <c r="E20" s="12">
        <f>AVERAGE(E7:E18)</f>
        <v>17</v>
      </c>
      <c r="F20" s="12">
        <f>AVERAGE(F7:F18)</f>
        <v>93.3</v>
      </c>
      <c r="G20" s="12">
        <f>AVERAGE(G7:G18)</f>
        <v>262</v>
      </c>
      <c r="H20" s="12">
        <f>AVERAGE(H7:H18)</f>
        <v>10.1</v>
      </c>
      <c r="I20" s="12">
        <f>AVERAGE(I7:I18)</f>
        <v>96</v>
      </c>
      <c r="J20" s="12">
        <f t="shared" si="4"/>
        <v>647.20000000000005</v>
      </c>
      <c r="K20" s="12">
        <f>AVERAGE(K7:K18)</f>
        <v>54.9</v>
      </c>
      <c r="L20" s="12">
        <f>AVERAGE(L7:L18)</f>
        <v>91.2</v>
      </c>
      <c r="M20" s="15">
        <f t="shared" ref="M20:T20" si="5">AVERAGE(M7:M18)</f>
        <v>7.4300000000000006</v>
      </c>
      <c r="N20" s="15">
        <f t="shared" si="5"/>
        <v>7.3960000000000008</v>
      </c>
      <c r="O20" s="15">
        <f t="shared" si="5"/>
        <v>1.2932857142857141</v>
      </c>
      <c r="P20" s="15">
        <f t="shared" si="5"/>
        <v>1.0624999999999998</v>
      </c>
      <c r="S20" s="12">
        <f t="shared" si="5"/>
        <v>3556.8</v>
      </c>
      <c r="T20" s="15">
        <f t="shared" si="5"/>
        <v>0.81544833603053402</v>
      </c>
      <c r="U20" s="24"/>
      <c r="Z20"/>
      <c r="AI20" s="86">
        <f>AVERAGE(AI7:AI18)</f>
        <v>471.50555555555553</v>
      </c>
    </row>
    <row r="21" spans="1:35" ht="13" thickTop="1" x14ac:dyDescent="0.25">
      <c r="S21" s="14"/>
      <c r="Z21"/>
    </row>
    <row r="22" spans="1:35" ht="13" thickBot="1" x14ac:dyDescent="0.3">
      <c r="S22" s="14"/>
      <c r="Z22"/>
    </row>
    <row r="23" spans="1:35" ht="13" thickTop="1" x14ac:dyDescent="0.25">
      <c r="A23" s="35" t="s">
        <v>5</v>
      </c>
      <c r="B23" s="16" t="s">
        <v>6</v>
      </c>
      <c r="C23" s="16" t="s">
        <v>6</v>
      </c>
      <c r="D23" s="16" t="s">
        <v>7</v>
      </c>
      <c r="E23" s="16" t="s">
        <v>8</v>
      </c>
      <c r="F23" s="22" t="s">
        <v>2</v>
      </c>
      <c r="G23" s="16" t="s">
        <v>9</v>
      </c>
      <c r="H23" s="16" t="s">
        <v>10</v>
      </c>
      <c r="I23" s="22" t="s">
        <v>3</v>
      </c>
      <c r="J23" s="16" t="s">
        <v>11</v>
      </c>
      <c r="K23" s="16" t="s">
        <v>12</v>
      </c>
      <c r="L23" s="22" t="s">
        <v>13</v>
      </c>
      <c r="M23" s="16" t="s">
        <v>14</v>
      </c>
      <c r="N23" s="16" t="s">
        <v>15</v>
      </c>
      <c r="O23" s="16" t="s">
        <v>16</v>
      </c>
      <c r="P23" s="16" t="s">
        <v>17</v>
      </c>
      <c r="S23" s="36" t="s">
        <v>18</v>
      </c>
      <c r="T23" s="36" t="s">
        <v>19</v>
      </c>
      <c r="U23" s="88"/>
      <c r="Z23"/>
      <c r="AI23" s="56" t="s">
        <v>122</v>
      </c>
    </row>
    <row r="24" spans="1:35" ht="13" thickBot="1" x14ac:dyDescent="0.3">
      <c r="A24" s="30" t="s">
        <v>41</v>
      </c>
      <c r="B24" s="17" t="s">
        <v>21</v>
      </c>
      <c r="C24" s="18" t="s">
        <v>22</v>
      </c>
      <c r="D24" s="17" t="s">
        <v>23</v>
      </c>
      <c r="E24" s="17" t="s">
        <v>23</v>
      </c>
      <c r="F24" s="23" t="s">
        <v>24</v>
      </c>
      <c r="G24" s="17" t="s">
        <v>23</v>
      </c>
      <c r="H24" s="17" t="s">
        <v>23</v>
      </c>
      <c r="I24" s="23" t="s">
        <v>24</v>
      </c>
      <c r="J24" s="17" t="s">
        <v>23</v>
      </c>
      <c r="K24" s="17" t="s">
        <v>23</v>
      </c>
      <c r="L24" s="23" t="s">
        <v>24</v>
      </c>
      <c r="M24" s="17"/>
      <c r="N24" s="17"/>
      <c r="O24" s="17"/>
      <c r="P24" s="17"/>
      <c r="S24" s="18" t="s">
        <v>25</v>
      </c>
      <c r="T24" s="18" t="s">
        <v>26</v>
      </c>
      <c r="U24" s="89"/>
      <c r="Z24"/>
      <c r="AI24" s="60" t="s">
        <v>123</v>
      </c>
    </row>
    <row r="25" spans="1:35" ht="13" thickTop="1" x14ac:dyDescent="0.25">
      <c r="A25" s="7" t="s">
        <v>27</v>
      </c>
      <c r="B25" s="8">
        <v>3646</v>
      </c>
      <c r="C25" s="8">
        <v>118</v>
      </c>
      <c r="D25" s="8">
        <v>246</v>
      </c>
      <c r="E25" s="8">
        <v>10</v>
      </c>
      <c r="F25" s="8">
        <v>96</v>
      </c>
      <c r="G25" s="8">
        <v>331</v>
      </c>
      <c r="H25" s="8">
        <v>7</v>
      </c>
      <c r="I25" s="8">
        <v>98</v>
      </c>
      <c r="J25" s="8">
        <v>765</v>
      </c>
      <c r="K25" s="8">
        <v>49</v>
      </c>
      <c r="L25" s="8">
        <v>94</v>
      </c>
      <c r="M25" s="21">
        <v>7.58</v>
      </c>
      <c r="N25" s="21">
        <v>7.33</v>
      </c>
      <c r="O25" s="21">
        <v>1.296</v>
      </c>
      <c r="P25" s="21">
        <v>0.99099999999999999</v>
      </c>
      <c r="S25" s="8">
        <v>4437</v>
      </c>
      <c r="T25" s="9">
        <f t="shared" ref="T25:T36" si="6">S25/B25</f>
        <v>1.2169500822819528</v>
      </c>
      <c r="U25" s="5"/>
      <c r="Z25"/>
      <c r="AI25" s="84">
        <f>(0.8*C25*G25)/60</f>
        <v>520.77333333333331</v>
      </c>
    </row>
    <row r="26" spans="1:35" x14ac:dyDescent="0.25">
      <c r="A26" s="7" t="s">
        <v>28</v>
      </c>
      <c r="B26" s="8">
        <v>5038</v>
      </c>
      <c r="C26" s="8">
        <v>174</v>
      </c>
      <c r="D26" s="8">
        <v>182</v>
      </c>
      <c r="E26" s="8">
        <v>20</v>
      </c>
      <c r="F26" s="8">
        <v>84</v>
      </c>
      <c r="G26" s="8">
        <v>198</v>
      </c>
      <c r="H26" s="8">
        <v>8</v>
      </c>
      <c r="I26" s="8">
        <v>95</v>
      </c>
      <c r="J26" s="8">
        <v>555</v>
      </c>
      <c r="K26" s="8">
        <v>47</v>
      </c>
      <c r="L26" s="8">
        <v>89</v>
      </c>
      <c r="M26" s="21">
        <v>7.49</v>
      </c>
      <c r="N26" s="21">
        <v>7.38</v>
      </c>
      <c r="O26" s="21">
        <v>1.2270000000000001</v>
      </c>
      <c r="P26" s="21">
        <v>0.92100000000000004</v>
      </c>
      <c r="S26" s="8">
        <v>4241</v>
      </c>
      <c r="T26" s="9">
        <f t="shared" si="6"/>
        <v>0.84180230250099242</v>
      </c>
      <c r="U26" s="5"/>
      <c r="Z26"/>
      <c r="AI26" s="84">
        <f t="shared" ref="AI26:AI36" si="7">(0.8*C26*G26)/60</f>
        <v>459.36</v>
      </c>
    </row>
    <row r="27" spans="1:35" x14ac:dyDescent="0.25">
      <c r="A27" s="7" t="s">
        <v>29</v>
      </c>
      <c r="B27" s="8">
        <v>5499</v>
      </c>
      <c r="C27" s="8">
        <v>177</v>
      </c>
      <c r="D27" s="8">
        <v>254</v>
      </c>
      <c r="E27" s="8">
        <v>21</v>
      </c>
      <c r="F27" s="8">
        <v>88</v>
      </c>
      <c r="G27" s="8">
        <v>267</v>
      </c>
      <c r="H27" s="8">
        <v>10</v>
      </c>
      <c r="I27" s="8">
        <v>96</v>
      </c>
      <c r="J27" s="8">
        <v>730</v>
      </c>
      <c r="K27" s="8">
        <v>68</v>
      </c>
      <c r="L27" s="8">
        <v>89</v>
      </c>
      <c r="M27" s="21">
        <v>7.54</v>
      </c>
      <c r="N27" s="21">
        <v>7.46</v>
      </c>
      <c r="O27" s="21">
        <v>1.1890000000000001</v>
      </c>
      <c r="P27" s="21">
        <v>1.1990000000000001</v>
      </c>
      <c r="S27" s="8">
        <v>4341</v>
      </c>
      <c r="T27" s="9">
        <f t="shared" si="6"/>
        <v>0.7894162575013639</v>
      </c>
      <c r="U27" s="5"/>
      <c r="Z27"/>
      <c r="AI27" s="84">
        <f t="shared" si="7"/>
        <v>630.12</v>
      </c>
    </row>
    <row r="28" spans="1:35" x14ac:dyDescent="0.25">
      <c r="A28" s="25" t="s">
        <v>30</v>
      </c>
      <c r="B28" s="26">
        <v>14138</v>
      </c>
      <c r="C28" s="26">
        <v>471</v>
      </c>
      <c r="D28" s="26">
        <v>53</v>
      </c>
      <c r="E28" s="8">
        <v>25</v>
      </c>
      <c r="F28" s="26">
        <v>41</v>
      </c>
      <c r="G28" s="26">
        <v>79</v>
      </c>
      <c r="H28" s="8">
        <v>4</v>
      </c>
      <c r="I28" s="8">
        <v>94</v>
      </c>
      <c r="J28" s="26">
        <v>188</v>
      </c>
      <c r="K28" s="8">
        <v>30</v>
      </c>
      <c r="L28" s="8">
        <v>81</v>
      </c>
      <c r="M28" s="21">
        <v>7.37</v>
      </c>
      <c r="N28" s="21">
        <v>7.44</v>
      </c>
      <c r="O28" s="21">
        <v>0.91500000000000004</v>
      </c>
      <c r="P28" s="21">
        <v>0.85499999999999998</v>
      </c>
      <c r="S28" s="8">
        <v>4234</v>
      </c>
      <c r="T28" s="9">
        <f t="shared" si="6"/>
        <v>0.29947658791908333</v>
      </c>
      <c r="U28" s="5"/>
      <c r="Z28"/>
      <c r="AI28" s="84">
        <f t="shared" si="7"/>
        <v>496.12</v>
      </c>
    </row>
    <row r="29" spans="1:35" x14ac:dyDescent="0.25">
      <c r="A29" s="25" t="s">
        <v>31</v>
      </c>
      <c r="B29" s="26">
        <v>14546</v>
      </c>
      <c r="C29" s="26">
        <v>469</v>
      </c>
      <c r="D29" s="26">
        <v>63</v>
      </c>
      <c r="E29" s="8">
        <v>22</v>
      </c>
      <c r="F29" s="26">
        <v>35</v>
      </c>
      <c r="G29" s="26">
        <v>73</v>
      </c>
      <c r="H29" s="8">
        <v>4</v>
      </c>
      <c r="I29" s="8">
        <v>94</v>
      </c>
      <c r="J29" s="26">
        <v>154</v>
      </c>
      <c r="K29" s="8">
        <v>32</v>
      </c>
      <c r="L29" s="8">
        <v>77</v>
      </c>
      <c r="M29" s="21">
        <v>7.28</v>
      </c>
      <c r="N29" s="21">
        <v>7.36</v>
      </c>
      <c r="O29" s="21">
        <v>0.84399999999999997</v>
      </c>
      <c r="P29" s="21">
        <v>0.75</v>
      </c>
      <c r="S29" s="8">
        <v>3814</v>
      </c>
      <c r="T29" s="9">
        <f t="shared" si="6"/>
        <v>0.2622026673999725</v>
      </c>
      <c r="U29" s="5"/>
      <c r="Z29"/>
      <c r="AI29" s="84">
        <f t="shared" si="7"/>
        <v>456.4933333333334</v>
      </c>
    </row>
    <row r="30" spans="1:35" x14ac:dyDescent="0.25">
      <c r="A30" s="7" t="s">
        <v>32</v>
      </c>
      <c r="B30" s="8">
        <v>5647</v>
      </c>
      <c r="C30" s="8">
        <v>188</v>
      </c>
      <c r="D30" s="8">
        <v>182</v>
      </c>
      <c r="E30" s="8">
        <v>35</v>
      </c>
      <c r="F30" s="8">
        <v>72</v>
      </c>
      <c r="G30" s="8">
        <v>190</v>
      </c>
      <c r="H30" s="8">
        <v>9</v>
      </c>
      <c r="I30" s="8">
        <v>94</v>
      </c>
      <c r="J30" s="8">
        <v>425</v>
      </c>
      <c r="K30" s="8">
        <v>43</v>
      </c>
      <c r="L30" s="8">
        <v>87</v>
      </c>
      <c r="M30" s="21">
        <v>7.5</v>
      </c>
      <c r="N30" s="21">
        <v>7.38</v>
      </c>
      <c r="O30" s="21">
        <v>1.1919999999999999</v>
      </c>
      <c r="P30" s="21">
        <v>1</v>
      </c>
      <c r="S30" s="8">
        <v>2935</v>
      </c>
      <c r="T30" s="9">
        <f t="shared" si="6"/>
        <v>0.51974499734372237</v>
      </c>
      <c r="U30" s="5"/>
      <c r="Z30"/>
      <c r="AI30" s="84">
        <f t="shared" si="7"/>
        <v>476.26666666666665</v>
      </c>
    </row>
    <row r="31" spans="1:35" x14ac:dyDescent="0.25">
      <c r="A31" s="7" t="s">
        <v>33</v>
      </c>
      <c r="B31" s="8">
        <v>4553</v>
      </c>
      <c r="C31" s="8">
        <v>147</v>
      </c>
      <c r="D31" s="8">
        <v>256</v>
      </c>
      <c r="E31" s="8">
        <v>22</v>
      </c>
      <c r="F31" s="8">
        <v>91</v>
      </c>
      <c r="G31" s="8">
        <v>305</v>
      </c>
      <c r="H31" s="8">
        <v>4</v>
      </c>
      <c r="I31" s="8">
        <v>98</v>
      </c>
      <c r="J31" s="8">
        <v>702</v>
      </c>
      <c r="K31" s="8">
        <v>34</v>
      </c>
      <c r="L31" s="8">
        <v>94</v>
      </c>
      <c r="M31" s="21">
        <v>7.27</v>
      </c>
      <c r="N31" s="21">
        <v>7.41</v>
      </c>
      <c r="O31" s="21">
        <v>1.4319999999999999</v>
      </c>
      <c r="P31" s="21">
        <v>1.0029999999999999</v>
      </c>
      <c r="S31" s="8">
        <v>3183</v>
      </c>
      <c r="T31" s="9">
        <f t="shared" si="6"/>
        <v>0.69909949483856793</v>
      </c>
      <c r="U31" s="5"/>
      <c r="Z31"/>
      <c r="AI31" s="84">
        <f t="shared" si="7"/>
        <v>597.79999999999995</v>
      </c>
    </row>
    <row r="32" spans="1:35" x14ac:dyDescent="0.25">
      <c r="A32" s="7" t="s">
        <v>34</v>
      </c>
      <c r="B32" s="8">
        <v>4551</v>
      </c>
      <c r="C32" s="8">
        <v>147</v>
      </c>
      <c r="D32" s="8">
        <v>244</v>
      </c>
      <c r="E32" s="8">
        <v>63</v>
      </c>
      <c r="F32" s="8">
        <v>61</v>
      </c>
      <c r="G32" s="8">
        <v>325</v>
      </c>
      <c r="H32" s="8">
        <v>19</v>
      </c>
      <c r="I32" s="8">
        <v>94</v>
      </c>
      <c r="J32" s="8">
        <v>653</v>
      </c>
      <c r="K32" s="8">
        <v>117</v>
      </c>
      <c r="L32" s="8">
        <v>80</v>
      </c>
      <c r="M32" s="21">
        <v>7.35</v>
      </c>
      <c r="N32" s="21">
        <v>7.33</v>
      </c>
      <c r="O32" s="21">
        <v>1.2230000000000001</v>
      </c>
      <c r="P32" s="21">
        <v>1.0349999999999999</v>
      </c>
      <c r="S32" s="8">
        <v>3268</v>
      </c>
      <c r="T32" s="9">
        <f t="shared" si="6"/>
        <v>0.71808393759613276</v>
      </c>
      <c r="U32" s="5"/>
      <c r="Z32"/>
      <c r="AI32" s="84">
        <f t="shared" si="7"/>
        <v>637</v>
      </c>
    </row>
    <row r="33" spans="1:35" x14ac:dyDescent="0.25">
      <c r="A33" s="7" t="s">
        <v>35</v>
      </c>
      <c r="B33" s="8">
        <v>3754</v>
      </c>
      <c r="C33" s="8">
        <v>125</v>
      </c>
      <c r="D33" s="8">
        <v>248</v>
      </c>
      <c r="E33" s="8">
        <v>29</v>
      </c>
      <c r="F33" s="8">
        <v>87</v>
      </c>
      <c r="G33" s="8">
        <v>269</v>
      </c>
      <c r="H33" s="8">
        <v>7</v>
      </c>
      <c r="I33" s="8">
        <v>97</v>
      </c>
      <c r="J33" s="8">
        <v>568</v>
      </c>
      <c r="K33" s="8">
        <v>54</v>
      </c>
      <c r="L33" s="8">
        <v>90</v>
      </c>
      <c r="M33" s="21">
        <v>7.24</v>
      </c>
      <c r="N33" s="21">
        <v>7.27</v>
      </c>
      <c r="O33" s="21">
        <v>1.3879999999999999</v>
      </c>
      <c r="P33" s="21">
        <v>0.86499999999999999</v>
      </c>
      <c r="S33" s="8">
        <v>3098</v>
      </c>
      <c r="T33" s="9">
        <f t="shared" si="6"/>
        <v>0.82525306339904103</v>
      </c>
      <c r="U33" s="5"/>
      <c r="Z33"/>
      <c r="AI33" s="84">
        <f t="shared" si="7"/>
        <v>448.33333333333331</v>
      </c>
    </row>
    <row r="34" spans="1:35" x14ac:dyDescent="0.25">
      <c r="A34" s="7" t="s">
        <v>36</v>
      </c>
      <c r="B34" s="8">
        <v>3569</v>
      </c>
      <c r="C34" s="8">
        <v>115</v>
      </c>
      <c r="D34" s="8">
        <v>292</v>
      </c>
      <c r="E34" s="8">
        <v>16</v>
      </c>
      <c r="F34" s="8">
        <v>94</v>
      </c>
      <c r="G34" s="8">
        <v>380</v>
      </c>
      <c r="H34" s="8">
        <v>5</v>
      </c>
      <c r="I34" s="8">
        <v>99</v>
      </c>
      <c r="J34" s="8">
        <v>992</v>
      </c>
      <c r="K34" s="8">
        <v>31</v>
      </c>
      <c r="L34" s="8">
        <v>97</v>
      </c>
      <c r="M34" s="21">
        <v>7.32</v>
      </c>
      <c r="N34" s="21">
        <v>7.36</v>
      </c>
      <c r="O34" s="21">
        <v>1.6379999999999999</v>
      </c>
      <c r="P34" s="21">
        <v>1.032</v>
      </c>
      <c r="S34" s="8">
        <v>3089</v>
      </c>
      <c r="T34" s="9">
        <f t="shared" si="6"/>
        <v>0.86550854581115155</v>
      </c>
      <c r="U34" s="5"/>
      <c r="Z34"/>
      <c r="AI34" s="84">
        <f t="shared" si="7"/>
        <v>582.66666666666663</v>
      </c>
    </row>
    <row r="35" spans="1:35" x14ac:dyDescent="0.25">
      <c r="A35" s="7" t="s">
        <v>37</v>
      </c>
      <c r="B35" s="8">
        <v>3703</v>
      </c>
      <c r="C35" s="8">
        <v>123</v>
      </c>
      <c r="D35" s="8">
        <v>277</v>
      </c>
      <c r="E35" s="8">
        <v>30</v>
      </c>
      <c r="F35" s="8">
        <v>90</v>
      </c>
      <c r="G35" s="8">
        <v>423</v>
      </c>
      <c r="H35" s="8">
        <v>24</v>
      </c>
      <c r="I35" s="8">
        <v>94</v>
      </c>
      <c r="J35" s="8">
        <v>919</v>
      </c>
      <c r="K35" s="8">
        <v>61</v>
      </c>
      <c r="L35" s="8">
        <v>93</v>
      </c>
      <c r="M35" s="21">
        <v>7.31</v>
      </c>
      <c r="N35" s="21">
        <v>7.24</v>
      </c>
      <c r="O35" s="21">
        <v>1.3640000000000001</v>
      </c>
      <c r="P35" s="21">
        <v>1.1080000000000001</v>
      </c>
      <c r="S35" s="8">
        <v>3029</v>
      </c>
      <c r="T35" s="9">
        <f t="shared" si="6"/>
        <v>0.81798541722927354</v>
      </c>
      <c r="U35" s="5"/>
      <c r="Z35"/>
      <c r="AI35" s="84">
        <f t="shared" si="7"/>
        <v>693.72</v>
      </c>
    </row>
    <row r="36" spans="1:35" ht="13" thickBot="1" x14ac:dyDescent="0.3">
      <c r="A36" s="7" t="s">
        <v>38</v>
      </c>
      <c r="B36" s="8">
        <v>6101</v>
      </c>
      <c r="C36" s="8">
        <v>197</v>
      </c>
      <c r="D36" s="8">
        <v>169</v>
      </c>
      <c r="E36" s="8">
        <v>23</v>
      </c>
      <c r="F36" s="8">
        <v>83</v>
      </c>
      <c r="G36" s="8">
        <v>252</v>
      </c>
      <c r="H36" s="8">
        <v>9</v>
      </c>
      <c r="I36" s="8">
        <v>96</v>
      </c>
      <c r="J36" s="8">
        <v>592</v>
      </c>
      <c r="K36" s="8">
        <v>67</v>
      </c>
      <c r="L36" s="8">
        <v>87</v>
      </c>
      <c r="M36" s="21">
        <v>7.25</v>
      </c>
      <c r="N36" s="21">
        <v>7.16</v>
      </c>
      <c r="O36" s="21">
        <v>1.036</v>
      </c>
      <c r="P36" s="21">
        <v>0.86099999999999999</v>
      </c>
      <c r="S36" s="8">
        <v>4386</v>
      </c>
      <c r="T36" s="9">
        <f t="shared" si="6"/>
        <v>0.71889854122275032</v>
      </c>
      <c r="U36" s="5"/>
      <c r="Z36"/>
      <c r="AI36" s="84">
        <f t="shared" si="7"/>
        <v>661.92000000000007</v>
      </c>
    </row>
    <row r="37" spans="1:35" ht="13.5" thickTop="1" thickBot="1" x14ac:dyDescent="0.3">
      <c r="A37" s="10" t="s">
        <v>42</v>
      </c>
      <c r="B37" s="11">
        <f t="shared" ref="B37:J37" si="8">SUM(B25:B36)</f>
        <v>74745</v>
      </c>
      <c r="C37" s="11">
        <f t="shared" si="8"/>
        <v>2451</v>
      </c>
      <c r="D37" s="11">
        <f t="shared" si="8"/>
        <v>2466</v>
      </c>
      <c r="E37" s="11">
        <f>SUM(E25:E36)</f>
        <v>316</v>
      </c>
      <c r="F37" s="11">
        <f>SUM(F25:F36)</f>
        <v>922</v>
      </c>
      <c r="G37" s="11">
        <f>SUM(G25:G36)</f>
        <v>3092</v>
      </c>
      <c r="H37" s="11">
        <f>SUM(H25:H36)</f>
        <v>110</v>
      </c>
      <c r="I37" s="11">
        <f>SUM(I25:I36)</f>
        <v>1149</v>
      </c>
      <c r="J37" s="11">
        <f t="shared" si="8"/>
        <v>7243</v>
      </c>
      <c r="K37" s="11">
        <f>SUM(K25:K36)</f>
        <v>633</v>
      </c>
      <c r="L37" s="11">
        <f>SUM(L25:L36)</f>
        <v>1058</v>
      </c>
      <c r="M37" s="20">
        <f t="shared" ref="M37:T37" si="9">SUM(M25:M36)</f>
        <v>88.5</v>
      </c>
      <c r="N37" s="20">
        <f t="shared" si="9"/>
        <v>88.11999999999999</v>
      </c>
      <c r="O37" s="20">
        <f t="shared" si="9"/>
        <v>14.744000000000002</v>
      </c>
      <c r="P37" s="20">
        <f t="shared" si="9"/>
        <v>11.620000000000001</v>
      </c>
      <c r="S37" s="11">
        <f t="shared" si="9"/>
        <v>44055</v>
      </c>
      <c r="T37" s="20">
        <f t="shared" si="9"/>
        <v>8.5744218950440025</v>
      </c>
      <c r="U37" s="24"/>
      <c r="Z37"/>
      <c r="AI37" s="85"/>
    </row>
    <row r="38" spans="1:35" ht="13.5" thickTop="1" thickBot="1" x14ac:dyDescent="0.3">
      <c r="A38" s="19" t="s">
        <v>43</v>
      </c>
      <c r="B38" s="12">
        <f t="shared" ref="B38:J38" si="10">AVERAGE(B25:B36)</f>
        <v>6228.75</v>
      </c>
      <c r="C38" s="12">
        <f t="shared" si="10"/>
        <v>204.25</v>
      </c>
      <c r="D38" s="12">
        <f t="shared" si="10"/>
        <v>205.5</v>
      </c>
      <c r="E38" s="12">
        <f>AVERAGE(E25:E36)</f>
        <v>26.333333333333332</v>
      </c>
      <c r="F38" s="12">
        <f>AVERAGE(F25:F36)</f>
        <v>76.833333333333329</v>
      </c>
      <c r="G38" s="12">
        <f>AVERAGE(G25:G36)</f>
        <v>257.66666666666669</v>
      </c>
      <c r="H38" s="12">
        <f>AVERAGE(H25:H36)</f>
        <v>9.1666666666666661</v>
      </c>
      <c r="I38" s="12">
        <f>AVERAGE(I25:I36)</f>
        <v>95.75</v>
      </c>
      <c r="J38" s="12">
        <f t="shared" si="10"/>
        <v>603.58333333333337</v>
      </c>
      <c r="K38" s="12">
        <f>AVERAGE(K25:K36)</f>
        <v>52.75</v>
      </c>
      <c r="L38" s="12">
        <f>AVERAGE(L25:L36)</f>
        <v>88.166666666666671</v>
      </c>
      <c r="M38" s="15">
        <f t="shared" ref="M38:T38" si="11">AVERAGE(M25:M36)</f>
        <v>7.375</v>
      </c>
      <c r="N38" s="15">
        <f t="shared" si="11"/>
        <v>7.3433333333333328</v>
      </c>
      <c r="O38" s="15">
        <f t="shared" si="11"/>
        <v>1.2286666666666668</v>
      </c>
      <c r="P38" s="15">
        <f t="shared" si="11"/>
        <v>0.96833333333333338</v>
      </c>
      <c r="S38" s="12">
        <f t="shared" si="11"/>
        <v>3671.25</v>
      </c>
      <c r="T38" s="15">
        <f t="shared" si="11"/>
        <v>0.71453515792033351</v>
      </c>
      <c r="U38" s="24"/>
      <c r="Z38"/>
      <c r="AI38" s="86">
        <f>AVERAGE(AI25:AI36)</f>
        <v>555.04777777777781</v>
      </c>
    </row>
    <row r="39" spans="1:35" ht="13" thickTop="1" x14ac:dyDescent="0.25">
      <c r="S39" s="14"/>
      <c r="Z39"/>
    </row>
    <row r="40" spans="1:35" x14ac:dyDescent="0.25">
      <c r="S40" s="14"/>
      <c r="Z40"/>
    </row>
    <row r="41" spans="1:35" ht="13" thickBot="1" x14ac:dyDescent="0.3">
      <c r="S41" s="14"/>
      <c r="Z41"/>
    </row>
    <row r="42" spans="1:35" ht="13" thickTop="1" x14ac:dyDescent="0.25">
      <c r="A42" s="35" t="s">
        <v>5</v>
      </c>
      <c r="B42" s="16" t="s">
        <v>6</v>
      </c>
      <c r="C42" s="16" t="s">
        <v>6</v>
      </c>
      <c r="D42" s="16" t="s">
        <v>7</v>
      </c>
      <c r="E42" s="16" t="s">
        <v>8</v>
      </c>
      <c r="F42" s="22" t="s">
        <v>2</v>
      </c>
      <c r="G42" s="16" t="s">
        <v>9</v>
      </c>
      <c r="H42" s="16" t="s">
        <v>10</v>
      </c>
      <c r="I42" s="22" t="s">
        <v>3</v>
      </c>
      <c r="J42" s="16" t="s">
        <v>11</v>
      </c>
      <c r="K42" s="16" t="s">
        <v>12</v>
      </c>
      <c r="L42" s="22" t="s">
        <v>13</v>
      </c>
      <c r="M42" s="16" t="s">
        <v>14</v>
      </c>
      <c r="N42" s="16" t="s">
        <v>15</v>
      </c>
      <c r="O42" s="16" t="s">
        <v>16</v>
      </c>
      <c r="P42" s="16" t="s">
        <v>17</v>
      </c>
      <c r="S42" s="36" t="s">
        <v>18</v>
      </c>
      <c r="T42" s="36" t="s">
        <v>19</v>
      </c>
      <c r="U42" s="88"/>
      <c r="Z42"/>
      <c r="AI42" s="56" t="s">
        <v>122</v>
      </c>
    </row>
    <row r="43" spans="1:35" ht="13" thickBot="1" x14ac:dyDescent="0.3">
      <c r="A43" s="30" t="s">
        <v>44</v>
      </c>
      <c r="B43" s="17" t="s">
        <v>21</v>
      </c>
      <c r="C43" s="18" t="s">
        <v>22</v>
      </c>
      <c r="D43" s="17" t="s">
        <v>23</v>
      </c>
      <c r="E43" s="17" t="s">
        <v>23</v>
      </c>
      <c r="F43" s="23" t="s">
        <v>24</v>
      </c>
      <c r="G43" s="17" t="s">
        <v>23</v>
      </c>
      <c r="H43" s="17" t="s">
        <v>23</v>
      </c>
      <c r="I43" s="23" t="s">
        <v>24</v>
      </c>
      <c r="J43" s="17" t="s">
        <v>23</v>
      </c>
      <c r="K43" s="17" t="s">
        <v>23</v>
      </c>
      <c r="L43" s="23" t="s">
        <v>24</v>
      </c>
      <c r="M43" s="17"/>
      <c r="N43" s="17"/>
      <c r="O43" s="17"/>
      <c r="P43" s="17"/>
      <c r="S43" s="18" t="s">
        <v>25</v>
      </c>
      <c r="T43" s="18" t="s">
        <v>26</v>
      </c>
      <c r="U43" s="89"/>
      <c r="Z43"/>
      <c r="AI43" s="60" t="s">
        <v>123</v>
      </c>
    </row>
    <row r="44" spans="1:35" ht="13" thickTop="1" x14ac:dyDescent="0.25">
      <c r="A44" s="7" t="s">
        <v>27</v>
      </c>
      <c r="B44" s="8">
        <v>4977</v>
      </c>
      <c r="C44" s="8">
        <v>161</v>
      </c>
      <c r="D44" s="8">
        <v>219</v>
      </c>
      <c r="E44" s="8">
        <v>23</v>
      </c>
      <c r="F44" s="8">
        <v>88</v>
      </c>
      <c r="G44" s="8">
        <v>270</v>
      </c>
      <c r="H44" s="8">
        <v>10</v>
      </c>
      <c r="I44" s="8">
        <v>96</v>
      </c>
      <c r="J44" s="8">
        <v>596</v>
      </c>
      <c r="K44" s="8">
        <v>49</v>
      </c>
      <c r="L44" s="8">
        <v>91</v>
      </c>
      <c r="M44" s="21">
        <v>7.53</v>
      </c>
      <c r="N44" s="21">
        <v>7.16</v>
      </c>
      <c r="O44" s="21">
        <v>1.194</v>
      </c>
      <c r="P44" s="21">
        <v>0.95899999999999996</v>
      </c>
      <c r="S44" s="8">
        <v>4287</v>
      </c>
      <c r="T44" s="9">
        <f t="shared" ref="T44:T55" si="12">S44/B44</f>
        <v>0.86136226642555758</v>
      </c>
      <c r="U44" s="5"/>
      <c r="Z44"/>
      <c r="AI44" s="84">
        <f>(0.8*C44*G44)/60</f>
        <v>579.6</v>
      </c>
    </row>
    <row r="45" spans="1:35" x14ac:dyDescent="0.25">
      <c r="A45" s="7" t="s">
        <v>28</v>
      </c>
      <c r="B45" s="8">
        <v>3662</v>
      </c>
      <c r="C45" s="8">
        <v>197</v>
      </c>
      <c r="D45" s="8">
        <v>271</v>
      </c>
      <c r="E45" s="8">
        <v>46</v>
      </c>
      <c r="F45" s="8">
        <v>79</v>
      </c>
      <c r="G45" s="8">
        <v>263</v>
      </c>
      <c r="H45" s="8">
        <v>21</v>
      </c>
      <c r="I45" s="8">
        <v>91</v>
      </c>
      <c r="J45" s="8">
        <v>598</v>
      </c>
      <c r="K45" s="8">
        <v>62</v>
      </c>
      <c r="L45" s="8">
        <v>89</v>
      </c>
      <c r="M45" s="21">
        <v>7.43</v>
      </c>
      <c r="N45" s="21">
        <v>7.19</v>
      </c>
      <c r="O45" s="21">
        <v>1.091</v>
      </c>
      <c r="P45" s="21">
        <v>0.86299999999999999</v>
      </c>
      <c r="S45" s="8">
        <v>3662</v>
      </c>
      <c r="T45" s="9">
        <f t="shared" si="12"/>
        <v>1</v>
      </c>
      <c r="U45" s="5"/>
      <c r="Z45"/>
      <c r="AI45" s="84">
        <f t="shared" ref="AI45:AI55" si="13">(0.8*C45*G45)/60</f>
        <v>690.81333333333339</v>
      </c>
    </row>
    <row r="46" spans="1:35" x14ac:dyDescent="0.25">
      <c r="A46" s="7" t="s">
        <v>29</v>
      </c>
      <c r="B46" s="8">
        <v>4592</v>
      </c>
      <c r="C46" s="8">
        <v>148</v>
      </c>
      <c r="D46" s="8">
        <v>241</v>
      </c>
      <c r="E46" s="8">
        <v>34</v>
      </c>
      <c r="F46" s="8">
        <v>86</v>
      </c>
      <c r="G46" s="8">
        <v>303</v>
      </c>
      <c r="H46" s="8">
        <v>21</v>
      </c>
      <c r="I46" s="8">
        <v>93</v>
      </c>
      <c r="J46" s="8">
        <v>638</v>
      </c>
      <c r="K46" s="8">
        <v>98</v>
      </c>
      <c r="L46" s="8">
        <v>83</v>
      </c>
      <c r="M46" s="21">
        <v>7.38</v>
      </c>
      <c r="N46" s="21">
        <v>7.21</v>
      </c>
      <c r="O46" s="21">
        <v>1.1619999999999999</v>
      </c>
      <c r="P46" s="21">
        <v>1.022</v>
      </c>
      <c r="S46" s="8">
        <v>4058</v>
      </c>
      <c r="T46" s="9">
        <f t="shared" si="12"/>
        <v>0.88371080139372826</v>
      </c>
      <c r="U46" s="5"/>
      <c r="Z46"/>
      <c r="AI46" s="84">
        <f t="shared" si="13"/>
        <v>597.92000000000007</v>
      </c>
    </row>
    <row r="47" spans="1:35" x14ac:dyDescent="0.25">
      <c r="A47" s="7" t="s">
        <v>30</v>
      </c>
      <c r="B47" s="8">
        <v>5355</v>
      </c>
      <c r="C47" s="8">
        <v>179</v>
      </c>
      <c r="D47" s="8">
        <v>171</v>
      </c>
      <c r="E47" s="8">
        <v>27</v>
      </c>
      <c r="F47" s="8">
        <v>81</v>
      </c>
      <c r="G47" s="8">
        <v>232</v>
      </c>
      <c r="H47" s="8">
        <v>9</v>
      </c>
      <c r="I47" s="8">
        <v>96</v>
      </c>
      <c r="J47" s="8">
        <v>507</v>
      </c>
      <c r="K47" s="8">
        <v>80</v>
      </c>
      <c r="L47" s="8">
        <v>84</v>
      </c>
      <c r="M47" s="21">
        <v>7.21</v>
      </c>
      <c r="N47" s="21">
        <v>7.2</v>
      </c>
      <c r="O47" s="21">
        <v>1.1759999999999999</v>
      </c>
      <c r="P47" s="21">
        <v>0.97199999999999998</v>
      </c>
      <c r="S47" s="8">
        <v>3235</v>
      </c>
      <c r="T47" s="9">
        <f t="shared" si="12"/>
        <v>0.6041083099906629</v>
      </c>
      <c r="U47" s="5"/>
      <c r="Z47"/>
      <c r="AI47" s="84">
        <f t="shared" si="13"/>
        <v>553.70666666666671</v>
      </c>
    </row>
    <row r="48" spans="1:35" x14ac:dyDescent="0.25">
      <c r="A48" s="7" t="s">
        <v>31</v>
      </c>
      <c r="B48" s="8">
        <v>4486</v>
      </c>
      <c r="C48" s="8">
        <v>145</v>
      </c>
      <c r="D48" s="8">
        <v>269</v>
      </c>
      <c r="E48" s="8">
        <v>22</v>
      </c>
      <c r="F48" s="8">
        <v>89</v>
      </c>
      <c r="G48" s="8">
        <v>263</v>
      </c>
      <c r="H48" s="8">
        <v>10</v>
      </c>
      <c r="I48" s="8">
        <v>96</v>
      </c>
      <c r="J48" s="8">
        <v>685</v>
      </c>
      <c r="K48" s="8">
        <v>76</v>
      </c>
      <c r="L48" s="8">
        <v>88</v>
      </c>
      <c r="M48" s="21">
        <v>7.29</v>
      </c>
      <c r="N48" s="21">
        <v>7.2</v>
      </c>
      <c r="O48" s="21">
        <v>1.024</v>
      </c>
      <c r="P48" s="21">
        <v>0.94799999999999995</v>
      </c>
      <c r="S48" s="8">
        <v>3115</v>
      </c>
      <c r="T48" s="9">
        <f t="shared" si="12"/>
        <v>0.69438252340615247</v>
      </c>
      <c r="U48" s="5"/>
      <c r="Z48"/>
      <c r="AI48" s="84">
        <f t="shared" si="13"/>
        <v>508.46666666666664</v>
      </c>
    </row>
    <row r="49" spans="1:35" x14ac:dyDescent="0.25">
      <c r="A49" s="7" t="s">
        <v>32</v>
      </c>
      <c r="B49" s="8">
        <v>3758</v>
      </c>
      <c r="C49" s="8">
        <v>125</v>
      </c>
      <c r="D49" s="8">
        <v>236</v>
      </c>
      <c r="E49" s="8">
        <v>11</v>
      </c>
      <c r="F49" s="8">
        <v>95</v>
      </c>
      <c r="G49" s="8">
        <v>312</v>
      </c>
      <c r="H49" s="8">
        <v>10</v>
      </c>
      <c r="I49" s="8">
        <v>97</v>
      </c>
      <c r="J49" s="8">
        <v>611</v>
      </c>
      <c r="K49" s="8">
        <v>60</v>
      </c>
      <c r="L49" s="8">
        <v>90</v>
      </c>
      <c r="M49" s="21">
        <v>8.1999999999999993</v>
      </c>
      <c r="N49" s="21">
        <v>7.8</v>
      </c>
      <c r="O49" s="21">
        <v>1.4079999999999999</v>
      </c>
      <c r="P49" s="21">
        <v>1.016</v>
      </c>
      <c r="S49" s="8">
        <v>3112</v>
      </c>
      <c r="T49" s="9">
        <f t="shared" si="12"/>
        <v>0.82810005321979774</v>
      </c>
      <c r="U49" s="5"/>
      <c r="Z49"/>
      <c r="AI49" s="84">
        <f t="shared" si="13"/>
        <v>520</v>
      </c>
    </row>
    <row r="50" spans="1:35" x14ac:dyDescent="0.25">
      <c r="A50" s="7" t="s">
        <v>33</v>
      </c>
      <c r="B50" s="8">
        <v>3631</v>
      </c>
      <c r="C50" s="8">
        <v>117</v>
      </c>
      <c r="D50" s="8">
        <v>174</v>
      </c>
      <c r="E50" s="8">
        <v>21</v>
      </c>
      <c r="F50" s="8">
        <v>87</v>
      </c>
      <c r="G50" s="8">
        <v>325</v>
      </c>
      <c r="H50" s="8">
        <v>9</v>
      </c>
      <c r="I50" s="8">
        <v>97</v>
      </c>
      <c r="J50" s="8">
        <v>803</v>
      </c>
      <c r="K50" s="8">
        <v>47</v>
      </c>
      <c r="L50" s="8">
        <v>94</v>
      </c>
      <c r="M50" s="21">
        <v>8</v>
      </c>
      <c r="N50" s="21">
        <v>7.9</v>
      </c>
      <c r="O50" s="21">
        <v>1.286</v>
      </c>
      <c r="P50" s="21">
        <v>1.083</v>
      </c>
      <c r="S50" s="8">
        <v>3023</v>
      </c>
      <c r="T50" s="9">
        <f t="shared" si="12"/>
        <v>0.83255301569815476</v>
      </c>
      <c r="U50" s="5"/>
      <c r="Z50"/>
      <c r="AI50" s="84">
        <f t="shared" si="13"/>
        <v>507.00000000000006</v>
      </c>
    </row>
    <row r="51" spans="1:35" x14ac:dyDescent="0.25">
      <c r="A51" s="7" t="s">
        <v>34</v>
      </c>
      <c r="B51" s="8">
        <v>4861</v>
      </c>
      <c r="C51" s="8">
        <v>157</v>
      </c>
      <c r="D51" s="8">
        <v>202</v>
      </c>
      <c r="E51" s="8">
        <v>31</v>
      </c>
      <c r="F51" s="8">
        <v>86</v>
      </c>
      <c r="G51" s="8">
        <v>281</v>
      </c>
      <c r="H51" s="8">
        <v>11</v>
      </c>
      <c r="I51" s="8">
        <v>96</v>
      </c>
      <c r="J51" s="8">
        <v>522</v>
      </c>
      <c r="K51" s="8">
        <v>60</v>
      </c>
      <c r="L51" s="8">
        <v>89</v>
      </c>
      <c r="M51" s="21">
        <v>7.98</v>
      </c>
      <c r="N51" s="21">
        <v>8.08</v>
      </c>
      <c r="O51" s="21">
        <v>1.278</v>
      </c>
      <c r="P51" s="21">
        <v>0.97399999999999998</v>
      </c>
      <c r="S51" s="8">
        <v>3264</v>
      </c>
      <c r="T51" s="9">
        <f t="shared" si="12"/>
        <v>0.6714667763834602</v>
      </c>
      <c r="U51" s="5"/>
      <c r="Z51"/>
      <c r="AI51" s="84">
        <f t="shared" si="13"/>
        <v>588.2266666666668</v>
      </c>
    </row>
    <row r="52" spans="1:35" x14ac:dyDescent="0.25">
      <c r="A52" s="7" t="s">
        <v>35</v>
      </c>
      <c r="B52" s="8">
        <v>4329</v>
      </c>
      <c r="C52" s="8">
        <v>144</v>
      </c>
      <c r="D52" s="8">
        <v>199</v>
      </c>
      <c r="E52" s="8">
        <v>23</v>
      </c>
      <c r="F52" s="8">
        <v>89</v>
      </c>
      <c r="G52" s="8">
        <v>235</v>
      </c>
      <c r="H52" s="8">
        <v>7</v>
      </c>
      <c r="I52" s="8">
        <v>97</v>
      </c>
      <c r="J52" s="8">
        <v>720</v>
      </c>
      <c r="K52" s="8">
        <v>58</v>
      </c>
      <c r="L52" s="8">
        <v>92</v>
      </c>
      <c r="M52" s="21">
        <v>8.1999999999999993</v>
      </c>
      <c r="N52" s="21">
        <v>8.1999999999999993</v>
      </c>
      <c r="O52" s="21">
        <v>1.3380000000000001</v>
      </c>
      <c r="P52" s="21">
        <v>1.0629999999999999</v>
      </c>
      <c r="S52" s="8">
        <v>3122</v>
      </c>
      <c r="T52" s="9">
        <f t="shared" si="12"/>
        <v>0.7211827211827212</v>
      </c>
      <c r="U52" s="5"/>
      <c r="Z52"/>
      <c r="AI52" s="84">
        <f t="shared" si="13"/>
        <v>451.2</v>
      </c>
    </row>
    <row r="53" spans="1:35" x14ac:dyDescent="0.25">
      <c r="A53" s="7" t="s">
        <v>36</v>
      </c>
      <c r="B53" s="8">
        <v>4341</v>
      </c>
      <c r="C53" s="8">
        <v>140</v>
      </c>
      <c r="D53" s="8">
        <v>288</v>
      </c>
      <c r="E53" s="8">
        <v>31</v>
      </c>
      <c r="F53" s="8">
        <v>88</v>
      </c>
      <c r="G53" s="8">
        <v>428</v>
      </c>
      <c r="H53" s="8">
        <v>16</v>
      </c>
      <c r="I53" s="8">
        <v>95</v>
      </c>
      <c r="J53" s="8">
        <v>751</v>
      </c>
      <c r="K53" s="8">
        <v>84</v>
      </c>
      <c r="L53" s="8">
        <v>88</v>
      </c>
      <c r="M53" s="21">
        <v>8.1</v>
      </c>
      <c r="N53" s="21">
        <v>8.1</v>
      </c>
      <c r="O53" s="21">
        <v>1.478</v>
      </c>
      <c r="P53" s="21">
        <v>1.1439999999999999</v>
      </c>
      <c r="S53" s="8">
        <v>3365</v>
      </c>
      <c r="T53" s="9">
        <f t="shared" si="12"/>
        <v>0.77516701220916839</v>
      </c>
      <c r="U53" s="5"/>
      <c r="Z53"/>
      <c r="AI53" s="84">
        <f t="shared" si="13"/>
        <v>798.93333333333328</v>
      </c>
    </row>
    <row r="54" spans="1:35" x14ac:dyDescent="0.25">
      <c r="A54" s="7" t="s">
        <v>37</v>
      </c>
      <c r="B54" s="8">
        <v>5005</v>
      </c>
      <c r="C54" s="8">
        <v>167</v>
      </c>
      <c r="D54" s="8">
        <v>174</v>
      </c>
      <c r="E54" s="8">
        <v>27</v>
      </c>
      <c r="F54" s="8">
        <v>80</v>
      </c>
      <c r="G54" s="8">
        <v>314</v>
      </c>
      <c r="H54" s="8">
        <v>11</v>
      </c>
      <c r="I54" s="8">
        <v>96</v>
      </c>
      <c r="J54" s="8">
        <v>680</v>
      </c>
      <c r="K54" s="8">
        <v>54</v>
      </c>
      <c r="L54" s="8">
        <v>92</v>
      </c>
      <c r="M54" s="21">
        <v>8.41</v>
      </c>
      <c r="N54" s="21">
        <v>8.39</v>
      </c>
      <c r="O54" s="21">
        <v>1.133</v>
      </c>
      <c r="P54" s="21">
        <v>0.88</v>
      </c>
      <c r="S54" s="8">
        <v>3058</v>
      </c>
      <c r="T54" s="9">
        <f t="shared" si="12"/>
        <v>0.61098901098901104</v>
      </c>
      <c r="U54" s="5"/>
      <c r="Z54"/>
      <c r="AI54" s="84">
        <f t="shared" si="13"/>
        <v>699.1733333333334</v>
      </c>
    </row>
    <row r="55" spans="1:35" ht="13" thickBot="1" x14ac:dyDescent="0.3">
      <c r="A55" s="7" t="s">
        <v>38</v>
      </c>
      <c r="B55" s="8">
        <v>3704</v>
      </c>
      <c r="C55" s="8">
        <v>119</v>
      </c>
      <c r="D55" s="8">
        <v>290</v>
      </c>
      <c r="E55" s="8">
        <v>31</v>
      </c>
      <c r="F55" s="8">
        <v>89</v>
      </c>
      <c r="G55" s="8">
        <v>388</v>
      </c>
      <c r="H55" s="8">
        <v>14</v>
      </c>
      <c r="I55" s="8">
        <v>96</v>
      </c>
      <c r="J55" s="8">
        <v>979</v>
      </c>
      <c r="K55" s="8">
        <v>77</v>
      </c>
      <c r="L55" s="8">
        <v>92</v>
      </c>
      <c r="M55" s="21">
        <v>9.01</v>
      </c>
      <c r="N55" s="21">
        <v>8.61</v>
      </c>
      <c r="O55" s="21">
        <v>1.6719999999999999</v>
      </c>
      <c r="P55" s="21">
        <v>1.1499999999999999</v>
      </c>
      <c r="S55" s="8">
        <v>3370</v>
      </c>
      <c r="T55" s="9">
        <f t="shared" si="12"/>
        <v>0.90982721382289422</v>
      </c>
      <c r="U55" s="5"/>
      <c r="Z55"/>
      <c r="AI55" s="84">
        <f t="shared" si="13"/>
        <v>615.62666666666667</v>
      </c>
    </row>
    <row r="56" spans="1:35" ht="13.5" thickTop="1" thickBot="1" x14ac:dyDescent="0.3">
      <c r="A56" s="10" t="s">
        <v>45</v>
      </c>
      <c r="B56" s="11">
        <f t="shared" ref="B56:P56" si="14">SUM(B44:B55)</f>
        <v>52701</v>
      </c>
      <c r="C56" s="11">
        <f t="shared" si="14"/>
        <v>1799</v>
      </c>
      <c r="D56" s="11">
        <f t="shared" si="14"/>
        <v>2734</v>
      </c>
      <c r="E56" s="11">
        <f>SUM(E44:E55)</f>
        <v>327</v>
      </c>
      <c r="F56" s="11">
        <f>SUM(F44:F55)</f>
        <v>1037</v>
      </c>
      <c r="G56" s="11">
        <f>SUM(G44:G55)</f>
        <v>3614</v>
      </c>
      <c r="H56" s="11">
        <f>SUM(H44:H55)</f>
        <v>149</v>
      </c>
      <c r="I56" s="11">
        <f>SUM(I44:I55)</f>
        <v>1146</v>
      </c>
      <c r="J56" s="11">
        <f t="shared" si="14"/>
        <v>8090</v>
      </c>
      <c r="K56" s="11">
        <f>SUM(K44:K55)</f>
        <v>805</v>
      </c>
      <c r="L56" s="11">
        <f>SUM(L44:L55)</f>
        <v>1072</v>
      </c>
      <c r="M56" s="20">
        <f t="shared" si="14"/>
        <v>94.740000000000009</v>
      </c>
      <c r="N56" s="20">
        <f t="shared" si="14"/>
        <v>93.039999999999992</v>
      </c>
      <c r="O56" s="20">
        <f t="shared" si="14"/>
        <v>15.240000000000002</v>
      </c>
      <c r="P56" s="20">
        <f t="shared" si="14"/>
        <v>12.074000000000002</v>
      </c>
      <c r="S56" s="11">
        <f>SUM(S44:S55)</f>
        <v>40671</v>
      </c>
      <c r="T56" s="20">
        <f>SUM(T44:T55)</f>
        <v>9.3928497047213089</v>
      </c>
      <c r="U56" s="24"/>
      <c r="Z56"/>
      <c r="AI56" s="85"/>
    </row>
    <row r="57" spans="1:35" ht="13.5" thickTop="1" thickBot="1" x14ac:dyDescent="0.3">
      <c r="A57" s="19" t="s">
        <v>46</v>
      </c>
      <c r="B57" s="12">
        <f t="shared" ref="B57:P57" si="15">AVERAGE(B44:B55)</f>
        <v>4391.75</v>
      </c>
      <c r="C57" s="12">
        <f t="shared" si="15"/>
        <v>149.91666666666666</v>
      </c>
      <c r="D57" s="12">
        <f t="shared" si="15"/>
        <v>227.83333333333334</v>
      </c>
      <c r="E57" s="12">
        <f>AVERAGE(E44:E55)</f>
        <v>27.25</v>
      </c>
      <c r="F57" s="12">
        <f>AVERAGE(F44:F55)</f>
        <v>86.416666666666671</v>
      </c>
      <c r="G57" s="12">
        <f>AVERAGE(G44:G55)</f>
        <v>301.16666666666669</v>
      </c>
      <c r="H57" s="12">
        <f>AVERAGE(H44:H55)</f>
        <v>12.416666666666666</v>
      </c>
      <c r="I57" s="12">
        <f>AVERAGE(I44:I55)</f>
        <v>95.5</v>
      </c>
      <c r="J57" s="12">
        <f t="shared" si="15"/>
        <v>674.16666666666663</v>
      </c>
      <c r="K57" s="12">
        <f>AVERAGE(K44:K55)</f>
        <v>67.083333333333329</v>
      </c>
      <c r="L57" s="12">
        <f>AVERAGE(L44:L55)</f>
        <v>89.333333333333329</v>
      </c>
      <c r="M57" s="15">
        <f t="shared" si="15"/>
        <v>7.8950000000000005</v>
      </c>
      <c r="N57" s="15">
        <f t="shared" si="15"/>
        <v>7.753333333333333</v>
      </c>
      <c r="O57" s="15">
        <f t="shared" si="15"/>
        <v>1.2700000000000002</v>
      </c>
      <c r="P57" s="15">
        <f t="shared" si="15"/>
        <v>1.0061666666666669</v>
      </c>
      <c r="S57" s="12">
        <f>AVERAGE(S44:S55)</f>
        <v>3389.25</v>
      </c>
      <c r="T57" s="15">
        <f>AVERAGE(T44:T55)</f>
        <v>0.78273747539344241</v>
      </c>
      <c r="U57" s="24"/>
      <c r="Z57"/>
      <c r="AI57" s="86">
        <f>AVERAGE(AI44:AI55)</f>
        <v>592.55555555555554</v>
      </c>
    </row>
    <row r="58" spans="1:35" ht="13" thickTop="1" x14ac:dyDescent="0.25">
      <c r="S58" s="14"/>
      <c r="Z58"/>
    </row>
    <row r="59" spans="1:35" ht="13" thickBot="1" x14ac:dyDescent="0.3">
      <c r="S59" s="14"/>
      <c r="Z59"/>
    </row>
    <row r="60" spans="1:35" ht="13" thickTop="1" x14ac:dyDescent="0.25">
      <c r="A60" s="35" t="s">
        <v>5</v>
      </c>
      <c r="B60" s="16" t="s">
        <v>6</v>
      </c>
      <c r="C60" s="16" t="s">
        <v>6</v>
      </c>
      <c r="D60" s="16" t="s">
        <v>7</v>
      </c>
      <c r="E60" s="16" t="s">
        <v>8</v>
      </c>
      <c r="F60" s="22" t="s">
        <v>2</v>
      </c>
      <c r="G60" s="16" t="s">
        <v>9</v>
      </c>
      <c r="H60" s="16" t="s">
        <v>10</v>
      </c>
      <c r="I60" s="22" t="s">
        <v>3</v>
      </c>
      <c r="J60" s="16" t="s">
        <v>11</v>
      </c>
      <c r="K60" s="16" t="s">
        <v>12</v>
      </c>
      <c r="L60" s="22" t="s">
        <v>13</v>
      </c>
      <c r="M60" s="16" t="s">
        <v>14</v>
      </c>
      <c r="N60" s="16" t="s">
        <v>15</v>
      </c>
      <c r="O60" s="16" t="s">
        <v>16</v>
      </c>
      <c r="P60" s="16" t="s">
        <v>17</v>
      </c>
      <c r="S60" s="36" t="s">
        <v>18</v>
      </c>
      <c r="T60" s="36" t="s">
        <v>19</v>
      </c>
      <c r="U60" s="88"/>
      <c r="Z60"/>
      <c r="AI60" s="56" t="s">
        <v>122</v>
      </c>
    </row>
    <row r="61" spans="1:35" ht="13" thickBot="1" x14ac:dyDescent="0.3">
      <c r="A61" s="30" t="s">
        <v>47</v>
      </c>
      <c r="B61" s="17" t="s">
        <v>21</v>
      </c>
      <c r="C61" s="18" t="s">
        <v>22</v>
      </c>
      <c r="D61" s="17" t="s">
        <v>23</v>
      </c>
      <c r="E61" s="17" t="s">
        <v>23</v>
      </c>
      <c r="F61" s="23" t="s">
        <v>24</v>
      </c>
      <c r="G61" s="17" t="s">
        <v>23</v>
      </c>
      <c r="H61" s="17" t="s">
        <v>23</v>
      </c>
      <c r="I61" s="23" t="s">
        <v>24</v>
      </c>
      <c r="J61" s="17" t="s">
        <v>23</v>
      </c>
      <c r="K61" s="17" t="s">
        <v>23</v>
      </c>
      <c r="L61" s="23" t="s">
        <v>24</v>
      </c>
      <c r="M61" s="17"/>
      <c r="N61" s="17"/>
      <c r="O61" s="17"/>
      <c r="P61" s="17"/>
      <c r="S61" s="18" t="s">
        <v>25</v>
      </c>
      <c r="T61" s="18" t="s">
        <v>26</v>
      </c>
      <c r="U61" s="89"/>
      <c r="Z61"/>
      <c r="AI61" s="60" t="s">
        <v>123</v>
      </c>
    </row>
    <row r="62" spans="1:35" ht="13" thickTop="1" x14ac:dyDescent="0.25">
      <c r="A62" s="7" t="s">
        <v>27</v>
      </c>
      <c r="B62" s="8">
        <v>6787</v>
      </c>
      <c r="C62" s="8">
        <v>219</v>
      </c>
      <c r="D62" s="8">
        <v>454</v>
      </c>
      <c r="E62" s="8">
        <v>35</v>
      </c>
      <c r="F62" s="8">
        <v>88</v>
      </c>
      <c r="G62" s="8">
        <v>460</v>
      </c>
      <c r="H62" s="8">
        <v>30</v>
      </c>
      <c r="I62" s="8">
        <v>91</v>
      </c>
      <c r="J62" s="8">
        <v>988</v>
      </c>
      <c r="K62" s="8">
        <v>111</v>
      </c>
      <c r="L62" s="8">
        <v>88</v>
      </c>
      <c r="M62" s="21">
        <v>8.82</v>
      </c>
      <c r="N62" s="21">
        <v>8.27</v>
      </c>
      <c r="O62" s="21">
        <v>1.3779999999999999</v>
      </c>
      <c r="P62" s="21">
        <v>1.137</v>
      </c>
      <c r="S62" s="8">
        <v>3707</v>
      </c>
      <c r="T62" s="9">
        <f t="shared" ref="T62:T73" si="16">S62/B62</f>
        <v>0.54619124797406804</v>
      </c>
      <c r="U62" s="5"/>
      <c r="Z62"/>
      <c r="AI62" s="84">
        <f>(0.8*C62*G62)/60</f>
        <v>1343.2000000000003</v>
      </c>
    </row>
    <row r="63" spans="1:35" x14ac:dyDescent="0.25">
      <c r="A63" s="7" t="s">
        <v>28</v>
      </c>
      <c r="B63" s="8">
        <v>3924</v>
      </c>
      <c r="C63" s="8">
        <v>140</v>
      </c>
      <c r="D63" s="8">
        <v>224</v>
      </c>
      <c r="E63" s="8">
        <v>28</v>
      </c>
      <c r="F63" s="8">
        <v>83</v>
      </c>
      <c r="G63" s="8">
        <v>386</v>
      </c>
      <c r="H63" s="8">
        <v>23</v>
      </c>
      <c r="I63" s="8">
        <v>92</v>
      </c>
      <c r="J63" s="8">
        <v>657</v>
      </c>
      <c r="K63" s="8">
        <v>91</v>
      </c>
      <c r="L63" s="8">
        <v>81</v>
      </c>
      <c r="M63" s="21">
        <v>8.8000000000000007</v>
      </c>
      <c r="N63" s="21">
        <v>8.3699999999999992</v>
      </c>
      <c r="O63" s="21">
        <v>1.2709999999999999</v>
      </c>
      <c r="P63" s="21">
        <v>1.0249999999999999</v>
      </c>
      <c r="S63" s="8">
        <v>3415</v>
      </c>
      <c r="T63" s="9">
        <f t="shared" si="16"/>
        <v>0.87028542303771661</v>
      </c>
      <c r="U63" s="5"/>
      <c r="Z63"/>
      <c r="AI63" s="84">
        <f t="shared" ref="AI63:AI73" si="17">(0.8*C63*G63)/60</f>
        <v>720.5333333333333</v>
      </c>
    </row>
    <row r="64" spans="1:35" x14ac:dyDescent="0.25">
      <c r="A64" s="7" t="s">
        <v>29</v>
      </c>
      <c r="B64" s="8">
        <v>5398</v>
      </c>
      <c r="C64" s="8">
        <v>174</v>
      </c>
      <c r="D64" s="8">
        <v>295</v>
      </c>
      <c r="E64" s="8">
        <v>23</v>
      </c>
      <c r="F64" s="8">
        <v>91</v>
      </c>
      <c r="G64" s="8">
        <v>461</v>
      </c>
      <c r="H64" s="8">
        <v>19</v>
      </c>
      <c r="I64" s="8">
        <v>96</v>
      </c>
      <c r="J64" s="8">
        <v>798</v>
      </c>
      <c r="K64" s="8">
        <v>87</v>
      </c>
      <c r="L64" s="8">
        <v>87</v>
      </c>
      <c r="M64" s="21">
        <v>8.4</v>
      </c>
      <c r="N64" s="21">
        <v>8.1</v>
      </c>
      <c r="O64" s="21">
        <v>1.45</v>
      </c>
      <c r="P64" s="21">
        <v>1.28</v>
      </c>
      <c r="S64" s="8">
        <v>4050</v>
      </c>
      <c r="T64" s="9">
        <f t="shared" si="16"/>
        <v>0.75027788069655432</v>
      </c>
      <c r="U64" s="5"/>
      <c r="Z64"/>
      <c r="AI64" s="84">
        <f t="shared" si="17"/>
        <v>1069.52</v>
      </c>
    </row>
    <row r="65" spans="1:35" x14ac:dyDescent="0.25">
      <c r="A65" s="7" t="s">
        <v>30</v>
      </c>
      <c r="B65" s="8">
        <v>3397</v>
      </c>
      <c r="C65" s="8">
        <v>110</v>
      </c>
      <c r="D65" s="8">
        <v>328</v>
      </c>
      <c r="E65" s="8">
        <v>26</v>
      </c>
      <c r="F65" s="8">
        <v>91</v>
      </c>
      <c r="G65" s="8">
        <v>401</v>
      </c>
      <c r="H65" s="8">
        <v>16</v>
      </c>
      <c r="I65" s="8">
        <v>96</v>
      </c>
      <c r="J65" s="8">
        <v>862</v>
      </c>
      <c r="K65" s="8">
        <v>76</v>
      </c>
      <c r="L65" s="8">
        <v>91</v>
      </c>
      <c r="M65" s="21">
        <v>8.1</v>
      </c>
      <c r="N65" s="21">
        <v>8</v>
      </c>
      <c r="O65" s="21">
        <v>1.44</v>
      </c>
      <c r="P65" s="21">
        <v>1.31</v>
      </c>
      <c r="S65" s="8">
        <v>2863</v>
      </c>
      <c r="T65" s="9">
        <f t="shared" si="16"/>
        <v>0.84280247277009124</v>
      </c>
      <c r="U65" s="5"/>
      <c r="Z65"/>
      <c r="AI65" s="84">
        <f t="shared" si="17"/>
        <v>588.13333333333333</v>
      </c>
    </row>
    <row r="66" spans="1:35" x14ac:dyDescent="0.25">
      <c r="A66" s="7" t="s">
        <v>31</v>
      </c>
      <c r="B66" s="8">
        <v>3724</v>
      </c>
      <c r="C66" s="8">
        <v>120</v>
      </c>
      <c r="D66" s="8">
        <v>362</v>
      </c>
      <c r="E66" s="8">
        <v>15</v>
      </c>
      <c r="F66" s="8">
        <v>96</v>
      </c>
      <c r="G66" s="8">
        <v>392</v>
      </c>
      <c r="H66" s="8">
        <v>7</v>
      </c>
      <c r="I66" s="8">
        <v>98</v>
      </c>
      <c r="J66" s="8">
        <v>905</v>
      </c>
      <c r="K66" s="8">
        <v>62</v>
      </c>
      <c r="L66" s="8">
        <v>92</v>
      </c>
      <c r="M66" s="21">
        <v>8.1</v>
      </c>
      <c r="N66" s="21">
        <v>7.6</v>
      </c>
      <c r="O66" s="21">
        <v>1.5149999999999999</v>
      </c>
      <c r="P66" s="21">
        <v>0.93899999999999995</v>
      </c>
      <c r="S66" s="8">
        <v>3110</v>
      </c>
      <c r="T66" s="9">
        <f t="shared" si="16"/>
        <v>0.83512352309344795</v>
      </c>
      <c r="U66" s="5"/>
      <c r="Z66"/>
      <c r="AI66" s="84">
        <f t="shared" si="17"/>
        <v>627.20000000000005</v>
      </c>
    </row>
    <row r="67" spans="1:35" x14ac:dyDescent="0.25">
      <c r="A67" s="7" t="s">
        <v>32</v>
      </c>
      <c r="B67" s="8">
        <v>3591</v>
      </c>
      <c r="C67" s="8">
        <v>120</v>
      </c>
      <c r="D67" s="8">
        <v>401</v>
      </c>
      <c r="E67" s="8">
        <v>12</v>
      </c>
      <c r="F67" s="8">
        <v>97</v>
      </c>
      <c r="G67" s="8">
        <v>410</v>
      </c>
      <c r="H67" s="8">
        <v>9</v>
      </c>
      <c r="I67" s="8">
        <v>98</v>
      </c>
      <c r="J67" s="8">
        <v>911</v>
      </c>
      <c r="K67" s="8">
        <v>58</v>
      </c>
      <c r="L67" s="8">
        <v>93</v>
      </c>
      <c r="M67" s="21">
        <v>7.4</v>
      </c>
      <c r="N67" s="21">
        <v>7.7</v>
      </c>
      <c r="O67" s="21">
        <v>1.609</v>
      </c>
      <c r="P67" s="21">
        <v>1.048</v>
      </c>
      <c r="S67" s="8">
        <v>3057</v>
      </c>
      <c r="T67" s="9">
        <f t="shared" si="16"/>
        <v>0.85129490392648288</v>
      </c>
      <c r="U67" s="5"/>
      <c r="Z67"/>
      <c r="AI67" s="84">
        <f t="shared" si="17"/>
        <v>656</v>
      </c>
    </row>
    <row r="68" spans="1:35" x14ac:dyDescent="0.25">
      <c r="A68" s="7" t="s">
        <v>33</v>
      </c>
      <c r="B68" s="8">
        <v>3697</v>
      </c>
      <c r="C68" s="8">
        <v>119</v>
      </c>
      <c r="D68" s="8">
        <v>332</v>
      </c>
      <c r="E68" s="8">
        <v>11</v>
      </c>
      <c r="F68" s="8">
        <v>97</v>
      </c>
      <c r="G68" s="8">
        <v>542</v>
      </c>
      <c r="H68" s="8">
        <v>4</v>
      </c>
      <c r="I68" s="8">
        <v>99</v>
      </c>
      <c r="J68" s="8">
        <v>1151</v>
      </c>
      <c r="K68" s="8">
        <v>44</v>
      </c>
      <c r="L68" s="8">
        <v>96</v>
      </c>
      <c r="M68" s="21">
        <v>7.5</v>
      </c>
      <c r="N68" s="21">
        <v>7.8</v>
      </c>
      <c r="O68" s="21">
        <v>1.6759999999999999</v>
      </c>
      <c r="P68" s="21">
        <v>1.0860000000000001</v>
      </c>
      <c r="S68" s="8">
        <v>3162</v>
      </c>
      <c r="T68" s="9">
        <f t="shared" si="16"/>
        <v>0.85528807140925078</v>
      </c>
      <c r="U68" s="5"/>
      <c r="Z68"/>
      <c r="AI68" s="84">
        <f t="shared" si="17"/>
        <v>859.97333333333336</v>
      </c>
    </row>
    <row r="69" spans="1:35" x14ac:dyDescent="0.25">
      <c r="A69" s="7" t="s">
        <v>34</v>
      </c>
      <c r="B69" s="8">
        <v>3612</v>
      </c>
      <c r="C69" s="8">
        <v>117</v>
      </c>
      <c r="D69" s="8">
        <v>331</v>
      </c>
      <c r="E69" s="8">
        <v>17</v>
      </c>
      <c r="F69" s="8">
        <v>93</v>
      </c>
      <c r="G69" s="8">
        <v>363</v>
      </c>
      <c r="H69" s="8">
        <v>6</v>
      </c>
      <c r="I69" s="8">
        <v>98</v>
      </c>
      <c r="J69" s="8">
        <v>931</v>
      </c>
      <c r="K69" s="8">
        <v>47</v>
      </c>
      <c r="L69" s="8">
        <v>90</v>
      </c>
      <c r="M69" s="21">
        <v>7.85</v>
      </c>
      <c r="N69" s="21">
        <v>7.41</v>
      </c>
      <c r="O69" s="21">
        <v>1.3180000000000001</v>
      </c>
      <c r="P69" s="21">
        <v>1.054</v>
      </c>
      <c r="S69" s="8">
        <v>3160</v>
      </c>
      <c r="T69" s="9">
        <f t="shared" si="16"/>
        <v>0.87486157253599117</v>
      </c>
      <c r="U69" s="5"/>
      <c r="Z69"/>
      <c r="AI69" s="84">
        <f t="shared" si="17"/>
        <v>566.28000000000009</v>
      </c>
    </row>
    <row r="70" spans="1:35" x14ac:dyDescent="0.25">
      <c r="A70" s="7" t="s">
        <v>35</v>
      </c>
      <c r="B70" s="8">
        <v>4231</v>
      </c>
      <c r="C70" s="8">
        <v>141</v>
      </c>
      <c r="D70" s="8">
        <v>320</v>
      </c>
      <c r="E70" s="8">
        <v>12</v>
      </c>
      <c r="F70" s="8">
        <v>97</v>
      </c>
      <c r="G70" s="8">
        <v>250</v>
      </c>
      <c r="H70" s="8">
        <v>6</v>
      </c>
      <c r="I70" s="8">
        <v>98</v>
      </c>
      <c r="J70" s="8">
        <v>549</v>
      </c>
      <c r="K70" s="8">
        <v>46</v>
      </c>
      <c r="L70" s="8">
        <v>92</v>
      </c>
      <c r="M70" s="21">
        <v>8.1</v>
      </c>
      <c r="N70" s="21">
        <v>7.6</v>
      </c>
      <c r="O70" s="21">
        <v>1.095</v>
      </c>
      <c r="P70" s="21">
        <v>0.82399999999999995</v>
      </c>
      <c r="S70" s="8">
        <v>3184</v>
      </c>
      <c r="T70" s="9">
        <f t="shared" si="16"/>
        <v>0.75254077050342705</v>
      </c>
      <c r="U70" s="5"/>
      <c r="Z70"/>
      <c r="AI70" s="84">
        <f t="shared" si="17"/>
        <v>470.00000000000006</v>
      </c>
    </row>
    <row r="71" spans="1:35" x14ac:dyDescent="0.25">
      <c r="A71" s="7" t="s">
        <v>36</v>
      </c>
      <c r="B71" s="8">
        <v>3751</v>
      </c>
      <c r="C71" s="8">
        <v>121</v>
      </c>
      <c r="D71" s="8">
        <v>335</v>
      </c>
      <c r="E71" s="8">
        <v>8</v>
      </c>
      <c r="F71" s="8">
        <v>97</v>
      </c>
      <c r="G71" s="8">
        <v>324</v>
      </c>
      <c r="H71" s="8">
        <v>6</v>
      </c>
      <c r="I71" s="8">
        <v>98</v>
      </c>
      <c r="J71" s="8">
        <v>782</v>
      </c>
      <c r="K71" s="8">
        <v>40</v>
      </c>
      <c r="L71" s="8">
        <v>94</v>
      </c>
      <c r="M71" s="21">
        <v>8.1999999999999993</v>
      </c>
      <c r="N71" s="21">
        <v>7.9</v>
      </c>
      <c r="O71" s="21">
        <v>1.093</v>
      </c>
      <c r="P71" s="21">
        <v>1.4019999999999999</v>
      </c>
      <c r="S71" s="8">
        <v>3214</v>
      </c>
      <c r="T71" s="9">
        <f t="shared" si="16"/>
        <v>0.85683817648627036</v>
      </c>
      <c r="U71" s="5"/>
      <c r="Z71"/>
      <c r="AI71" s="84">
        <f t="shared" si="17"/>
        <v>522.72</v>
      </c>
    </row>
    <row r="72" spans="1:35" x14ac:dyDescent="0.25">
      <c r="A72" s="7" t="s">
        <v>37</v>
      </c>
      <c r="B72" s="8">
        <v>4552</v>
      </c>
      <c r="C72" s="8">
        <v>152</v>
      </c>
      <c r="D72" s="8">
        <v>489</v>
      </c>
      <c r="E72" s="8">
        <v>19</v>
      </c>
      <c r="F72" s="8">
        <v>96</v>
      </c>
      <c r="G72" s="8">
        <v>321</v>
      </c>
      <c r="H72" s="8">
        <v>11</v>
      </c>
      <c r="I72" s="8">
        <v>97</v>
      </c>
      <c r="J72" s="8">
        <v>968</v>
      </c>
      <c r="K72" s="8">
        <v>49</v>
      </c>
      <c r="L72" s="8">
        <v>95</v>
      </c>
      <c r="M72" s="21">
        <v>7.92</v>
      </c>
      <c r="N72" s="21">
        <v>7.39</v>
      </c>
      <c r="O72" s="21">
        <v>1.0349999999999999</v>
      </c>
      <c r="P72" s="21">
        <v>1.006</v>
      </c>
      <c r="S72" s="8">
        <v>2830</v>
      </c>
      <c r="T72" s="9">
        <f t="shared" si="16"/>
        <v>0.62170474516695962</v>
      </c>
      <c r="U72" s="5"/>
      <c r="Z72"/>
      <c r="AI72" s="84">
        <f t="shared" si="17"/>
        <v>650.56000000000006</v>
      </c>
    </row>
    <row r="73" spans="1:35" ht="13" thickBot="1" x14ac:dyDescent="0.3">
      <c r="A73" s="7" t="s">
        <v>38</v>
      </c>
      <c r="B73" s="8">
        <v>3493</v>
      </c>
      <c r="C73" s="8">
        <v>113</v>
      </c>
      <c r="D73" s="8">
        <v>344</v>
      </c>
      <c r="E73" s="8">
        <v>27</v>
      </c>
      <c r="F73" s="8">
        <v>92</v>
      </c>
      <c r="G73" s="8">
        <v>281</v>
      </c>
      <c r="H73" s="8">
        <v>17</v>
      </c>
      <c r="I73" s="8">
        <v>94</v>
      </c>
      <c r="J73" s="8">
        <v>851</v>
      </c>
      <c r="K73" s="8">
        <v>70</v>
      </c>
      <c r="L73" s="8">
        <v>92</v>
      </c>
      <c r="M73" s="21">
        <v>7.8</v>
      </c>
      <c r="N73" s="21">
        <v>7.3</v>
      </c>
      <c r="O73" s="21">
        <v>1.222</v>
      </c>
      <c r="P73" s="21">
        <v>0.91200000000000003</v>
      </c>
      <c r="S73" s="8">
        <v>2799</v>
      </c>
      <c r="T73" s="9">
        <f t="shared" si="16"/>
        <v>0.80131691955339246</v>
      </c>
      <c r="U73" s="5"/>
      <c r="Z73"/>
      <c r="AI73" s="84">
        <f t="shared" si="17"/>
        <v>423.37333333333333</v>
      </c>
    </row>
    <row r="74" spans="1:35" ht="13.5" thickTop="1" thickBot="1" x14ac:dyDescent="0.3">
      <c r="A74" s="10" t="s">
        <v>48</v>
      </c>
      <c r="B74" s="11">
        <f t="shared" ref="B74:P74" si="18">SUM(B62:B73)</f>
        <v>50157</v>
      </c>
      <c r="C74" s="11">
        <f t="shared" si="18"/>
        <v>1646</v>
      </c>
      <c r="D74" s="11">
        <f t="shared" si="18"/>
        <v>4215</v>
      </c>
      <c r="E74" s="11">
        <f>SUM(E62:E73)</f>
        <v>233</v>
      </c>
      <c r="F74" s="11">
        <f>SUM(F62:F73)</f>
        <v>1118</v>
      </c>
      <c r="G74" s="11">
        <f>SUM(G62:G73)</f>
        <v>4591</v>
      </c>
      <c r="H74" s="11">
        <f>SUM(H62:H73)</f>
        <v>154</v>
      </c>
      <c r="I74" s="11">
        <f>SUM(I62:I73)</f>
        <v>1155</v>
      </c>
      <c r="J74" s="11">
        <f t="shared" si="18"/>
        <v>10353</v>
      </c>
      <c r="K74" s="11">
        <f>SUM(K62:K73)</f>
        <v>781</v>
      </c>
      <c r="L74" s="11">
        <f>SUM(L62:L73)</f>
        <v>1091</v>
      </c>
      <c r="M74" s="20">
        <f t="shared" si="18"/>
        <v>96.99</v>
      </c>
      <c r="N74" s="20">
        <f t="shared" si="18"/>
        <v>93.44</v>
      </c>
      <c r="O74" s="20">
        <f t="shared" si="18"/>
        <v>16.102</v>
      </c>
      <c r="P74" s="20">
        <f t="shared" si="18"/>
        <v>13.023000000000001</v>
      </c>
      <c r="S74" s="11">
        <f>SUM(S62:S73)</f>
        <v>38551</v>
      </c>
      <c r="T74" s="20">
        <f>SUM(T62:T73)</f>
        <v>9.4585257071536546</v>
      </c>
      <c r="U74" s="24"/>
      <c r="Z74"/>
      <c r="AI74" s="85"/>
    </row>
    <row r="75" spans="1:35" ht="13.5" thickTop="1" thickBot="1" x14ac:dyDescent="0.3">
      <c r="A75" s="19" t="s">
        <v>49</v>
      </c>
      <c r="B75" s="12">
        <f t="shared" ref="B75:P75" si="19">AVERAGE(B62:B73)</f>
        <v>4179.75</v>
      </c>
      <c r="C75" s="12">
        <f t="shared" si="19"/>
        <v>137.16666666666666</v>
      </c>
      <c r="D75" s="12">
        <f t="shared" si="19"/>
        <v>351.25</v>
      </c>
      <c r="E75" s="12">
        <f>AVERAGE(E62:E73)</f>
        <v>19.416666666666668</v>
      </c>
      <c r="F75" s="12">
        <f>AVERAGE(F62:F73)</f>
        <v>93.166666666666671</v>
      </c>
      <c r="G75" s="12">
        <f>AVERAGE(G62:G73)</f>
        <v>382.58333333333331</v>
      </c>
      <c r="H75" s="12">
        <f>AVERAGE(H62:H73)</f>
        <v>12.833333333333334</v>
      </c>
      <c r="I75" s="12">
        <f>AVERAGE(I62:I73)</f>
        <v>96.25</v>
      </c>
      <c r="J75" s="12">
        <f t="shared" si="19"/>
        <v>862.75</v>
      </c>
      <c r="K75" s="12">
        <f>AVERAGE(K62:K73)</f>
        <v>65.083333333333329</v>
      </c>
      <c r="L75" s="12">
        <f>AVERAGE(L62:L73)</f>
        <v>90.916666666666671</v>
      </c>
      <c r="M75" s="15">
        <f t="shared" si="19"/>
        <v>8.0824999999999996</v>
      </c>
      <c r="N75" s="15">
        <f t="shared" si="19"/>
        <v>7.7866666666666662</v>
      </c>
      <c r="O75" s="15">
        <f t="shared" si="19"/>
        <v>1.3418333333333334</v>
      </c>
      <c r="P75" s="15">
        <f t="shared" si="19"/>
        <v>1.08525</v>
      </c>
      <c r="S75" s="12">
        <f>AVERAGE(S62:S73)</f>
        <v>3212.5833333333335</v>
      </c>
      <c r="T75" s="15">
        <f>AVERAGE(T62:T73)</f>
        <v>0.78821047559613788</v>
      </c>
      <c r="U75" s="24"/>
      <c r="Z75"/>
      <c r="AI75" s="86">
        <f>AVERAGE(AI62:AI73)</f>
        <v>708.12444444444452</v>
      </c>
    </row>
    <row r="76" spans="1:35" ht="13" thickTop="1" x14ac:dyDescent="0.25">
      <c r="S76" s="14"/>
      <c r="Z76"/>
    </row>
    <row r="77" spans="1:35" ht="13" thickBot="1" x14ac:dyDescent="0.3">
      <c r="S77" s="14"/>
      <c r="Z77"/>
    </row>
    <row r="78" spans="1:35" ht="13" thickTop="1" x14ac:dyDescent="0.25">
      <c r="A78" s="35" t="s">
        <v>5</v>
      </c>
      <c r="B78" s="16" t="s">
        <v>6</v>
      </c>
      <c r="C78" s="16" t="s">
        <v>6</v>
      </c>
      <c r="D78" s="16" t="s">
        <v>7</v>
      </c>
      <c r="E78" s="16" t="s">
        <v>8</v>
      </c>
      <c r="F78" s="22" t="s">
        <v>2</v>
      </c>
      <c r="G78" s="16" t="s">
        <v>9</v>
      </c>
      <c r="H78" s="16" t="s">
        <v>10</v>
      </c>
      <c r="I78" s="22" t="s">
        <v>3</v>
      </c>
      <c r="J78" s="16" t="s">
        <v>11</v>
      </c>
      <c r="K78" s="16" t="s">
        <v>12</v>
      </c>
      <c r="L78" s="22" t="s">
        <v>13</v>
      </c>
      <c r="M78" s="16" t="s">
        <v>14</v>
      </c>
      <c r="N78" s="16" t="s">
        <v>15</v>
      </c>
      <c r="O78" s="16" t="s">
        <v>16</v>
      </c>
      <c r="P78" s="16" t="s">
        <v>17</v>
      </c>
      <c r="S78" s="36" t="s">
        <v>18</v>
      </c>
      <c r="T78" s="36" t="s">
        <v>19</v>
      </c>
      <c r="U78" s="88"/>
      <c r="Z78"/>
      <c r="AI78" s="56" t="s">
        <v>122</v>
      </c>
    </row>
    <row r="79" spans="1:35" ht="13" thickBot="1" x14ac:dyDescent="0.3">
      <c r="A79" s="30" t="s">
        <v>50</v>
      </c>
      <c r="B79" s="17" t="s">
        <v>21</v>
      </c>
      <c r="C79" s="18" t="s">
        <v>22</v>
      </c>
      <c r="D79" s="17" t="s">
        <v>23</v>
      </c>
      <c r="E79" s="17" t="s">
        <v>23</v>
      </c>
      <c r="F79" s="23" t="s">
        <v>24</v>
      </c>
      <c r="G79" s="17" t="s">
        <v>23</v>
      </c>
      <c r="H79" s="17" t="s">
        <v>23</v>
      </c>
      <c r="I79" s="23" t="s">
        <v>24</v>
      </c>
      <c r="J79" s="17" t="s">
        <v>23</v>
      </c>
      <c r="K79" s="17" t="s">
        <v>23</v>
      </c>
      <c r="L79" s="23" t="s">
        <v>24</v>
      </c>
      <c r="M79" s="17"/>
      <c r="N79" s="17"/>
      <c r="O79" s="17"/>
      <c r="P79" s="17"/>
      <c r="S79" s="18" t="s">
        <v>25</v>
      </c>
      <c r="T79" s="18" t="s">
        <v>26</v>
      </c>
      <c r="U79" s="89"/>
      <c r="Z79"/>
      <c r="AI79" s="60" t="s">
        <v>123</v>
      </c>
    </row>
    <row r="80" spans="1:35" ht="13" thickTop="1" x14ac:dyDescent="0.25">
      <c r="A80" s="7" t="s">
        <v>27</v>
      </c>
      <c r="B80" s="8">
        <v>3564</v>
      </c>
      <c r="C80" s="8">
        <v>115</v>
      </c>
      <c r="D80" s="8">
        <v>999</v>
      </c>
      <c r="E80" s="8">
        <v>29</v>
      </c>
      <c r="F80" s="8">
        <v>98</v>
      </c>
      <c r="G80" s="8">
        <v>471</v>
      </c>
      <c r="H80" s="8">
        <v>16</v>
      </c>
      <c r="I80" s="8">
        <v>97</v>
      </c>
      <c r="J80" s="8">
        <v>1146</v>
      </c>
      <c r="K80" s="8">
        <v>81</v>
      </c>
      <c r="L80" s="8">
        <v>94</v>
      </c>
      <c r="M80" s="21">
        <v>7.7</v>
      </c>
      <c r="N80" s="21">
        <v>7.7</v>
      </c>
      <c r="O80" s="21">
        <v>1.62</v>
      </c>
      <c r="P80" s="21">
        <v>1.2969999999999999</v>
      </c>
      <c r="S80" s="8">
        <v>3607</v>
      </c>
      <c r="T80" s="9">
        <f t="shared" ref="T80:T91" si="20">S80/B80</f>
        <v>1.0120650953984287</v>
      </c>
      <c r="U80" s="5"/>
      <c r="Z80"/>
      <c r="AI80" s="84">
        <f>(0.8*C80*G80)/60</f>
        <v>722.2</v>
      </c>
    </row>
    <row r="81" spans="1:35" x14ac:dyDescent="0.25">
      <c r="A81" s="7" t="s">
        <v>28</v>
      </c>
      <c r="B81" s="8">
        <v>3666</v>
      </c>
      <c r="C81" s="8">
        <v>131</v>
      </c>
      <c r="D81" s="8">
        <v>324</v>
      </c>
      <c r="E81" s="8">
        <v>25</v>
      </c>
      <c r="F81" s="8">
        <v>92</v>
      </c>
      <c r="G81" s="8">
        <v>355</v>
      </c>
      <c r="H81" s="8">
        <v>13</v>
      </c>
      <c r="I81" s="8">
        <v>96</v>
      </c>
      <c r="J81" s="8">
        <v>882</v>
      </c>
      <c r="K81" s="8">
        <v>80</v>
      </c>
      <c r="L81" s="8">
        <v>91</v>
      </c>
      <c r="M81" s="21">
        <v>7.7</v>
      </c>
      <c r="N81" s="21">
        <v>7.8</v>
      </c>
      <c r="O81" s="21">
        <v>1.611</v>
      </c>
      <c r="P81" s="21">
        <v>1.3169999999999999</v>
      </c>
      <c r="S81" s="8">
        <v>2974</v>
      </c>
      <c r="T81" s="9">
        <f t="shared" si="20"/>
        <v>0.8112384069830878</v>
      </c>
      <c r="U81" s="5"/>
      <c r="Z81"/>
      <c r="AI81" s="84">
        <f t="shared" ref="AI81:AI91" si="21">(0.8*C81*G81)/60</f>
        <v>620.06666666666683</v>
      </c>
    </row>
    <row r="82" spans="1:35" x14ac:dyDescent="0.25">
      <c r="A82" s="7" t="s">
        <v>29</v>
      </c>
      <c r="B82" s="8">
        <v>4091</v>
      </c>
      <c r="C82" s="8">
        <v>132</v>
      </c>
      <c r="D82" s="8">
        <v>564</v>
      </c>
      <c r="E82" s="8">
        <v>20</v>
      </c>
      <c r="F82" s="8">
        <v>97</v>
      </c>
      <c r="G82" s="8">
        <v>484</v>
      </c>
      <c r="H82" s="8">
        <v>17</v>
      </c>
      <c r="I82" s="8">
        <v>96</v>
      </c>
      <c r="J82" s="8">
        <v>987</v>
      </c>
      <c r="K82" s="8">
        <v>60</v>
      </c>
      <c r="L82" s="8">
        <v>94</v>
      </c>
      <c r="M82" s="21">
        <v>7.8</v>
      </c>
      <c r="N82" s="21">
        <v>7.9</v>
      </c>
      <c r="O82" s="21">
        <v>1.964</v>
      </c>
      <c r="P82" s="21">
        <v>1.2909999999999999</v>
      </c>
      <c r="S82" s="8">
        <v>2807</v>
      </c>
      <c r="T82" s="9">
        <f t="shared" si="20"/>
        <v>0.68614030799315573</v>
      </c>
      <c r="U82" s="5"/>
      <c r="Z82"/>
      <c r="AI82" s="84">
        <f t="shared" si="21"/>
        <v>851.84</v>
      </c>
    </row>
    <row r="83" spans="1:35" x14ac:dyDescent="0.25">
      <c r="A83" s="7" t="s">
        <v>30</v>
      </c>
      <c r="B83" s="8">
        <v>5907</v>
      </c>
      <c r="C83" s="8">
        <v>197</v>
      </c>
      <c r="D83" s="8">
        <v>269</v>
      </c>
      <c r="E83" s="8">
        <v>17</v>
      </c>
      <c r="F83" s="8">
        <v>94</v>
      </c>
      <c r="G83" s="8">
        <v>271</v>
      </c>
      <c r="H83" s="8">
        <v>15</v>
      </c>
      <c r="I83" s="8">
        <v>95</v>
      </c>
      <c r="J83" s="8">
        <v>646</v>
      </c>
      <c r="K83" s="8">
        <v>46</v>
      </c>
      <c r="L83" s="8">
        <v>93</v>
      </c>
      <c r="M83" s="21">
        <v>8.1999999999999993</v>
      </c>
      <c r="N83" s="21">
        <v>7.9</v>
      </c>
      <c r="O83" s="21">
        <v>1.399</v>
      </c>
      <c r="P83" s="21">
        <v>1.224</v>
      </c>
      <c r="S83" s="8">
        <v>2864</v>
      </c>
      <c r="T83" s="9">
        <f t="shared" si="20"/>
        <v>0.48484848484848486</v>
      </c>
      <c r="U83" s="5"/>
      <c r="Z83"/>
      <c r="AI83" s="84">
        <f t="shared" si="21"/>
        <v>711.82666666666671</v>
      </c>
    </row>
    <row r="84" spans="1:35" x14ac:dyDescent="0.25">
      <c r="A84" s="7" t="s">
        <v>31</v>
      </c>
      <c r="B84" s="8">
        <v>4301</v>
      </c>
      <c r="C84" s="8">
        <v>139</v>
      </c>
      <c r="D84" s="8">
        <v>339</v>
      </c>
      <c r="E84" s="8">
        <v>18</v>
      </c>
      <c r="F84" s="8">
        <v>95</v>
      </c>
      <c r="G84" s="8">
        <v>319</v>
      </c>
      <c r="H84" s="8">
        <v>17</v>
      </c>
      <c r="I84" s="8">
        <v>95</v>
      </c>
      <c r="J84" s="8">
        <v>726</v>
      </c>
      <c r="K84" s="8">
        <v>70</v>
      </c>
      <c r="L84" s="8">
        <v>90</v>
      </c>
      <c r="M84" s="21">
        <v>7.9</v>
      </c>
      <c r="N84" s="21">
        <v>7.8</v>
      </c>
      <c r="O84" s="21">
        <v>3.0550000000000002</v>
      </c>
      <c r="P84" s="21">
        <v>1.1870000000000001</v>
      </c>
      <c r="S84" s="8">
        <v>2871</v>
      </c>
      <c r="T84" s="9">
        <f t="shared" si="20"/>
        <v>0.6675191815856778</v>
      </c>
      <c r="U84" s="5"/>
      <c r="Z84"/>
      <c r="AI84" s="84">
        <f t="shared" si="21"/>
        <v>591.21333333333337</v>
      </c>
    </row>
    <row r="85" spans="1:35" x14ac:dyDescent="0.25">
      <c r="A85" s="7" t="s">
        <v>32</v>
      </c>
      <c r="B85" s="8">
        <v>3595</v>
      </c>
      <c r="C85" s="8">
        <v>120</v>
      </c>
      <c r="D85" s="8">
        <v>261</v>
      </c>
      <c r="E85" s="8">
        <v>28</v>
      </c>
      <c r="F85" s="8">
        <v>89</v>
      </c>
      <c r="G85" s="8">
        <v>252</v>
      </c>
      <c r="H85" s="8">
        <v>18</v>
      </c>
      <c r="I85" s="8">
        <v>93</v>
      </c>
      <c r="J85" s="8">
        <v>796</v>
      </c>
      <c r="K85" s="8">
        <v>76</v>
      </c>
      <c r="L85" s="8">
        <v>90</v>
      </c>
      <c r="M85" s="21">
        <v>8</v>
      </c>
      <c r="N85" s="21">
        <v>7.6</v>
      </c>
      <c r="O85" s="21">
        <v>1.9330000000000001</v>
      </c>
      <c r="P85" s="21">
        <v>1.381</v>
      </c>
      <c r="S85" s="8">
        <v>2847</v>
      </c>
      <c r="T85" s="9">
        <f t="shared" si="20"/>
        <v>0.79193324061196102</v>
      </c>
      <c r="U85" s="5"/>
      <c r="Z85"/>
      <c r="AI85" s="84">
        <f t="shared" si="21"/>
        <v>403.2</v>
      </c>
    </row>
    <row r="86" spans="1:35" x14ac:dyDescent="0.25">
      <c r="A86" s="7" t="s">
        <v>33</v>
      </c>
      <c r="B86" s="8">
        <v>3369</v>
      </c>
      <c r="C86" s="8">
        <v>109</v>
      </c>
      <c r="D86" s="8">
        <v>620</v>
      </c>
      <c r="E86" s="8">
        <v>26</v>
      </c>
      <c r="F86" s="8">
        <v>96</v>
      </c>
      <c r="G86" s="8">
        <v>371</v>
      </c>
      <c r="H86" s="8">
        <v>9</v>
      </c>
      <c r="I86" s="8">
        <v>98</v>
      </c>
      <c r="J86" s="8">
        <v>903</v>
      </c>
      <c r="K86" s="8">
        <v>86</v>
      </c>
      <c r="L86" s="8">
        <v>90</v>
      </c>
      <c r="M86" s="21">
        <v>7.95</v>
      </c>
      <c r="N86" s="21">
        <v>7.91</v>
      </c>
      <c r="O86" s="21">
        <v>1.6040000000000001</v>
      </c>
      <c r="P86" s="21">
        <v>1.24</v>
      </c>
      <c r="S86" s="8">
        <v>3076</v>
      </c>
      <c r="T86" s="9">
        <f t="shared" si="20"/>
        <v>0.91303057287028788</v>
      </c>
      <c r="U86" s="5"/>
      <c r="Z86"/>
      <c r="AI86" s="84">
        <f t="shared" si="21"/>
        <v>539.18666666666672</v>
      </c>
    </row>
    <row r="87" spans="1:35" x14ac:dyDescent="0.25">
      <c r="A87" s="7" t="s">
        <v>34</v>
      </c>
      <c r="B87" s="8">
        <v>3338</v>
      </c>
      <c r="C87" s="8">
        <v>108</v>
      </c>
      <c r="D87" s="8">
        <v>445</v>
      </c>
      <c r="E87" s="8">
        <v>16</v>
      </c>
      <c r="F87" s="8">
        <v>96</v>
      </c>
      <c r="G87" s="8">
        <v>321</v>
      </c>
      <c r="H87" s="8">
        <v>9</v>
      </c>
      <c r="I87" s="8">
        <v>97</v>
      </c>
      <c r="J87" s="8">
        <v>1030</v>
      </c>
      <c r="K87" s="8">
        <v>78</v>
      </c>
      <c r="L87" s="8">
        <v>92</v>
      </c>
      <c r="M87" s="21">
        <v>7.65</v>
      </c>
      <c r="N87" s="21">
        <v>7.74</v>
      </c>
      <c r="O87" s="21">
        <v>1.766</v>
      </c>
      <c r="P87" s="21">
        <v>1.42</v>
      </c>
      <c r="S87" s="8">
        <v>3112</v>
      </c>
      <c r="T87" s="9">
        <f t="shared" si="20"/>
        <v>0.93229478729778315</v>
      </c>
      <c r="U87" s="5"/>
      <c r="Z87"/>
      <c r="AI87" s="84">
        <f t="shared" si="21"/>
        <v>462.24</v>
      </c>
    </row>
    <row r="88" spans="1:35" x14ac:dyDescent="0.25">
      <c r="A88" s="7" t="s">
        <v>35</v>
      </c>
      <c r="B88" s="8">
        <v>2678</v>
      </c>
      <c r="C88" s="8">
        <v>89</v>
      </c>
      <c r="D88" s="8">
        <v>326</v>
      </c>
      <c r="E88" s="8">
        <v>12</v>
      </c>
      <c r="F88" s="8">
        <v>96</v>
      </c>
      <c r="G88" s="8">
        <v>287</v>
      </c>
      <c r="H88" s="8">
        <v>14</v>
      </c>
      <c r="I88" s="8">
        <v>95</v>
      </c>
      <c r="J88" s="8">
        <v>785</v>
      </c>
      <c r="K88" s="8">
        <v>75</v>
      </c>
      <c r="L88" s="8">
        <v>90</v>
      </c>
      <c r="M88" s="21">
        <v>6.5</v>
      </c>
      <c r="N88" s="21">
        <v>6.6</v>
      </c>
      <c r="O88" s="21">
        <v>1.93</v>
      </c>
      <c r="P88" s="21">
        <v>1.5109999999999999</v>
      </c>
      <c r="S88" s="8">
        <v>2852</v>
      </c>
      <c r="T88" s="9">
        <f t="shared" si="20"/>
        <v>1.0649738610903658</v>
      </c>
      <c r="U88" s="5"/>
      <c r="Z88"/>
      <c r="AI88" s="84">
        <f t="shared" si="21"/>
        <v>340.57333333333338</v>
      </c>
    </row>
    <row r="89" spans="1:35" x14ac:dyDescent="0.25">
      <c r="A89" s="7" t="s">
        <v>36</v>
      </c>
      <c r="B89" s="8">
        <v>4121</v>
      </c>
      <c r="C89" s="8">
        <v>133</v>
      </c>
      <c r="D89" s="8">
        <v>243</v>
      </c>
      <c r="E89" s="8">
        <v>11</v>
      </c>
      <c r="F89" s="8">
        <v>96</v>
      </c>
      <c r="G89" s="8">
        <v>294</v>
      </c>
      <c r="H89" s="8">
        <v>12</v>
      </c>
      <c r="I89" s="8">
        <v>96</v>
      </c>
      <c r="J89" s="8">
        <v>762</v>
      </c>
      <c r="K89" s="8">
        <v>31</v>
      </c>
      <c r="L89" s="8">
        <v>96</v>
      </c>
      <c r="M89" s="21">
        <v>7.8</v>
      </c>
      <c r="N89" s="21">
        <v>7.5</v>
      </c>
      <c r="O89" s="21">
        <v>1.5589999999999999</v>
      </c>
      <c r="P89" s="21">
        <v>1.014</v>
      </c>
      <c r="S89" s="8">
        <v>3181</v>
      </c>
      <c r="T89" s="9">
        <f t="shared" si="20"/>
        <v>0.77190002426595483</v>
      </c>
      <c r="U89" s="5"/>
      <c r="Z89"/>
      <c r="AI89" s="84">
        <f t="shared" si="21"/>
        <v>521.36</v>
      </c>
    </row>
    <row r="90" spans="1:35" x14ac:dyDescent="0.25">
      <c r="A90" s="7" t="s">
        <v>37</v>
      </c>
      <c r="B90" s="8">
        <v>2954</v>
      </c>
      <c r="C90" s="8">
        <v>98</v>
      </c>
      <c r="D90" s="8">
        <v>319</v>
      </c>
      <c r="E90" s="8">
        <v>19</v>
      </c>
      <c r="F90" s="8">
        <v>94</v>
      </c>
      <c r="G90" s="8">
        <v>355</v>
      </c>
      <c r="H90" s="8">
        <v>8</v>
      </c>
      <c r="I90" s="8">
        <v>98</v>
      </c>
      <c r="J90" s="8">
        <v>896</v>
      </c>
      <c r="K90" s="8">
        <v>45</v>
      </c>
      <c r="L90" s="8">
        <v>95</v>
      </c>
      <c r="M90" s="21">
        <v>7.7</v>
      </c>
      <c r="N90" s="21">
        <v>7.5</v>
      </c>
      <c r="O90" s="21">
        <v>1.577</v>
      </c>
      <c r="P90" s="21">
        <v>1.1559999999999999</v>
      </c>
      <c r="S90" s="8">
        <v>3047</v>
      </c>
      <c r="T90" s="9">
        <f t="shared" si="20"/>
        <v>1.0314827352742044</v>
      </c>
      <c r="U90" s="5"/>
      <c r="Z90"/>
      <c r="AI90" s="84">
        <f t="shared" si="21"/>
        <v>463.86666666666673</v>
      </c>
    </row>
    <row r="91" spans="1:35" ht="13" thickBot="1" x14ac:dyDescent="0.3">
      <c r="A91" s="7" t="s">
        <v>38</v>
      </c>
      <c r="B91" s="8">
        <v>6644</v>
      </c>
      <c r="C91" s="8">
        <f>(B91/31)</f>
        <v>214.32258064516128</v>
      </c>
      <c r="D91" s="8">
        <v>525</v>
      </c>
      <c r="E91" s="8">
        <v>42</v>
      </c>
      <c r="F91" s="8">
        <v>92</v>
      </c>
      <c r="G91" s="8">
        <v>462</v>
      </c>
      <c r="H91" s="8">
        <v>33</v>
      </c>
      <c r="I91" s="8">
        <v>93</v>
      </c>
      <c r="J91" s="8">
        <v>795</v>
      </c>
      <c r="K91" s="8">
        <v>94</v>
      </c>
      <c r="L91" s="8">
        <v>88</v>
      </c>
      <c r="M91" s="21">
        <v>8.1999999999999993</v>
      </c>
      <c r="N91" s="21">
        <v>7.6</v>
      </c>
      <c r="O91" s="21">
        <v>1.3380000000000001</v>
      </c>
      <c r="P91" s="21">
        <v>1.286</v>
      </c>
      <c r="S91" s="8">
        <v>3299</v>
      </c>
      <c r="T91" s="9">
        <f t="shared" si="20"/>
        <v>0.49653822998193858</v>
      </c>
      <c r="U91" s="5"/>
      <c r="Z91"/>
      <c r="AI91" s="84">
        <f t="shared" si="21"/>
        <v>1320.2270967741936</v>
      </c>
    </row>
    <row r="92" spans="1:35" ht="13.5" thickTop="1" thickBot="1" x14ac:dyDescent="0.3">
      <c r="A92" s="10" t="s">
        <v>51</v>
      </c>
      <c r="B92" s="11">
        <f t="shared" ref="B92:J92" si="22">SUM(B80:B91)</f>
        <v>48228</v>
      </c>
      <c r="C92" s="11">
        <f t="shared" si="22"/>
        <v>1585.3225806451612</v>
      </c>
      <c r="D92" s="11">
        <f t="shared" si="22"/>
        <v>5234</v>
      </c>
      <c r="E92" s="11">
        <f>SUM(E80:E91)</f>
        <v>263</v>
      </c>
      <c r="F92" s="11">
        <f>SUM(F80:F91)</f>
        <v>1135</v>
      </c>
      <c r="G92" s="11">
        <f>SUM(G80:G91)</f>
        <v>4242</v>
      </c>
      <c r="H92" s="11">
        <f>SUM(H80:H91)</f>
        <v>181</v>
      </c>
      <c r="I92" s="11">
        <f>SUM(I80:I91)</f>
        <v>1149</v>
      </c>
      <c r="J92" s="11">
        <f t="shared" si="22"/>
        <v>10354</v>
      </c>
      <c r="K92" s="11">
        <f>SUM(K80:K91)</f>
        <v>822</v>
      </c>
      <c r="L92" s="11">
        <f>SUM(L80:L91)</f>
        <v>1103</v>
      </c>
      <c r="M92" s="20">
        <f t="shared" ref="M92:T92" si="23">SUM(M80:M91)</f>
        <v>93.100000000000009</v>
      </c>
      <c r="N92" s="20">
        <f t="shared" si="23"/>
        <v>91.55</v>
      </c>
      <c r="O92" s="20">
        <f t="shared" si="23"/>
        <v>21.356000000000002</v>
      </c>
      <c r="P92" s="20">
        <f t="shared" si="23"/>
        <v>15.323999999999998</v>
      </c>
      <c r="S92" s="11">
        <f t="shared" si="23"/>
        <v>36537</v>
      </c>
      <c r="T92" s="20">
        <f t="shared" si="23"/>
        <v>9.6639649282013309</v>
      </c>
      <c r="U92" s="24"/>
      <c r="Z92"/>
      <c r="AI92" s="85"/>
    </row>
    <row r="93" spans="1:35" ht="13.5" thickTop="1" thickBot="1" x14ac:dyDescent="0.3">
      <c r="A93" s="19" t="s">
        <v>52</v>
      </c>
      <c r="B93" s="12">
        <f t="shared" ref="B93:P93" si="24">AVERAGE(B80:B91)</f>
        <v>4019</v>
      </c>
      <c r="C93" s="12">
        <f t="shared" si="24"/>
        <v>132.11021505376343</v>
      </c>
      <c r="D93" s="12">
        <f t="shared" si="24"/>
        <v>436.16666666666669</v>
      </c>
      <c r="E93" s="12">
        <f>AVERAGE(E80:E91)</f>
        <v>21.916666666666668</v>
      </c>
      <c r="F93" s="12">
        <f>AVERAGE(F80:F91)</f>
        <v>94.583333333333329</v>
      </c>
      <c r="G93" s="12">
        <f>AVERAGE(G80:G91)</f>
        <v>353.5</v>
      </c>
      <c r="H93" s="12">
        <f>AVERAGE(H80:H91)</f>
        <v>15.083333333333334</v>
      </c>
      <c r="I93" s="12">
        <f>AVERAGE(I80:I91)</f>
        <v>95.75</v>
      </c>
      <c r="J93" s="12">
        <f t="shared" si="24"/>
        <v>862.83333333333337</v>
      </c>
      <c r="K93" s="12">
        <f>AVERAGE(K80:K91)</f>
        <v>68.5</v>
      </c>
      <c r="L93" s="12">
        <f>AVERAGE(L80:L91)</f>
        <v>91.916666666666671</v>
      </c>
      <c r="M93" s="15">
        <f t="shared" si="24"/>
        <v>7.7583333333333337</v>
      </c>
      <c r="N93" s="15">
        <f t="shared" si="24"/>
        <v>7.6291666666666664</v>
      </c>
      <c r="O93" s="15">
        <f t="shared" si="24"/>
        <v>1.7796666666666667</v>
      </c>
      <c r="P93" s="15">
        <f t="shared" si="24"/>
        <v>1.2769999999999999</v>
      </c>
      <c r="S93" s="12">
        <f>AVERAGE(S80:S91)</f>
        <v>3044.75</v>
      </c>
      <c r="T93" s="15">
        <f>AVERAGE(T80:T91)</f>
        <v>0.80533041068344424</v>
      </c>
      <c r="U93" s="24"/>
      <c r="Z93"/>
      <c r="AI93" s="86">
        <f>AVERAGE(AI80:AI91)</f>
        <v>628.98336917562722</v>
      </c>
    </row>
    <row r="94" spans="1:35" ht="13" thickTop="1" x14ac:dyDescent="0.25">
      <c r="S94" s="14"/>
      <c r="Z94"/>
    </row>
    <row r="95" spans="1:35" ht="13" thickBot="1" x14ac:dyDescent="0.3">
      <c r="S95" s="14"/>
      <c r="Z95"/>
    </row>
    <row r="96" spans="1:35" ht="13" thickTop="1" x14ac:dyDescent="0.25">
      <c r="A96" s="35" t="s">
        <v>5</v>
      </c>
      <c r="B96" s="16" t="s">
        <v>6</v>
      </c>
      <c r="C96" s="16" t="s">
        <v>6</v>
      </c>
      <c r="D96" s="16" t="s">
        <v>7</v>
      </c>
      <c r="E96" s="16" t="s">
        <v>8</v>
      </c>
      <c r="F96" s="22" t="s">
        <v>2</v>
      </c>
      <c r="G96" s="16" t="s">
        <v>9</v>
      </c>
      <c r="H96" s="16" t="s">
        <v>10</v>
      </c>
      <c r="I96" s="22" t="s">
        <v>3</v>
      </c>
      <c r="J96" s="16" t="s">
        <v>11</v>
      </c>
      <c r="K96" s="16" t="s">
        <v>12</v>
      </c>
      <c r="L96" s="22" t="s">
        <v>13</v>
      </c>
      <c r="M96" s="16" t="s">
        <v>14</v>
      </c>
      <c r="N96" s="16" t="s">
        <v>15</v>
      </c>
      <c r="O96" s="16" t="s">
        <v>16</v>
      </c>
      <c r="P96" s="16" t="s">
        <v>17</v>
      </c>
      <c r="S96" s="36" t="s">
        <v>18</v>
      </c>
      <c r="T96" s="36" t="s">
        <v>19</v>
      </c>
      <c r="U96" s="88"/>
      <c r="Z96"/>
      <c r="AI96" s="56" t="s">
        <v>122</v>
      </c>
    </row>
    <row r="97" spans="1:35" ht="13" thickBot="1" x14ac:dyDescent="0.3">
      <c r="A97" s="30" t="s">
        <v>53</v>
      </c>
      <c r="B97" s="17" t="s">
        <v>21</v>
      </c>
      <c r="C97" s="18" t="s">
        <v>22</v>
      </c>
      <c r="D97" s="17" t="s">
        <v>23</v>
      </c>
      <c r="E97" s="17" t="s">
        <v>23</v>
      </c>
      <c r="F97" s="23" t="s">
        <v>24</v>
      </c>
      <c r="G97" s="17" t="s">
        <v>23</v>
      </c>
      <c r="H97" s="17" t="s">
        <v>23</v>
      </c>
      <c r="I97" s="23" t="s">
        <v>24</v>
      </c>
      <c r="J97" s="17" t="s">
        <v>23</v>
      </c>
      <c r="K97" s="17" t="s">
        <v>23</v>
      </c>
      <c r="L97" s="23" t="s">
        <v>24</v>
      </c>
      <c r="M97" s="17"/>
      <c r="N97" s="17"/>
      <c r="O97" s="17"/>
      <c r="P97" s="17"/>
      <c r="S97" s="18" t="s">
        <v>25</v>
      </c>
      <c r="T97" s="18" t="s">
        <v>26</v>
      </c>
      <c r="U97" s="89"/>
      <c r="Z97"/>
      <c r="AI97" s="60" t="s">
        <v>123</v>
      </c>
    </row>
    <row r="98" spans="1:35" ht="13" thickTop="1" x14ac:dyDescent="0.25">
      <c r="A98" s="7" t="s">
        <v>27</v>
      </c>
      <c r="B98" s="8">
        <v>4692</v>
      </c>
      <c r="C98" s="8">
        <v>151</v>
      </c>
      <c r="D98" s="8">
        <v>521</v>
      </c>
      <c r="E98" s="8">
        <v>90</v>
      </c>
      <c r="F98" s="8">
        <v>83</v>
      </c>
      <c r="G98" s="8">
        <v>489</v>
      </c>
      <c r="H98" s="8">
        <v>46</v>
      </c>
      <c r="I98" s="8">
        <v>91</v>
      </c>
      <c r="J98" s="8">
        <v>928</v>
      </c>
      <c r="K98" s="8">
        <v>146</v>
      </c>
      <c r="L98" s="8">
        <v>84</v>
      </c>
      <c r="M98" s="21">
        <v>8.1</v>
      </c>
      <c r="N98" s="21">
        <v>7.8</v>
      </c>
      <c r="O98" s="21">
        <v>1.113</v>
      </c>
      <c r="P98" s="21">
        <v>0.98899999999999999</v>
      </c>
      <c r="S98" s="8">
        <v>3330</v>
      </c>
      <c r="T98" s="9">
        <f t="shared" ref="T98:T109" si="25">S98/B98</f>
        <v>0.70971867007672629</v>
      </c>
      <c r="U98" s="5"/>
      <c r="Z98"/>
      <c r="AI98" s="84">
        <f>(0.8*C98*G98)/60</f>
        <v>984.5200000000001</v>
      </c>
    </row>
    <row r="99" spans="1:35" x14ac:dyDescent="0.25">
      <c r="A99" s="7" t="s">
        <v>28</v>
      </c>
      <c r="B99" s="8">
        <v>4711</v>
      </c>
      <c r="C99" s="8">
        <v>162</v>
      </c>
      <c r="D99" s="8">
        <v>293</v>
      </c>
      <c r="E99" s="8">
        <v>71</v>
      </c>
      <c r="F99" s="8">
        <v>76</v>
      </c>
      <c r="G99" s="8">
        <v>436</v>
      </c>
      <c r="H99" s="8">
        <v>43</v>
      </c>
      <c r="I99" s="8">
        <v>90</v>
      </c>
      <c r="J99" s="8">
        <v>875</v>
      </c>
      <c r="K99" s="8">
        <v>135</v>
      </c>
      <c r="L99" s="8">
        <v>85</v>
      </c>
      <c r="M99" s="21">
        <v>7.9</v>
      </c>
      <c r="N99" s="21">
        <v>7.7</v>
      </c>
      <c r="O99" s="21">
        <v>0.86399999999999999</v>
      </c>
      <c r="P99" s="21">
        <v>0.62</v>
      </c>
      <c r="S99" s="8">
        <v>2938</v>
      </c>
      <c r="T99" s="9">
        <f t="shared" si="25"/>
        <v>0.62364678412226704</v>
      </c>
      <c r="U99" s="5"/>
      <c r="Z99"/>
      <c r="AI99" s="84">
        <f t="shared" ref="AI99:AI109" si="26">(0.8*C99*G99)/60</f>
        <v>941.76</v>
      </c>
    </row>
    <row r="100" spans="1:35" x14ac:dyDescent="0.25">
      <c r="A100" s="7" t="s">
        <v>29</v>
      </c>
      <c r="B100" s="8">
        <v>4036</v>
      </c>
      <c r="C100" s="8">
        <v>130</v>
      </c>
      <c r="D100" s="8">
        <v>296</v>
      </c>
      <c r="E100" s="8">
        <v>53</v>
      </c>
      <c r="F100" s="8">
        <v>82</v>
      </c>
      <c r="G100" s="8">
        <v>322</v>
      </c>
      <c r="H100" s="8">
        <v>22</v>
      </c>
      <c r="I100" s="8">
        <v>93</v>
      </c>
      <c r="J100" s="8">
        <v>931</v>
      </c>
      <c r="K100" s="8">
        <v>132</v>
      </c>
      <c r="L100" s="8">
        <v>86</v>
      </c>
      <c r="M100" s="21">
        <v>8.1999999999999993</v>
      </c>
      <c r="N100" s="21">
        <v>7.4</v>
      </c>
      <c r="O100" s="21"/>
      <c r="P100" s="21"/>
      <c r="S100" s="8">
        <v>3173</v>
      </c>
      <c r="T100" s="9">
        <f t="shared" si="25"/>
        <v>0.78617443012884047</v>
      </c>
      <c r="U100" s="5"/>
      <c r="Z100"/>
      <c r="AI100" s="84">
        <f t="shared" si="26"/>
        <v>558.13333333333333</v>
      </c>
    </row>
    <row r="101" spans="1:35" x14ac:dyDescent="0.25">
      <c r="A101" s="7" t="s">
        <v>30</v>
      </c>
      <c r="B101" s="8">
        <v>2922</v>
      </c>
      <c r="C101" s="8">
        <v>97</v>
      </c>
      <c r="D101" s="8">
        <v>427</v>
      </c>
      <c r="E101" s="8">
        <v>41</v>
      </c>
      <c r="F101" s="8">
        <v>90</v>
      </c>
      <c r="G101" s="8">
        <v>427</v>
      </c>
      <c r="H101" s="8">
        <v>22</v>
      </c>
      <c r="I101" s="8">
        <v>95</v>
      </c>
      <c r="J101" s="8">
        <v>1059</v>
      </c>
      <c r="K101" s="8">
        <v>109</v>
      </c>
      <c r="L101" s="8">
        <v>90</v>
      </c>
      <c r="M101" s="21">
        <v>7.8</v>
      </c>
      <c r="N101" s="21">
        <v>7.5</v>
      </c>
      <c r="O101" s="21">
        <v>1.341</v>
      </c>
      <c r="P101" s="21">
        <v>1.097</v>
      </c>
      <c r="S101" s="8">
        <v>4062</v>
      </c>
      <c r="T101" s="9">
        <f t="shared" si="25"/>
        <v>1.3901437371663243</v>
      </c>
      <c r="U101" s="5"/>
      <c r="Z101"/>
      <c r="AI101" s="84">
        <f t="shared" si="26"/>
        <v>552.25333333333344</v>
      </c>
    </row>
    <row r="102" spans="1:35" x14ac:dyDescent="0.25">
      <c r="A102" s="7" t="s">
        <v>31</v>
      </c>
      <c r="B102" s="8">
        <v>9749</v>
      </c>
      <c r="C102" s="8">
        <v>314</v>
      </c>
      <c r="D102" s="8">
        <v>214</v>
      </c>
      <c r="E102" s="8">
        <v>37</v>
      </c>
      <c r="F102" s="8">
        <v>83</v>
      </c>
      <c r="G102" s="8">
        <v>287</v>
      </c>
      <c r="H102" s="8">
        <v>23</v>
      </c>
      <c r="I102" s="8">
        <v>92</v>
      </c>
      <c r="J102" s="8">
        <v>628</v>
      </c>
      <c r="K102" s="8">
        <v>88</v>
      </c>
      <c r="L102" s="8">
        <v>86</v>
      </c>
      <c r="M102" s="21">
        <v>7.5</v>
      </c>
      <c r="N102" s="21">
        <v>7.4</v>
      </c>
      <c r="O102" s="21">
        <v>1.2190000000000001</v>
      </c>
      <c r="P102" s="21">
        <v>0.91700000000000004</v>
      </c>
      <c r="S102" s="8">
        <v>3874</v>
      </c>
      <c r="T102" s="9">
        <f t="shared" si="25"/>
        <v>0.39737408965022053</v>
      </c>
      <c r="U102" s="5"/>
      <c r="Z102"/>
      <c r="AI102" s="84">
        <f t="shared" si="26"/>
        <v>1201.5733333333335</v>
      </c>
    </row>
    <row r="103" spans="1:35" x14ac:dyDescent="0.25">
      <c r="A103" s="7" t="s">
        <v>32</v>
      </c>
      <c r="B103" s="8">
        <v>5283</v>
      </c>
      <c r="C103" s="8">
        <v>176</v>
      </c>
      <c r="D103" s="8">
        <v>323</v>
      </c>
      <c r="E103" s="8">
        <v>25</v>
      </c>
      <c r="F103" s="8">
        <v>92</v>
      </c>
      <c r="G103" s="8">
        <v>282</v>
      </c>
      <c r="H103" s="8">
        <v>13</v>
      </c>
      <c r="I103" s="8">
        <v>95</v>
      </c>
      <c r="J103" s="8">
        <v>828</v>
      </c>
      <c r="K103" s="8">
        <v>48</v>
      </c>
      <c r="L103" s="8">
        <v>94</v>
      </c>
      <c r="M103" s="21">
        <v>7.7</v>
      </c>
      <c r="N103" s="21">
        <v>7.6</v>
      </c>
      <c r="O103" s="21">
        <v>1.3979999999999999</v>
      </c>
      <c r="P103" s="21">
        <v>1.02</v>
      </c>
      <c r="S103" s="8">
        <v>3676</v>
      </c>
      <c r="T103" s="9">
        <f t="shared" si="25"/>
        <v>0.69581677077418136</v>
      </c>
      <c r="U103" s="5"/>
      <c r="Z103"/>
      <c r="AI103" s="84">
        <f t="shared" si="26"/>
        <v>661.7600000000001</v>
      </c>
    </row>
    <row r="104" spans="1:35" x14ac:dyDescent="0.25">
      <c r="A104" s="7" t="s">
        <v>33</v>
      </c>
      <c r="B104" s="8">
        <v>4316</v>
      </c>
      <c r="C104" s="8">
        <v>139</v>
      </c>
      <c r="D104" s="8">
        <v>387</v>
      </c>
      <c r="E104" s="8">
        <v>20</v>
      </c>
      <c r="F104" s="8">
        <v>95</v>
      </c>
      <c r="G104" s="8">
        <v>318</v>
      </c>
      <c r="H104" s="8">
        <v>10</v>
      </c>
      <c r="I104" s="8">
        <v>97</v>
      </c>
      <c r="J104" s="8">
        <v>866</v>
      </c>
      <c r="K104" s="8">
        <v>50</v>
      </c>
      <c r="L104" s="8">
        <v>94</v>
      </c>
      <c r="M104" s="21">
        <v>7.6</v>
      </c>
      <c r="N104" s="21">
        <v>7.7</v>
      </c>
      <c r="O104" s="21"/>
      <c r="P104" s="21"/>
      <c r="S104" s="8">
        <v>3743</v>
      </c>
      <c r="T104" s="9">
        <f t="shared" si="25"/>
        <v>0.86723818350324378</v>
      </c>
      <c r="U104" s="5"/>
      <c r="Z104"/>
      <c r="AI104" s="84">
        <f t="shared" si="26"/>
        <v>589.36</v>
      </c>
    </row>
    <row r="105" spans="1:35" x14ac:dyDescent="0.25">
      <c r="A105" s="7" t="s">
        <v>34</v>
      </c>
      <c r="B105" s="8">
        <v>4553</v>
      </c>
      <c r="C105" s="8">
        <v>147</v>
      </c>
      <c r="D105" s="8">
        <v>337</v>
      </c>
      <c r="E105" s="8">
        <v>24</v>
      </c>
      <c r="F105" s="8">
        <v>93</v>
      </c>
      <c r="G105" s="8">
        <v>265</v>
      </c>
      <c r="H105" s="8">
        <v>16</v>
      </c>
      <c r="I105" s="8">
        <v>94</v>
      </c>
      <c r="J105" s="8">
        <v>877</v>
      </c>
      <c r="K105" s="8">
        <v>73</v>
      </c>
      <c r="L105" s="8">
        <v>92</v>
      </c>
      <c r="M105" s="21">
        <v>7.7</v>
      </c>
      <c r="N105" s="21">
        <v>7.8</v>
      </c>
      <c r="O105" s="21">
        <v>1.5980000000000001</v>
      </c>
      <c r="P105" s="21">
        <v>1.2290000000000001</v>
      </c>
      <c r="S105" s="8">
        <v>3626</v>
      </c>
      <c r="T105" s="9">
        <f t="shared" si="25"/>
        <v>0.79639797935427192</v>
      </c>
      <c r="U105" s="5"/>
      <c r="Z105"/>
      <c r="AI105" s="84">
        <f t="shared" si="26"/>
        <v>519.40000000000009</v>
      </c>
    </row>
    <row r="106" spans="1:35" x14ac:dyDescent="0.25">
      <c r="A106" s="7" t="s">
        <v>35</v>
      </c>
      <c r="B106" s="8">
        <v>4516</v>
      </c>
      <c r="C106" s="8">
        <v>151</v>
      </c>
      <c r="D106" s="8">
        <v>269</v>
      </c>
      <c r="E106" s="8">
        <v>22</v>
      </c>
      <c r="F106" s="8">
        <v>92</v>
      </c>
      <c r="G106" s="8">
        <v>321</v>
      </c>
      <c r="H106" s="8">
        <v>19</v>
      </c>
      <c r="I106" s="8">
        <v>94</v>
      </c>
      <c r="J106" s="8">
        <v>837</v>
      </c>
      <c r="K106" s="8">
        <v>52</v>
      </c>
      <c r="L106" s="8">
        <v>94</v>
      </c>
      <c r="M106" s="21">
        <v>7.6</v>
      </c>
      <c r="N106" s="21">
        <v>7.8</v>
      </c>
      <c r="O106" s="21">
        <v>1.635</v>
      </c>
      <c r="P106" s="21">
        <v>1.04</v>
      </c>
      <c r="S106" s="8">
        <v>3340</v>
      </c>
      <c r="T106" s="9">
        <f t="shared" si="25"/>
        <v>0.73959255978742244</v>
      </c>
      <c r="U106" s="5"/>
      <c r="Z106"/>
      <c r="AI106" s="84">
        <f t="shared" si="26"/>
        <v>646.28000000000009</v>
      </c>
    </row>
    <row r="107" spans="1:35" x14ac:dyDescent="0.25">
      <c r="A107" s="7" t="s">
        <v>36</v>
      </c>
      <c r="B107" s="8">
        <v>5997</v>
      </c>
      <c r="C107" s="8">
        <v>193</v>
      </c>
      <c r="D107" s="8">
        <v>393</v>
      </c>
      <c r="E107" s="8">
        <v>13</v>
      </c>
      <c r="F107" s="8">
        <v>97</v>
      </c>
      <c r="G107" s="8">
        <v>239</v>
      </c>
      <c r="H107" s="8">
        <v>6</v>
      </c>
      <c r="I107" s="8">
        <v>98</v>
      </c>
      <c r="J107" s="8">
        <v>807</v>
      </c>
      <c r="K107" s="8">
        <v>34</v>
      </c>
      <c r="L107" s="8">
        <v>96</v>
      </c>
      <c r="M107" s="21">
        <v>7.7</v>
      </c>
      <c r="N107" s="21">
        <v>7.6</v>
      </c>
      <c r="O107" s="21">
        <v>1.63</v>
      </c>
      <c r="P107" s="21">
        <v>1.091</v>
      </c>
      <c r="S107" s="8">
        <v>3812</v>
      </c>
      <c r="T107" s="9">
        <f t="shared" si="25"/>
        <v>0.63565115891278978</v>
      </c>
      <c r="U107" s="5"/>
      <c r="Z107"/>
      <c r="AI107" s="84">
        <f t="shared" si="26"/>
        <v>615.02666666666664</v>
      </c>
    </row>
    <row r="108" spans="1:35" x14ac:dyDescent="0.25">
      <c r="A108" s="7" t="s">
        <v>37</v>
      </c>
      <c r="B108" s="8">
        <v>4113</v>
      </c>
      <c r="C108" s="8">
        <v>137</v>
      </c>
      <c r="D108" s="8">
        <v>1871</v>
      </c>
      <c r="E108" s="8">
        <v>12</v>
      </c>
      <c r="F108" s="8">
        <v>99</v>
      </c>
      <c r="G108" s="8">
        <v>685</v>
      </c>
      <c r="H108" s="8">
        <v>8</v>
      </c>
      <c r="I108" s="8">
        <v>99</v>
      </c>
      <c r="J108" s="8">
        <v>1510</v>
      </c>
      <c r="K108" s="8">
        <v>30</v>
      </c>
      <c r="L108" s="8">
        <v>98</v>
      </c>
      <c r="M108" s="21">
        <v>7.4</v>
      </c>
      <c r="N108" s="21">
        <v>7.6</v>
      </c>
      <c r="O108" s="21">
        <v>1.613</v>
      </c>
      <c r="P108" s="21">
        <v>1.2749999999999999</v>
      </c>
      <c r="S108" s="8">
        <v>3836</v>
      </c>
      <c r="T108" s="9">
        <f t="shared" si="25"/>
        <v>0.93265256503768534</v>
      </c>
      <c r="U108" s="5"/>
      <c r="Z108"/>
      <c r="AI108" s="84">
        <f t="shared" si="26"/>
        <v>1251.2666666666667</v>
      </c>
    </row>
    <row r="109" spans="1:35" ht="13" thickBot="1" x14ac:dyDescent="0.3">
      <c r="A109" s="7" t="s">
        <v>38</v>
      </c>
      <c r="B109" s="8">
        <v>3662</v>
      </c>
      <c r="C109" s="8">
        <v>118</v>
      </c>
      <c r="D109" s="8">
        <v>466</v>
      </c>
      <c r="E109" s="8">
        <v>21</v>
      </c>
      <c r="F109" s="8">
        <v>96</v>
      </c>
      <c r="G109" s="8">
        <v>233</v>
      </c>
      <c r="H109" s="8">
        <v>10</v>
      </c>
      <c r="I109" s="8">
        <v>96</v>
      </c>
      <c r="J109" s="8">
        <v>898</v>
      </c>
      <c r="K109" s="8">
        <v>44</v>
      </c>
      <c r="L109" s="8">
        <v>95</v>
      </c>
      <c r="M109" s="21">
        <v>8</v>
      </c>
      <c r="N109" s="21">
        <v>7.4</v>
      </c>
      <c r="O109" s="21">
        <v>1.3280000000000001</v>
      </c>
      <c r="P109" s="21">
        <v>1.1559999999999999</v>
      </c>
      <c r="S109" s="8">
        <v>3717</v>
      </c>
      <c r="T109" s="9">
        <f t="shared" si="25"/>
        <v>1.0150191152375752</v>
      </c>
      <c r="U109" s="5"/>
      <c r="Z109"/>
      <c r="AI109" s="84">
        <f t="shared" si="26"/>
        <v>366.5866666666667</v>
      </c>
    </row>
    <row r="110" spans="1:35" ht="13.5" thickTop="1" thickBot="1" x14ac:dyDescent="0.3">
      <c r="A110" s="10" t="s">
        <v>54</v>
      </c>
      <c r="B110" s="11">
        <f t="shared" ref="B110:P110" si="27">SUM(B98:B109)</f>
        <v>58550</v>
      </c>
      <c r="C110" s="11">
        <f t="shared" si="27"/>
        <v>1915</v>
      </c>
      <c r="D110" s="11">
        <f t="shared" si="27"/>
        <v>5797</v>
      </c>
      <c r="E110" s="11">
        <f>SUM(E98:E109)</f>
        <v>429</v>
      </c>
      <c r="F110" s="11">
        <f>SUM(F98:F109)</f>
        <v>1078</v>
      </c>
      <c r="G110" s="11">
        <f>SUM(G98:G109)</f>
        <v>4304</v>
      </c>
      <c r="H110" s="11">
        <f>SUM(H98:H109)</f>
        <v>238</v>
      </c>
      <c r="I110" s="11">
        <f>SUM(I98:I109)</f>
        <v>1134</v>
      </c>
      <c r="J110" s="11">
        <f t="shared" si="27"/>
        <v>11044</v>
      </c>
      <c r="K110" s="11">
        <f>SUM(K98:K109)</f>
        <v>941</v>
      </c>
      <c r="L110" s="11">
        <f>SUM(L98:L109)</f>
        <v>1094</v>
      </c>
      <c r="M110" s="20">
        <f t="shared" si="27"/>
        <v>93.200000000000017</v>
      </c>
      <c r="N110" s="20">
        <f t="shared" si="27"/>
        <v>91.3</v>
      </c>
      <c r="O110" s="20">
        <f t="shared" si="27"/>
        <v>13.738999999999997</v>
      </c>
      <c r="P110" s="20">
        <f t="shared" si="27"/>
        <v>10.434000000000001</v>
      </c>
      <c r="S110" s="11">
        <f>SUM(S98:S109)</f>
        <v>43127</v>
      </c>
      <c r="T110" s="20">
        <f>SUM(T98:T109)</f>
        <v>9.5894260437515495</v>
      </c>
      <c r="U110" s="24"/>
      <c r="Z110"/>
      <c r="AI110" s="85"/>
    </row>
    <row r="111" spans="1:35" ht="13.5" thickTop="1" thickBot="1" x14ac:dyDescent="0.3">
      <c r="A111" s="19" t="s">
        <v>55</v>
      </c>
      <c r="B111" s="12">
        <f t="shared" ref="B111:P111" si="28">AVERAGE(B98:B109)</f>
        <v>4879.166666666667</v>
      </c>
      <c r="C111" s="12">
        <f t="shared" si="28"/>
        <v>159.58333333333334</v>
      </c>
      <c r="D111" s="12">
        <f t="shared" si="28"/>
        <v>483.08333333333331</v>
      </c>
      <c r="E111" s="12">
        <f>AVERAGE(E98:E109)</f>
        <v>35.75</v>
      </c>
      <c r="F111" s="12">
        <f>AVERAGE(F98:F109)</f>
        <v>89.833333333333329</v>
      </c>
      <c r="G111" s="12">
        <f>AVERAGE(G98:G109)</f>
        <v>358.66666666666669</v>
      </c>
      <c r="H111" s="12">
        <f>AVERAGE(H98:H109)</f>
        <v>19.833333333333332</v>
      </c>
      <c r="I111" s="12">
        <f>AVERAGE(I98:I109)</f>
        <v>94.5</v>
      </c>
      <c r="J111" s="12">
        <f t="shared" si="28"/>
        <v>920.33333333333337</v>
      </c>
      <c r="K111" s="12">
        <f>AVERAGE(K98:K109)</f>
        <v>78.416666666666671</v>
      </c>
      <c r="L111" s="12">
        <f>AVERAGE(L98:L109)</f>
        <v>91.166666666666671</v>
      </c>
      <c r="M111" s="15">
        <f t="shared" si="28"/>
        <v>7.7666666666666684</v>
      </c>
      <c r="N111" s="15">
        <f t="shared" si="28"/>
        <v>7.6083333333333334</v>
      </c>
      <c r="O111" s="15">
        <f t="shared" si="28"/>
        <v>1.3738999999999997</v>
      </c>
      <c r="P111" s="15">
        <f t="shared" si="28"/>
        <v>1.0434000000000001</v>
      </c>
      <c r="S111" s="12">
        <f>AVERAGE(S98:S109)</f>
        <v>3593.9166666666665</v>
      </c>
      <c r="T111" s="15">
        <f>AVERAGE(T98:T109)</f>
        <v>0.79911883697929575</v>
      </c>
      <c r="U111" s="24"/>
      <c r="Z111"/>
      <c r="AI111" s="86">
        <f>AVERAGE(AI98:AI109)</f>
        <v>740.66</v>
      </c>
    </row>
    <row r="112" spans="1:35" ht="13" thickTop="1" x14ac:dyDescent="0.25">
      <c r="S112" s="14"/>
      <c r="Z112"/>
    </row>
    <row r="113" spans="1:35" ht="13" thickBot="1" x14ac:dyDescent="0.3">
      <c r="S113" s="14"/>
      <c r="Z113"/>
    </row>
    <row r="114" spans="1:35" ht="13" thickTop="1" x14ac:dyDescent="0.25">
      <c r="A114" s="35" t="s">
        <v>5</v>
      </c>
      <c r="B114" s="16" t="s">
        <v>6</v>
      </c>
      <c r="C114" s="16" t="s">
        <v>6</v>
      </c>
      <c r="D114" s="16" t="s">
        <v>7</v>
      </c>
      <c r="E114" s="16" t="s">
        <v>8</v>
      </c>
      <c r="F114" s="22" t="s">
        <v>2</v>
      </c>
      <c r="G114" s="16" t="s">
        <v>9</v>
      </c>
      <c r="H114" s="16" t="s">
        <v>10</v>
      </c>
      <c r="I114" s="22" t="s">
        <v>3</v>
      </c>
      <c r="J114" s="16" t="s">
        <v>11</v>
      </c>
      <c r="K114" s="16" t="s">
        <v>12</v>
      </c>
      <c r="L114" s="22" t="s">
        <v>13</v>
      </c>
      <c r="M114" s="16" t="s">
        <v>14</v>
      </c>
      <c r="N114" s="16" t="s">
        <v>15</v>
      </c>
      <c r="O114" s="16" t="s">
        <v>16</v>
      </c>
      <c r="P114" s="16" t="s">
        <v>17</v>
      </c>
      <c r="Q114" s="16" t="s">
        <v>56</v>
      </c>
      <c r="R114" s="16" t="s">
        <v>56</v>
      </c>
      <c r="S114" s="36" t="s">
        <v>18</v>
      </c>
      <c r="T114" s="36" t="s">
        <v>19</v>
      </c>
      <c r="U114" s="88"/>
      <c r="Z114"/>
      <c r="AI114" s="56" t="s">
        <v>122</v>
      </c>
    </row>
    <row r="115" spans="1:35" ht="13" thickBot="1" x14ac:dyDescent="0.3">
      <c r="A115" s="30" t="s">
        <v>57</v>
      </c>
      <c r="B115" s="17" t="s">
        <v>21</v>
      </c>
      <c r="C115" s="18" t="s">
        <v>22</v>
      </c>
      <c r="D115" s="17" t="s">
        <v>23</v>
      </c>
      <c r="E115" s="17" t="s">
        <v>23</v>
      </c>
      <c r="F115" s="23" t="s">
        <v>24</v>
      </c>
      <c r="G115" s="17" t="s">
        <v>23</v>
      </c>
      <c r="H115" s="17" t="s">
        <v>23</v>
      </c>
      <c r="I115" s="23" t="s">
        <v>24</v>
      </c>
      <c r="J115" s="17" t="s">
        <v>23</v>
      </c>
      <c r="K115" s="17" t="s">
        <v>23</v>
      </c>
      <c r="L115" s="23" t="s">
        <v>24</v>
      </c>
      <c r="M115" s="17"/>
      <c r="N115" s="17"/>
      <c r="O115" s="17"/>
      <c r="P115" s="17"/>
      <c r="Q115" s="17" t="s">
        <v>58</v>
      </c>
      <c r="R115" s="17" t="s">
        <v>24</v>
      </c>
      <c r="S115" s="18" t="s">
        <v>25</v>
      </c>
      <c r="T115" s="18" t="s">
        <v>26</v>
      </c>
      <c r="U115" s="89"/>
      <c r="Z115"/>
      <c r="AI115" s="60" t="s">
        <v>123</v>
      </c>
    </row>
    <row r="116" spans="1:35" ht="13" thickTop="1" x14ac:dyDescent="0.25">
      <c r="A116" s="7" t="s">
        <v>27</v>
      </c>
      <c r="B116" s="8">
        <v>4767</v>
      </c>
      <c r="C116" s="8">
        <v>154</v>
      </c>
      <c r="D116" s="8">
        <v>290</v>
      </c>
      <c r="E116" s="8">
        <v>10</v>
      </c>
      <c r="F116" s="8">
        <v>96</v>
      </c>
      <c r="G116" s="8">
        <v>426</v>
      </c>
      <c r="H116" s="8">
        <v>13</v>
      </c>
      <c r="I116" s="8">
        <v>97</v>
      </c>
      <c r="J116" s="8">
        <v>898</v>
      </c>
      <c r="K116" s="8">
        <v>45</v>
      </c>
      <c r="L116" s="8">
        <v>95</v>
      </c>
      <c r="M116" s="21">
        <v>7.7</v>
      </c>
      <c r="N116" s="21">
        <v>7.6</v>
      </c>
      <c r="O116" s="21">
        <v>1.377</v>
      </c>
      <c r="P116" s="21">
        <v>1.08</v>
      </c>
      <c r="Q116" s="8">
        <v>99</v>
      </c>
      <c r="R116" s="21">
        <v>1.4</v>
      </c>
      <c r="S116" s="8">
        <v>4069</v>
      </c>
      <c r="T116" s="9">
        <f t="shared" ref="T116:T127" si="29">S116/B116</f>
        <v>0.85357667295993289</v>
      </c>
      <c r="U116" s="5"/>
      <c r="Z116"/>
      <c r="AI116" s="84">
        <f>(0.8*C116*G116)/60</f>
        <v>874.72</v>
      </c>
    </row>
    <row r="117" spans="1:35" x14ac:dyDescent="0.25">
      <c r="A117" s="7" t="s">
        <v>28</v>
      </c>
      <c r="B117" s="8">
        <v>5356</v>
      </c>
      <c r="C117" s="8">
        <v>191</v>
      </c>
      <c r="D117" s="8">
        <v>485</v>
      </c>
      <c r="E117" s="8">
        <v>13</v>
      </c>
      <c r="F117" s="8">
        <v>97</v>
      </c>
      <c r="G117" s="8">
        <v>266</v>
      </c>
      <c r="H117" s="8">
        <v>13</v>
      </c>
      <c r="I117" s="8">
        <v>95</v>
      </c>
      <c r="J117" s="8">
        <v>820</v>
      </c>
      <c r="K117" s="8">
        <v>26</v>
      </c>
      <c r="L117" s="8">
        <v>97</v>
      </c>
      <c r="M117" s="21">
        <v>7.7</v>
      </c>
      <c r="N117" s="21">
        <v>7.6</v>
      </c>
      <c r="O117" s="21">
        <v>1.127</v>
      </c>
      <c r="P117" s="21">
        <v>0.92200000000000004</v>
      </c>
      <c r="Q117" s="8">
        <v>88</v>
      </c>
      <c r="R117" s="21">
        <v>1.1599999999999999</v>
      </c>
      <c r="S117" s="8">
        <v>3070</v>
      </c>
      <c r="T117" s="9">
        <f t="shared" si="29"/>
        <v>0.57318894697535472</v>
      </c>
      <c r="U117" s="5"/>
      <c r="Z117"/>
      <c r="AI117" s="84">
        <f t="shared" ref="AI117:AI127" si="30">(0.8*C117*G117)/60</f>
        <v>677.41333333333341</v>
      </c>
    </row>
    <row r="118" spans="1:35" x14ac:dyDescent="0.25">
      <c r="A118" s="7" t="s">
        <v>29</v>
      </c>
      <c r="B118" s="8">
        <v>5501</v>
      </c>
      <c r="C118" s="8">
        <v>177</v>
      </c>
      <c r="D118" s="8">
        <v>358</v>
      </c>
      <c r="E118" s="8">
        <v>13</v>
      </c>
      <c r="F118" s="8">
        <v>96</v>
      </c>
      <c r="G118" s="8">
        <v>342</v>
      </c>
      <c r="H118" s="8">
        <v>8</v>
      </c>
      <c r="I118" s="8">
        <v>98</v>
      </c>
      <c r="J118" s="8">
        <v>796</v>
      </c>
      <c r="K118" s="8">
        <v>34</v>
      </c>
      <c r="L118" s="8">
        <v>96</v>
      </c>
      <c r="M118" s="21">
        <v>8</v>
      </c>
      <c r="N118" s="21">
        <v>7.8</v>
      </c>
      <c r="O118" s="21">
        <v>1.28</v>
      </c>
      <c r="P118" s="21">
        <v>1.0289999999999999</v>
      </c>
      <c r="Q118" s="8">
        <v>99</v>
      </c>
      <c r="R118" s="21">
        <v>1.21</v>
      </c>
      <c r="S118" s="8">
        <v>3551</v>
      </c>
      <c r="T118" s="9">
        <f t="shared" si="29"/>
        <v>0.64551899654608258</v>
      </c>
      <c r="U118" s="5"/>
      <c r="Z118"/>
      <c r="AI118" s="84">
        <f t="shared" si="30"/>
        <v>807.12</v>
      </c>
    </row>
    <row r="119" spans="1:35" x14ac:dyDescent="0.25">
      <c r="A119" s="7" t="s">
        <v>30</v>
      </c>
      <c r="B119" s="8">
        <v>4888</v>
      </c>
      <c r="C119" s="8">
        <v>163</v>
      </c>
      <c r="D119" s="8">
        <v>217</v>
      </c>
      <c r="E119" s="8">
        <v>17</v>
      </c>
      <c r="F119" s="8">
        <v>92</v>
      </c>
      <c r="G119" s="8">
        <v>284</v>
      </c>
      <c r="H119" s="8">
        <v>16</v>
      </c>
      <c r="I119" s="8">
        <v>94</v>
      </c>
      <c r="J119" s="8">
        <v>699</v>
      </c>
      <c r="K119" s="8">
        <v>35</v>
      </c>
      <c r="L119" s="8">
        <v>95</v>
      </c>
      <c r="M119" s="21">
        <v>8.1999999999999993</v>
      </c>
      <c r="N119" s="21">
        <v>7.5</v>
      </c>
      <c r="O119" s="21">
        <v>1.1359999999999999</v>
      </c>
      <c r="P119" s="21">
        <v>0.78300000000000003</v>
      </c>
      <c r="Q119" s="8">
        <v>55</v>
      </c>
      <c r="R119" s="21">
        <v>1.28</v>
      </c>
      <c r="S119" s="8">
        <v>3659</v>
      </c>
      <c r="T119" s="9">
        <f t="shared" si="29"/>
        <v>0.74856792144026185</v>
      </c>
      <c r="U119" s="5"/>
      <c r="Z119"/>
      <c r="AI119" s="84">
        <f t="shared" si="30"/>
        <v>617.22666666666669</v>
      </c>
    </row>
    <row r="120" spans="1:35" x14ac:dyDescent="0.25">
      <c r="A120" s="7" t="s">
        <v>31</v>
      </c>
      <c r="B120" s="8">
        <v>3988</v>
      </c>
      <c r="C120" s="8">
        <v>129</v>
      </c>
      <c r="D120" s="8">
        <v>278</v>
      </c>
      <c r="E120" s="8">
        <v>9</v>
      </c>
      <c r="F120" s="8">
        <v>97</v>
      </c>
      <c r="G120" s="8">
        <v>350</v>
      </c>
      <c r="H120" s="8">
        <v>6</v>
      </c>
      <c r="I120" s="8">
        <v>98</v>
      </c>
      <c r="J120" s="8">
        <v>811</v>
      </c>
      <c r="K120" s="8">
        <v>41</v>
      </c>
      <c r="L120" s="8">
        <v>95</v>
      </c>
      <c r="M120" s="21">
        <v>8.1</v>
      </c>
      <c r="N120" s="21">
        <v>7.6</v>
      </c>
      <c r="O120" s="21">
        <v>1.321</v>
      </c>
      <c r="P120" s="21">
        <v>1.069</v>
      </c>
      <c r="Q120" s="8">
        <v>88</v>
      </c>
      <c r="R120" s="21">
        <v>1.1499999999999999</v>
      </c>
      <c r="S120" s="8">
        <v>3435</v>
      </c>
      <c r="T120" s="9">
        <f t="shared" si="29"/>
        <v>0.86133400200601806</v>
      </c>
      <c r="U120" s="5"/>
      <c r="Z120"/>
      <c r="AI120" s="84">
        <f t="shared" si="30"/>
        <v>602</v>
      </c>
    </row>
    <row r="121" spans="1:35" x14ac:dyDescent="0.25">
      <c r="A121" s="7" t="s">
        <v>32</v>
      </c>
      <c r="B121" s="8">
        <v>3656</v>
      </c>
      <c r="C121" s="8">
        <v>122</v>
      </c>
      <c r="D121" s="8">
        <v>439</v>
      </c>
      <c r="E121" s="8">
        <v>14</v>
      </c>
      <c r="F121" s="8">
        <v>97</v>
      </c>
      <c r="G121" s="8">
        <v>475</v>
      </c>
      <c r="H121" s="8">
        <v>9</v>
      </c>
      <c r="I121" s="8">
        <v>98</v>
      </c>
      <c r="J121" s="8">
        <v>953</v>
      </c>
      <c r="K121" s="8">
        <v>44</v>
      </c>
      <c r="L121" s="8">
        <v>95</v>
      </c>
      <c r="M121" s="21">
        <v>8</v>
      </c>
      <c r="N121" s="21">
        <v>7.8</v>
      </c>
      <c r="O121" s="21">
        <v>1.4279999999999999</v>
      </c>
      <c r="P121" s="21">
        <v>1.1240000000000001</v>
      </c>
      <c r="Q121" s="8">
        <v>99</v>
      </c>
      <c r="R121" s="21">
        <v>1.66</v>
      </c>
      <c r="S121" s="8">
        <v>3505</v>
      </c>
      <c r="T121" s="9">
        <f t="shared" si="29"/>
        <v>0.95869803063457326</v>
      </c>
      <c r="U121" s="5"/>
      <c r="Z121"/>
      <c r="AI121" s="84">
        <f t="shared" si="30"/>
        <v>772.66666666666674</v>
      </c>
    </row>
    <row r="122" spans="1:35" x14ac:dyDescent="0.25">
      <c r="A122" s="7" t="s">
        <v>33</v>
      </c>
      <c r="B122" s="8">
        <v>4022</v>
      </c>
      <c r="C122" s="8">
        <v>130</v>
      </c>
      <c r="D122" s="8">
        <v>375</v>
      </c>
      <c r="E122" s="8">
        <v>29</v>
      </c>
      <c r="F122" s="8">
        <v>92</v>
      </c>
      <c r="G122" s="8">
        <v>585</v>
      </c>
      <c r="H122" s="8">
        <v>20</v>
      </c>
      <c r="I122" s="8">
        <v>97</v>
      </c>
      <c r="J122" s="8">
        <v>686</v>
      </c>
      <c r="K122" s="8">
        <v>55</v>
      </c>
      <c r="L122" s="8">
        <v>92</v>
      </c>
      <c r="M122" s="21">
        <v>7.8</v>
      </c>
      <c r="N122" s="21">
        <v>7.8</v>
      </c>
      <c r="O122" s="21">
        <v>1.456</v>
      </c>
      <c r="P122" s="21">
        <v>1.232</v>
      </c>
      <c r="Q122" s="8">
        <v>99</v>
      </c>
      <c r="R122" s="21">
        <v>2.35</v>
      </c>
      <c r="S122" s="8">
        <v>3240</v>
      </c>
      <c r="T122" s="9">
        <f t="shared" si="29"/>
        <v>0.80556936847339633</v>
      </c>
      <c r="U122" s="5"/>
      <c r="Z122"/>
      <c r="AI122" s="84">
        <f t="shared" si="30"/>
        <v>1014</v>
      </c>
    </row>
    <row r="123" spans="1:35" x14ac:dyDescent="0.25">
      <c r="A123" s="7" t="s">
        <v>34</v>
      </c>
      <c r="B123" s="8">
        <v>4167</v>
      </c>
      <c r="C123" s="8">
        <v>134</v>
      </c>
      <c r="D123" s="8">
        <v>292</v>
      </c>
      <c r="E123" s="8">
        <v>27</v>
      </c>
      <c r="F123" s="8">
        <v>91</v>
      </c>
      <c r="G123" s="8">
        <v>332</v>
      </c>
      <c r="H123" s="8">
        <v>18</v>
      </c>
      <c r="I123" s="8">
        <v>95</v>
      </c>
      <c r="J123" s="8">
        <v>775</v>
      </c>
      <c r="K123" s="8">
        <v>71</v>
      </c>
      <c r="L123" s="8">
        <v>91</v>
      </c>
      <c r="M123" s="21">
        <v>8.1999999999999993</v>
      </c>
      <c r="N123" s="21">
        <v>8.8000000000000007</v>
      </c>
      <c r="O123" s="21">
        <v>1.4339999999999999</v>
      </c>
      <c r="P123" s="21">
        <v>1.2190000000000001</v>
      </c>
      <c r="Q123" s="8">
        <v>88</v>
      </c>
      <c r="R123" s="21">
        <v>2.04</v>
      </c>
      <c r="S123" s="8">
        <v>3765</v>
      </c>
      <c r="T123" s="9">
        <f t="shared" si="29"/>
        <v>0.90352771778257734</v>
      </c>
      <c r="U123" s="5"/>
      <c r="Z123"/>
      <c r="AI123" s="84">
        <f t="shared" si="30"/>
        <v>593.1733333333334</v>
      </c>
    </row>
    <row r="124" spans="1:35" x14ac:dyDescent="0.25">
      <c r="A124" s="7" t="s">
        <v>35</v>
      </c>
      <c r="B124" s="8">
        <v>4186</v>
      </c>
      <c r="C124" s="8">
        <v>140</v>
      </c>
      <c r="D124" s="8">
        <v>200</v>
      </c>
      <c r="E124" s="8">
        <v>15</v>
      </c>
      <c r="F124" s="8">
        <v>93</v>
      </c>
      <c r="G124" s="8">
        <v>235</v>
      </c>
      <c r="H124" s="8">
        <v>8</v>
      </c>
      <c r="I124" s="8">
        <v>97</v>
      </c>
      <c r="J124" s="8">
        <v>644</v>
      </c>
      <c r="K124" s="8">
        <v>44</v>
      </c>
      <c r="L124" s="8">
        <v>93</v>
      </c>
      <c r="M124" s="21">
        <v>8.1</v>
      </c>
      <c r="N124" s="21">
        <v>8</v>
      </c>
      <c r="O124" s="21">
        <v>1.4590000000000001</v>
      </c>
      <c r="P124" s="21">
        <v>1.097</v>
      </c>
      <c r="Q124" s="8">
        <v>55</v>
      </c>
      <c r="R124" s="21">
        <v>1.98</v>
      </c>
      <c r="S124" s="8">
        <v>3450</v>
      </c>
      <c r="T124" s="9">
        <f t="shared" si="29"/>
        <v>0.82417582417582413</v>
      </c>
      <c r="U124" s="5"/>
      <c r="Z124"/>
      <c r="AI124" s="84">
        <f t="shared" si="30"/>
        <v>438.66666666666669</v>
      </c>
    </row>
    <row r="125" spans="1:35" x14ac:dyDescent="0.25">
      <c r="A125" s="7" t="s">
        <v>36</v>
      </c>
      <c r="B125" s="8">
        <v>4319</v>
      </c>
      <c r="C125" s="8">
        <v>139</v>
      </c>
      <c r="D125" s="8">
        <v>545</v>
      </c>
      <c r="E125" s="8">
        <v>9</v>
      </c>
      <c r="F125" s="8">
        <v>98</v>
      </c>
      <c r="G125" s="8">
        <v>294</v>
      </c>
      <c r="H125" s="8">
        <v>6</v>
      </c>
      <c r="I125" s="8">
        <v>98</v>
      </c>
      <c r="J125" s="8">
        <v>668</v>
      </c>
      <c r="K125" s="8">
        <v>28</v>
      </c>
      <c r="L125" s="8">
        <v>96</v>
      </c>
      <c r="M125" s="21">
        <v>7.8</v>
      </c>
      <c r="N125" s="21">
        <v>8.1999999999999993</v>
      </c>
      <c r="O125" s="21">
        <v>1.3109999999999999</v>
      </c>
      <c r="P125" s="21">
        <v>1.0209999999999999</v>
      </c>
      <c r="Q125" s="8">
        <v>66</v>
      </c>
      <c r="R125" s="21">
        <v>2.54</v>
      </c>
      <c r="S125" s="8">
        <v>3591</v>
      </c>
      <c r="T125" s="9">
        <f t="shared" si="29"/>
        <v>0.83144246353322526</v>
      </c>
      <c r="U125" s="5"/>
      <c r="Z125"/>
      <c r="AI125" s="84">
        <f t="shared" si="30"/>
        <v>544.88</v>
      </c>
    </row>
    <row r="126" spans="1:35" x14ac:dyDescent="0.25">
      <c r="A126" s="7" t="s">
        <v>37</v>
      </c>
      <c r="B126" s="8">
        <v>2716</v>
      </c>
      <c r="C126" s="8">
        <v>91</v>
      </c>
      <c r="D126" s="8">
        <v>320</v>
      </c>
      <c r="E126" s="8">
        <v>5</v>
      </c>
      <c r="F126" s="8">
        <v>98</v>
      </c>
      <c r="G126" s="8">
        <v>500</v>
      </c>
      <c r="H126" s="8">
        <v>5</v>
      </c>
      <c r="I126" s="8">
        <v>99</v>
      </c>
      <c r="J126" s="8">
        <v>979</v>
      </c>
      <c r="K126" s="8">
        <v>35</v>
      </c>
      <c r="L126" s="8">
        <v>96</v>
      </c>
      <c r="M126" s="21">
        <v>7.7</v>
      </c>
      <c r="N126" s="21">
        <v>7.8</v>
      </c>
      <c r="O126" s="21">
        <v>1.7170000000000001</v>
      </c>
      <c r="P126" s="21">
        <v>1.1379999999999999</v>
      </c>
      <c r="Q126" s="8">
        <v>88</v>
      </c>
      <c r="R126" s="21">
        <v>1.65</v>
      </c>
      <c r="S126" s="8">
        <v>3206</v>
      </c>
      <c r="T126" s="9">
        <f t="shared" si="29"/>
        <v>1.1804123711340206</v>
      </c>
      <c r="U126" s="5"/>
      <c r="Z126"/>
      <c r="AI126" s="84">
        <f t="shared" si="30"/>
        <v>606.66666666666663</v>
      </c>
    </row>
    <row r="127" spans="1:35" ht="13" thickBot="1" x14ac:dyDescent="0.3">
      <c r="A127" s="7" t="s">
        <v>38</v>
      </c>
      <c r="B127" s="8">
        <v>3752</v>
      </c>
      <c r="C127" s="8">
        <v>121</v>
      </c>
      <c r="D127" s="8">
        <v>344</v>
      </c>
      <c r="E127" s="8">
        <v>10</v>
      </c>
      <c r="F127" s="8">
        <v>97</v>
      </c>
      <c r="G127" s="8">
        <v>512</v>
      </c>
      <c r="H127" s="8">
        <v>7</v>
      </c>
      <c r="I127" s="8">
        <v>99</v>
      </c>
      <c r="J127" s="8">
        <v>998</v>
      </c>
      <c r="K127" s="8">
        <v>32</v>
      </c>
      <c r="L127" s="8">
        <v>97</v>
      </c>
      <c r="M127" s="21">
        <v>8.1999999999999993</v>
      </c>
      <c r="N127" s="21">
        <v>7.7</v>
      </c>
      <c r="O127" s="21">
        <v>1.427</v>
      </c>
      <c r="P127" s="21">
        <v>0.94699999999999995</v>
      </c>
      <c r="Q127" s="8">
        <v>110</v>
      </c>
      <c r="R127" s="21">
        <v>1.1599999999999999</v>
      </c>
      <c r="S127" s="8">
        <v>3826</v>
      </c>
      <c r="T127" s="9">
        <f t="shared" si="29"/>
        <v>1.0197228144989339</v>
      </c>
      <c r="U127" s="5"/>
      <c r="Z127"/>
      <c r="AI127" s="84">
        <f t="shared" si="30"/>
        <v>826.02666666666676</v>
      </c>
    </row>
    <row r="128" spans="1:35" ht="13.5" thickTop="1" thickBot="1" x14ac:dyDescent="0.3">
      <c r="A128" s="10" t="s">
        <v>59</v>
      </c>
      <c r="B128" s="11">
        <f t="shared" ref="B128:P128" si="31">SUM(B116:B127)</f>
        <v>51318</v>
      </c>
      <c r="C128" s="11">
        <f t="shared" si="31"/>
        <v>1691</v>
      </c>
      <c r="D128" s="11">
        <f t="shared" si="31"/>
        <v>4143</v>
      </c>
      <c r="E128" s="11">
        <f>SUM(E116:E127)</f>
        <v>171</v>
      </c>
      <c r="F128" s="11">
        <f>SUM(F116:F127)</f>
        <v>1144</v>
      </c>
      <c r="G128" s="11">
        <f>SUM(G116:G127)</f>
        <v>4601</v>
      </c>
      <c r="H128" s="11">
        <f>SUM(H116:H127)</f>
        <v>129</v>
      </c>
      <c r="I128" s="11">
        <f>SUM(I116:I127)</f>
        <v>1165</v>
      </c>
      <c r="J128" s="11">
        <f t="shared" si="31"/>
        <v>9727</v>
      </c>
      <c r="K128" s="11">
        <f>SUM(K116:K127)</f>
        <v>490</v>
      </c>
      <c r="L128" s="11">
        <f>SUM(L116:L127)</f>
        <v>1138</v>
      </c>
      <c r="M128" s="20">
        <f t="shared" si="31"/>
        <v>95.499999999999986</v>
      </c>
      <c r="N128" s="20">
        <f t="shared" si="31"/>
        <v>94.2</v>
      </c>
      <c r="O128" s="20">
        <f t="shared" si="31"/>
        <v>16.472999999999999</v>
      </c>
      <c r="P128" s="20">
        <f t="shared" si="31"/>
        <v>12.661</v>
      </c>
      <c r="Q128" s="20">
        <f>SUM(Q116:Q127)</f>
        <v>1034</v>
      </c>
      <c r="R128" s="20">
        <f>SUM(R116:R127)</f>
        <v>19.579999999999998</v>
      </c>
      <c r="S128" s="11">
        <f>SUM(S116:S127)</f>
        <v>42367</v>
      </c>
      <c r="T128" s="20">
        <f>SUM(T116:T127)</f>
        <v>10.2057351301602</v>
      </c>
      <c r="U128" s="24"/>
      <c r="Z128"/>
      <c r="AI128" s="85"/>
    </row>
    <row r="129" spans="1:35" ht="13.5" thickTop="1" thickBot="1" x14ac:dyDescent="0.3">
      <c r="A129" s="19" t="s">
        <v>60</v>
      </c>
      <c r="B129" s="12">
        <f t="shared" ref="B129:P129" si="32">AVERAGE(B116:B127)</f>
        <v>4276.5</v>
      </c>
      <c r="C129" s="12">
        <f t="shared" si="32"/>
        <v>140.91666666666666</v>
      </c>
      <c r="D129" s="12">
        <f t="shared" si="32"/>
        <v>345.25</v>
      </c>
      <c r="E129" s="12">
        <f>AVERAGE(E116:E127)</f>
        <v>14.25</v>
      </c>
      <c r="F129" s="12">
        <f>AVERAGE(F116:F127)</f>
        <v>95.333333333333329</v>
      </c>
      <c r="G129" s="12">
        <f>AVERAGE(G116:G127)</f>
        <v>383.41666666666669</v>
      </c>
      <c r="H129" s="12">
        <f>AVERAGE(H116:H127)</f>
        <v>10.75</v>
      </c>
      <c r="I129" s="12">
        <f>AVERAGE(I116:I127)</f>
        <v>97.083333333333329</v>
      </c>
      <c r="J129" s="12">
        <f t="shared" si="32"/>
        <v>810.58333333333337</v>
      </c>
      <c r="K129" s="12">
        <f>AVERAGE(K116:K127)</f>
        <v>40.833333333333336</v>
      </c>
      <c r="L129" s="12">
        <f>AVERAGE(L116:L127)</f>
        <v>94.833333333333329</v>
      </c>
      <c r="M129" s="15">
        <f t="shared" si="32"/>
        <v>7.9583333333333321</v>
      </c>
      <c r="N129" s="15">
        <f t="shared" si="32"/>
        <v>7.8500000000000005</v>
      </c>
      <c r="O129" s="15">
        <f t="shared" si="32"/>
        <v>1.3727499999999999</v>
      </c>
      <c r="P129" s="15">
        <f t="shared" si="32"/>
        <v>1.0550833333333334</v>
      </c>
      <c r="Q129" s="12">
        <f>AVERAGE(Q116:Q127)</f>
        <v>86.166666666666671</v>
      </c>
      <c r="R129" s="15">
        <f>AVERAGE(R116:R127)</f>
        <v>1.6316666666666666</v>
      </c>
      <c r="S129" s="12">
        <f>AVERAGE(S116:S127)</f>
        <v>3530.5833333333335</v>
      </c>
      <c r="T129" s="15">
        <f>AVERAGE(T116:T127)</f>
        <v>0.85047792751334994</v>
      </c>
      <c r="U129" s="24"/>
      <c r="Z129"/>
      <c r="AI129" s="86">
        <f>AVERAGE(AI116:AI127)</f>
        <v>697.88000000000011</v>
      </c>
    </row>
    <row r="130" spans="1:35" ht="13" thickTop="1" x14ac:dyDescent="0.25">
      <c r="S130" s="14"/>
      <c r="Z130"/>
    </row>
    <row r="131" spans="1:35" ht="13" thickBot="1" x14ac:dyDescent="0.3">
      <c r="S131" s="14"/>
      <c r="Z131"/>
    </row>
    <row r="132" spans="1:35" ht="13" thickTop="1" x14ac:dyDescent="0.25">
      <c r="A132" s="35" t="s">
        <v>5</v>
      </c>
      <c r="B132" s="16" t="s">
        <v>6</v>
      </c>
      <c r="C132" s="16" t="s">
        <v>6</v>
      </c>
      <c r="D132" s="16" t="s">
        <v>7</v>
      </c>
      <c r="E132" s="16" t="s">
        <v>8</v>
      </c>
      <c r="F132" s="22" t="s">
        <v>2</v>
      </c>
      <c r="G132" s="16" t="s">
        <v>9</v>
      </c>
      <c r="H132" s="16" t="s">
        <v>10</v>
      </c>
      <c r="I132" s="22" t="s">
        <v>3</v>
      </c>
      <c r="J132" s="16" t="s">
        <v>11</v>
      </c>
      <c r="K132" s="16" t="s">
        <v>12</v>
      </c>
      <c r="L132" s="22" t="s">
        <v>13</v>
      </c>
      <c r="M132" s="16" t="s">
        <v>14</v>
      </c>
      <c r="N132" s="16" t="s">
        <v>15</v>
      </c>
      <c r="O132" s="16" t="s">
        <v>16</v>
      </c>
      <c r="P132" s="16" t="s">
        <v>17</v>
      </c>
      <c r="Q132" s="16" t="s">
        <v>56</v>
      </c>
      <c r="R132" s="16" t="s">
        <v>56</v>
      </c>
      <c r="S132" s="36" t="s">
        <v>18</v>
      </c>
      <c r="T132" s="36" t="s">
        <v>19</v>
      </c>
      <c r="U132" s="88"/>
      <c r="Z132"/>
      <c r="AI132" s="56" t="s">
        <v>122</v>
      </c>
    </row>
    <row r="133" spans="1:35" ht="13" thickBot="1" x14ac:dyDescent="0.3">
      <c r="A133" s="30" t="s">
        <v>61</v>
      </c>
      <c r="B133" s="17" t="s">
        <v>21</v>
      </c>
      <c r="C133" s="18" t="s">
        <v>22</v>
      </c>
      <c r="D133" s="17" t="s">
        <v>23</v>
      </c>
      <c r="E133" s="17" t="s">
        <v>23</v>
      </c>
      <c r="F133" s="23" t="s">
        <v>24</v>
      </c>
      <c r="G133" s="17" t="s">
        <v>23</v>
      </c>
      <c r="H133" s="17" t="s">
        <v>23</v>
      </c>
      <c r="I133" s="23" t="s">
        <v>24</v>
      </c>
      <c r="J133" s="17" t="s">
        <v>23</v>
      </c>
      <c r="K133" s="17" t="s">
        <v>23</v>
      </c>
      <c r="L133" s="23" t="s">
        <v>24</v>
      </c>
      <c r="M133" s="17"/>
      <c r="N133" s="17"/>
      <c r="O133" s="17"/>
      <c r="P133" s="17"/>
      <c r="Q133" s="17" t="s">
        <v>58</v>
      </c>
      <c r="R133" s="17" t="s">
        <v>24</v>
      </c>
      <c r="S133" s="18" t="s">
        <v>25</v>
      </c>
      <c r="T133" s="18" t="s">
        <v>26</v>
      </c>
      <c r="U133" s="89"/>
      <c r="Z133"/>
      <c r="AI133" s="60" t="s">
        <v>123</v>
      </c>
    </row>
    <row r="134" spans="1:35" ht="13" thickTop="1" x14ac:dyDescent="0.25">
      <c r="A134" s="7" t="s">
        <v>27</v>
      </c>
      <c r="B134" s="8">
        <v>4673</v>
      </c>
      <c r="C134" s="8">
        <v>151</v>
      </c>
      <c r="D134" s="8">
        <v>361</v>
      </c>
      <c r="E134" s="8">
        <v>20</v>
      </c>
      <c r="F134" s="8">
        <v>94</v>
      </c>
      <c r="G134" s="8">
        <v>372</v>
      </c>
      <c r="H134" s="8">
        <v>15</v>
      </c>
      <c r="I134" s="8">
        <v>96</v>
      </c>
      <c r="J134" s="8">
        <v>1112</v>
      </c>
      <c r="K134" s="8">
        <v>35</v>
      </c>
      <c r="L134" s="8">
        <v>97</v>
      </c>
      <c r="M134" s="21">
        <v>8.1</v>
      </c>
      <c r="N134" s="21">
        <v>7.8</v>
      </c>
      <c r="O134" s="21">
        <v>1.246</v>
      </c>
      <c r="P134" s="21">
        <v>0.97399999999999998</v>
      </c>
      <c r="Q134" s="8">
        <v>66</v>
      </c>
      <c r="R134" s="21">
        <v>1.53</v>
      </c>
      <c r="S134" s="8">
        <v>3337</v>
      </c>
      <c r="T134" s="9">
        <f t="shared" ref="T134:T145" si="33">S134/B134</f>
        <v>0.71410228974962553</v>
      </c>
      <c r="U134" s="5"/>
      <c r="Z134"/>
      <c r="AI134" s="84">
        <f>(0.8*C134*G134)/60</f>
        <v>748.96000000000015</v>
      </c>
    </row>
    <row r="135" spans="1:35" x14ac:dyDescent="0.25">
      <c r="A135" s="7" t="s">
        <v>28</v>
      </c>
      <c r="B135" s="8">
        <v>3076</v>
      </c>
      <c r="C135" s="8">
        <v>110</v>
      </c>
      <c r="D135" s="8">
        <v>550</v>
      </c>
      <c r="E135" s="8">
        <v>17</v>
      </c>
      <c r="F135" s="8">
        <v>97</v>
      </c>
      <c r="G135" s="8">
        <v>694</v>
      </c>
      <c r="H135" s="8">
        <v>16</v>
      </c>
      <c r="I135" s="8">
        <v>98</v>
      </c>
      <c r="J135" s="8">
        <v>1156</v>
      </c>
      <c r="K135" s="8">
        <v>66</v>
      </c>
      <c r="L135" s="8">
        <v>94</v>
      </c>
      <c r="M135" s="21">
        <v>8.1</v>
      </c>
      <c r="N135" s="21">
        <v>7.9</v>
      </c>
      <c r="O135" s="21">
        <v>1.581</v>
      </c>
      <c r="P135" s="21">
        <v>1.133</v>
      </c>
      <c r="Q135" s="8">
        <v>88</v>
      </c>
      <c r="R135" s="21">
        <v>0.94</v>
      </c>
      <c r="S135" s="8">
        <v>3172</v>
      </c>
      <c r="T135" s="9">
        <f t="shared" si="33"/>
        <v>1.0312093628088426</v>
      </c>
      <c r="U135" s="5"/>
      <c r="Z135"/>
      <c r="AI135" s="84">
        <f t="shared" ref="AI135:AI145" si="34">(0.8*C135*G135)/60</f>
        <v>1017.8666666666667</v>
      </c>
    </row>
    <row r="136" spans="1:35" x14ac:dyDescent="0.25">
      <c r="A136" s="7" t="s">
        <v>29</v>
      </c>
      <c r="B136" s="8">
        <v>3737</v>
      </c>
      <c r="C136" s="8">
        <v>121</v>
      </c>
      <c r="D136" s="8">
        <v>519</v>
      </c>
      <c r="E136" s="8">
        <v>37</v>
      </c>
      <c r="F136" s="8">
        <v>93</v>
      </c>
      <c r="G136" s="8">
        <v>423</v>
      </c>
      <c r="H136" s="8">
        <v>10</v>
      </c>
      <c r="I136" s="8">
        <v>98</v>
      </c>
      <c r="J136" s="8">
        <v>964</v>
      </c>
      <c r="K136" s="8">
        <v>76</v>
      </c>
      <c r="L136" s="8">
        <v>92</v>
      </c>
      <c r="M136" s="21">
        <v>8.1</v>
      </c>
      <c r="N136" s="21">
        <v>7.6</v>
      </c>
      <c r="O136" s="21">
        <v>1.454</v>
      </c>
      <c r="P136" s="21">
        <v>1.0249999999999999</v>
      </c>
      <c r="Q136" s="8">
        <v>99</v>
      </c>
      <c r="R136" s="21">
        <v>1.1299999999999999</v>
      </c>
      <c r="S136" s="8">
        <v>3796</v>
      </c>
      <c r="T136" s="9">
        <f t="shared" si="33"/>
        <v>1.0157880652930158</v>
      </c>
      <c r="U136" s="5"/>
      <c r="Z136"/>
      <c r="AI136" s="84">
        <f t="shared" si="34"/>
        <v>682.44</v>
      </c>
    </row>
    <row r="137" spans="1:35" x14ac:dyDescent="0.25">
      <c r="A137" s="7" t="s">
        <v>30</v>
      </c>
      <c r="B137" s="8">
        <v>3276</v>
      </c>
      <c r="C137" s="8">
        <v>109</v>
      </c>
      <c r="D137" s="8">
        <v>474</v>
      </c>
      <c r="E137" s="8">
        <v>19</v>
      </c>
      <c r="F137" s="8">
        <v>96</v>
      </c>
      <c r="G137" s="8">
        <v>543</v>
      </c>
      <c r="H137" s="8">
        <v>12</v>
      </c>
      <c r="I137" s="8">
        <v>98</v>
      </c>
      <c r="J137" s="8">
        <v>1052</v>
      </c>
      <c r="K137" s="8">
        <v>59</v>
      </c>
      <c r="L137" s="8">
        <v>94</v>
      </c>
      <c r="M137" s="21">
        <v>7.7</v>
      </c>
      <c r="N137" s="21">
        <v>7.4</v>
      </c>
      <c r="O137" s="21">
        <v>1.419</v>
      </c>
      <c r="P137" s="21">
        <v>0.96399999999999997</v>
      </c>
      <c r="Q137" s="8">
        <v>99</v>
      </c>
      <c r="R137" s="21">
        <v>1.21</v>
      </c>
      <c r="S137" s="8">
        <v>3622</v>
      </c>
      <c r="T137" s="9">
        <f t="shared" si="33"/>
        <v>1.1056166056166057</v>
      </c>
      <c r="U137" s="5"/>
      <c r="Z137"/>
      <c r="AI137" s="84">
        <f t="shared" si="34"/>
        <v>789.16</v>
      </c>
    </row>
    <row r="138" spans="1:35" x14ac:dyDescent="0.25">
      <c r="A138" s="7" t="s">
        <v>31</v>
      </c>
      <c r="B138" s="8">
        <v>3848</v>
      </c>
      <c r="C138" s="8">
        <v>124</v>
      </c>
      <c r="D138" s="8">
        <v>273</v>
      </c>
      <c r="E138" s="8">
        <v>7</v>
      </c>
      <c r="F138" s="8">
        <v>97</v>
      </c>
      <c r="G138" s="8">
        <v>517</v>
      </c>
      <c r="H138" s="8">
        <v>5</v>
      </c>
      <c r="I138" s="8">
        <v>99</v>
      </c>
      <c r="J138" s="8">
        <v>962</v>
      </c>
      <c r="K138" s="8">
        <v>35</v>
      </c>
      <c r="L138" s="8">
        <v>96</v>
      </c>
      <c r="M138" s="21">
        <v>7.9</v>
      </c>
      <c r="N138" s="21">
        <v>7.4</v>
      </c>
      <c r="O138" s="21">
        <v>1.7070000000000001</v>
      </c>
      <c r="P138" s="21">
        <v>0.879</v>
      </c>
      <c r="Q138" s="8">
        <v>83</v>
      </c>
      <c r="R138" s="21">
        <v>1.68</v>
      </c>
      <c r="S138" s="8">
        <v>3628</v>
      </c>
      <c r="T138" s="9">
        <f t="shared" si="33"/>
        <v>0.9428274428274428</v>
      </c>
      <c r="U138" s="5"/>
      <c r="Z138"/>
      <c r="AI138" s="84">
        <f t="shared" si="34"/>
        <v>854.77333333333331</v>
      </c>
    </row>
    <row r="139" spans="1:35" x14ac:dyDescent="0.25">
      <c r="A139" s="7" t="s">
        <v>32</v>
      </c>
      <c r="B139" s="8">
        <v>3123</v>
      </c>
      <c r="C139" s="8">
        <v>104</v>
      </c>
      <c r="D139" s="8">
        <v>339</v>
      </c>
      <c r="E139" s="8">
        <v>11</v>
      </c>
      <c r="F139" s="8">
        <v>97</v>
      </c>
      <c r="G139" s="8">
        <v>425</v>
      </c>
      <c r="H139" s="8">
        <v>9</v>
      </c>
      <c r="I139" s="8">
        <v>98</v>
      </c>
      <c r="J139" s="8">
        <v>785</v>
      </c>
      <c r="K139" s="8">
        <v>42</v>
      </c>
      <c r="L139" s="8">
        <v>95</v>
      </c>
      <c r="M139" s="21">
        <v>7.8</v>
      </c>
      <c r="N139" s="21">
        <v>7.8</v>
      </c>
      <c r="O139" s="21">
        <v>1.1339999999999999</v>
      </c>
      <c r="P139" s="21">
        <v>0.98699999999999999</v>
      </c>
      <c r="Q139" s="8">
        <v>99</v>
      </c>
      <c r="R139" s="21">
        <v>1.48</v>
      </c>
      <c r="S139" s="8">
        <v>3923</v>
      </c>
      <c r="T139" s="9">
        <f t="shared" si="33"/>
        <v>1.2561639449247519</v>
      </c>
      <c r="U139" s="5"/>
      <c r="Z139"/>
      <c r="AI139" s="84">
        <f t="shared" si="34"/>
        <v>589.33333333333337</v>
      </c>
    </row>
    <row r="140" spans="1:35" x14ac:dyDescent="0.25">
      <c r="A140" s="7" t="s">
        <v>33</v>
      </c>
      <c r="B140" s="8">
        <v>4018</v>
      </c>
      <c r="C140" s="8">
        <v>130</v>
      </c>
      <c r="D140" s="8">
        <v>337</v>
      </c>
      <c r="E140" s="8">
        <v>11</v>
      </c>
      <c r="F140" s="8">
        <v>97</v>
      </c>
      <c r="G140" s="8">
        <v>467</v>
      </c>
      <c r="H140" s="8">
        <v>9</v>
      </c>
      <c r="I140" s="8">
        <v>98</v>
      </c>
      <c r="J140" s="8">
        <v>890</v>
      </c>
      <c r="K140" s="8">
        <v>40</v>
      </c>
      <c r="L140" s="8">
        <v>96</v>
      </c>
      <c r="M140" s="21">
        <v>7.5</v>
      </c>
      <c r="N140" s="21">
        <v>7.8</v>
      </c>
      <c r="O140" s="21">
        <v>1.3069999999999999</v>
      </c>
      <c r="P140" s="21">
        <v>1.0169999999999999</v>
      </c>
      <c r="Q140" s="8">
        <v>99</v>
      </c>
      <c r="R140" s="21">
        <v>1.45</v>
      </c>
      <c r="S140" s="8">
        <v>4209</v>
      </c>
      <c r="T140" s="9">
        <f t="shared" si="33"/>
        <v>1.047536087605774</v>
      </c>
      <c r="U140" s="5"/>
      <c r="Z140"/>
      <c r="AI140" s="84">
        <f t="shared" si="34"/>
        <v>809.4666666666667</v>
      </c>
    </row>
    <row r="141" spans="1:35" x14ac:dyDescent="0.25">
      <c r="A141" s="7" t="s">
        <v>34</v>
      </c>
      <c r="B141" s="8">
        <v>4608</v>
      </c>
      <c r="C141" s="8">
        <v>149</v>
      </c>
      <c r="D141" s="8">
        <v>274</v>
      </c>
      <c r="E141" s="8">
        <v>10</v>
      </c>
      <c r="F141" s="8">
        <v>96</v>
      </c>
      <c r="G141" s="8">
        <v>475</v>
      </c>
      <c r="H141" s="8">
        <v>7</v>
      </c>
      <c r="I141" s="8">
        <v>99</v>
      </c>
      <c r="J141" s="8">
        <v>906</v>
      </c>
      <c r="K141" s="8">
        <v>31</v>
      </c>
      <c r="L141" s="8">
        <v>97</v>
      </c>
      <c r="M141" s="21">
        <v>7.3</v>
      </c>
      <c r="N141" s="21">
        <v>7.4</v>
      </c>
      <c r="O141" s="21">
        <v>1.6919999999999999</v>
      </c>
      <c r="P141" s="21">
        <v>0.98199999999999998</v>
      </c>
      <c r="Q141" s="8">
        <v>99</v>
      </c>
      <c r="R141" s="21">
        <v>1.64</v>
      </c>
      <c r="S141" s="8">
        <v>3698</v>
      </c>
      <c r="T141" s="9">
        <f t="shared" si="33"/>
        <v>0.80251736111111116</v>
      </c>
      <c r="U141" s="5"/>
      <c r="Z141"/>
      <c r="AI141" s="84">
        <f t="shared" si="34"/>
        <v>943.66666666666663</v>
      </c>
    </row>
    <row r="142" spans="1:35" x14ac:dyDescent="0.25">
      <c r="A142" s="7" t="s">
        <v>35</v>
      </c>
      <c r="B142" s="8">
        <v>2955</v>
      </c>
      <c r="C142" s="8">
        <v>99</v>
      </c>
      <c r="D142" s="8">
        <v>482</v>
      </c>
      <c r="E142" s="8">
        <v>8</v>
      </c>
      <c r="F142" s="8">
        <v>98</v>
      </c>
      <c r="G142" s="8">
        <v>500</v>
      </c>
      <c r="H142" s="8">
        <v>5</v>
      </c>
      <c r="I142" s="8">
        <v>99</v>
      </c>
      <c r="J142" s="8">
        <v>1094</v>
      </c>
      <c r="K142" s="8">
        <v>38</v>
      </c>
      <c r="L142" s="8">
        <v>96</v>
      </c>
      <c r="M142" s="21">
        <v>7.1</v>
      </c>
      <c r="N142" s="21">
        <v>6.8</v>
      </c>
      <c r="O142" s="21">
        <v>1.6919999999999999</v>
      </c>
      <c r="P142" s="21">
        <v>1.1160000000000001</v>
      </c>
      <c r="Q142" s="8">
        <v>88</v>
      </c>
      <c r="R142" s="21">
        <v>1.23</v>
      </c>
      <c r="S142" s="8">
        <v>3673</v>
      </c>
      <c r="T142" s="9">
        <f t="shared" si="33"/>
        <v>1.2429780033840947</v>
      </c>
      <c r="U142" s="5"/>
      <c r="Z142"/>
      <c r="AI142" s="84">
        <f t="shared" si="34"/>
        <v>660</v>
      </c>
    </row>
    <row r="143" spans="1:35" x14ac:dyDescent="0.25">
      <c r="A143" s="7" t="s">
        <v>36</v>
      </c>
      <c r="B143" s="8">
        <v>4575</v>
      </c>
      <c r="C143" s="8">
        <v>148</v>
      </c>
      <c r="D143" s="8">
        <v>318</v>
      </c>
      <c r="E143" s="8">
        <v>12</v>
      </c>
      <c r="F143" s="8">
        <v>96</v>
      </c>
      <c r="G143" s="8">
        <v>380</v>
      </c>
      <c r="H143" s="8">
        <v>11</v>
      </c>
      <c r="I143" s="8">
        <v>97</v>
      </c>
      <c r="J143" s="8">
        <v>783</v>
      </c>
      <c r="K143" s="8">
        <v>33</v>
      </c>
      <c r="L143" s="8">
        <v>96</v>
      </c>
      <c r="M143" s="21">
        <v>7.5</v>
      </c>
      <c r="N143" s="21">
        <v>6.9</v>
      </c>
      <c r="O143" s="21">
        <v>1.7829999999999999</v>
      </c>
      <c r="P143" s="21">
        <v>1.391</v>
      </c>
      <c r="Q143" s="8">
        <v>66</v>
      </c>
      <c r="R143" s="21">
        <v>1.93</v>
      </c>
      <c r="S143" s="8">
        <v>3673</v>
      </c>
      <c r="T143" s="9">
        <f t="shared" si="33"/>
        <v>0.80284153005464476</v>
      </c>
      <c r="U143" s="5"/>
      <c r="Z143"/>
      <c r="AI143" s="84">
        <f t="shared" si="34"/>
        <v>749.86666666666667</v>
      </c>
    </row>
    <row r="144" spans="1:35" x14ac:dyDescent="0.25">
      <c r="A144" s="7" t="s">
        <v>37</v>
      </c>
      <c r="B144" s="8">
        <v>3594</v>
      </c>
      <c r="C144" s="8">
        <v>120</v>
      </c>
      <c r="D144" s="8">
        <v>352</v>
      </c>
      <c r="E144" s="8">
        <v>20</v>
      </c>
      <c r="F144" s="8">
        <v>94</v>
      </c>
      <c r="G144" s="8">
        <v>381</v>
      </c>
      <c r="H144" s="8">
        <v>11</v>
      </c>
      <c r="I144" s="8">
        <v>97</v>
      </c>
      <c r="J144" s="8">
        <v>910</v>
      </c>
      <c r="K144" s="8">
        <v>53</v>
      </c>
      <c r="L144" s="8">
        <v>94</v>
      </c>
      <c r="M144" s="21">
        <v>7.8</v>
      </c>
      <c r="N144" s="21">
        <v>7.3</v>
      </c>
      <c r="O144" s="21">
        <v>1.98</v>
      </c>
      <c r="P144" s="21">
        <v>0.73</v>
      </c>
      <c r="Q144" s="8">
        <v>99</v>
      </c>
      <c r="R144" s="21">
        <v>1.46</v>
      </c>
      <c r="S144" s="8">
        <v>3203</v>
      </c>
      <c r="T144" s="9">
        <f t="shared" si="33"/>
        <v>0.89120756816917079</v>
      </c>
      <c r="U144" s="5"/>
      <c r="Z144"/>
      <c r="AI144" s="84">
        <f t="shared" si="34"/>
        <v>609.6</v>
      </c>
    </row>
    <row r="145" spans="1:35" ht="13" thickBot="1" x14ac:dyDescent="0.3">
      <c r="A145" s="7" t="s">
        <v>38</v>
      </c>
      <c r="B145" s="8">
        <v>4186</v>
      </c>
      <c r="C145" s="8">
        <v>135</v>
      </c>
      <c r="D145" s="8">
        <v>473</v>
      </c>
      <c r="E145" s="8">
        <v>13</v>
      </c>
      <c r="F145" s="8">
        <v>97</v>
      </c>
      <c r="G145" s="8">
        <v>437</v>
      </c>
      <c r="H145" s="8">
        <v>8</v>
      </c>
      <c r="I145" s="8">
        <v>98</v>
      </c>
      <c r="J145" s="8">
        <v>397</v>
      </c>
      <c r="K145" s="8">
        <v>34</v>
      </c>
      <c r="L145" s="8">
        <v>96</v>
      </c>
      <c r="M145" s="21">
        <v>7.7</v>
      </c>
      <c r="N145" s="21">
        <v>7.3</v>
      </c>
      <c r="O145" s="21">
        <v>1.446</v>
      </c>
      <c r="P145" s="21">
        <v>1.081</v>
      </c>
      <c r="Q145" s="8">
        <v>99</v>
      </c>
      <c r="R145" s="21">
        <v>1.53</v>
      </c>
      <c r="S145" s="8">
        <v>3384</v>
      </c>
      <c r="T145" s="9">
        <f t="shared" si="33"/>
        <v>0.80840898232202585</v>
      </c>
      <c r="U145" s="5"/>
      <c r="Z145"/>
      <c r="AI145" s="84">
        <f t="shared" si="34"/>
        <v>786.6</v>
      </c>
    </row>
    <row r="146" spans="1:35" ht="13.5" thickTop="1" thickBot="1" x14ac:dyDescent="0.3">
      <c r="A146" s="10" t="s">
        <v>62</v>
      </c>
      <c r="B146" s="27">
        <f>SUM(B134:B145)</f>
        <v>45669</v>
      </c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20"/>
      <c r="N146" s="20"/>
      <c r="O146" s="20"/>
      <c r="P146" s="20"/>
      <c r="Q146" s="29">
        <f>SUM(Q134:Q145)</f>
        <v>1084</v>
      </c>
      <c r="R146" s="20"/>
      <c r="S146" s="27">
        <f>SUM(S134:S145)</f>
        <v>43318</v>
      </c>
      <c r="T146" s="20"/>
      <c r="U146" s="24"/>
      <c r="Z146"/>
      <c r="AI146" s="85"/>
    </row>
    <row r="147" spans="1:35" ht="13.5" thickTop="1" thickBot="1" x14ac:dyDescent="0.3">
      <c r="A147" s="19" t="s">
        <v>63</v>
      </c>
      <c r="B147" s="12">
        <f t="shared" ref="B147:P147" si="35">AVERAGE(B134:B145)</f>
        <v>3805.75</v>
      </c>
      <c r="C147" s="12">
        <f t="shared" si="35"/>
        <v>125</v>
      </c>
      <c r="D147" s="12">
        <f t="shared" si="35"/>
        <v>396</v>
      </c>
      <c r="E147" s="12">
        <f>AVERAGE(E134:E145)</f>
        <v>15.416666666666666</v>
      </c>
      <c r="F147" s="12">
        <f>AVERAGE(F134:F145)</f>
        <v>96</v>
      </c>
      <c r="G147" s="12">
        <f>AVERAGE(G134:G145)</f>
        <v>467.83333333333331</v>
      </c>
      <c r="H147" s="12">
        <f>AVERAGE(H134:H145)</f>
        <v>9.8333333333333339</v>
      </c>
      <c r="I147" s="12">
        <f>AVERAGE(I134:I145)</f>
        <v>97.916666666666671</v>
      </c>
      <c r="J147" s="12">
        <f t="shared" si="35"/>
        <v>917.58333333333337</v>
      </c>
      <c r="K147" s="12">
        <f>AVERAGE(K134:K145)</f>
        <v>45.166666666666664</v>
      </c>
      <c r="L147" s="12">
        <f>AVERAGE(L134:L145)</f>
        <v>95.25</v>
      </c>
      <c r="M147" s="15">
        <f t="shared" si="35"/>
        <v>7.7166666666666659</v>
      </c>
      <c r="N147" s="15">
        <f t="shared" si="35"/>
        <v>7.4499999999999993</v>
      </c>
      <c r="O147" s="15">
        <f t="shared" si="35"/>
        <v>1.5367499999999998</v>
      </c>
      <c r="P147" s="15">
        <f t="shared" si="35"/>
        <v>1.02325</v>
      </c>
      <c r="Q147" s="12">
        <f>AVERAGE(Q134:Q145)</f>
        <v>90.333333333333329</v>
      </c>
      <c r="R147" s="15">
        <f>AVERAGE(R134:R145)</f>
        <v>1.4341666666666668</v>
      </c>
      <c r="S147" s="12">
        <f>AVERAGE(S134:S145)</f>
        <v>3609.8333333333335</v>
      </c>
      <c r="T147" s="15">
        <f>AVERAGE(T134:T145)</f>
        <v>0.97176643698892551</v>
      </c>
      <c r="U147" s="24"/>
      <c r="Z147"/>
      <c r="AI147" s="86">
        <f>AVERAGE(AI134:AI145)</f>
        <v>770.1444444444445</v>
      </c>
    </row>
    <row r="148" spans="1:35" ht="13" thickTop="1" x14ac:dyDescent="0.25">
      <c r="S148" s="14"/>
      <c r="Z148"/>
    </row>
    <row r="149" spans="1:35" ht="13" thickBot="1" x14ac:dyDescent="0.3">
      <c r="S149" s="14"/>
      <c r="Z149"/>
    </row>
    <row r="150" spans="1:35" ht="13" thickTop="1" x14ac:dyDescent="0.25">
      <c r="A150" s="35" t="s">
        <v>5</v>
      </c>
      <c r="B150" s="16" t="s">
        <v>6</v>
      </c>
      <c r="C150" s="16" t="s">
        <v>6</v>
      </c>
      <c r="D150" s="16" t="s">
        <v>7</v>
      </c>
      <c r="E150" s="16" t="s">
        <v>8</v>
      </c>
      <c r="F150" s="22" t="s">
        <v>2</v>
      </c>
      <c r="G150" s="16" t="s">
        <v>9</v>
      </c>
      <c r="H150" s="16" t="s">
        <v>10</v>
      </c>
      <c r="I150" s="22" t="s">
        <v>3</v>
      </c>
      <c r="J150" s="16" t="s">
        <v>11</v>
      </c>
      <c r="K150" s="16" t="s">
        <v>12</v>
      </c>
      <c r="L150" s="22" t="s">
        <v>13</v>
      </c>
      <c r="M150" s="16" t="s">
        <v>14</v>
      </c>
      <c r="N150" s="16" t="s">
        <v>15</v>
      </c>
      <c r="O150" s="16" t="s">
        <v>16</v>
      </c>
      <c r="P150" s="16" t="s">
        <v>17</v>
      </c>
      <c r="Q150" s="16" t="s">
        <v>56</v>
      </c>
      <c r="R150" s="16" t="s">
        <v>56</v>
      </c>
      <c r="S150" s="36" t="s">
        <v>18</v>
      </c>
      <c r="T150" s="36" t="s">
        <v>19</v>
      </c>
      <c r="U150" s="88"/>
      <c r="Z150"/>
      <c r="AI150" s="56" t="s">
        <v>122</v>
      </c>
    </row>
    <row r="151" spans="1:35" ht="13" thickBot="1" x14ac:dyDescent="0.3">
      <c r="A151" s="30" t="s">
        <v>64</v>
      </c>
      <c r="B151" s="17" t="s">
        <v>21</v>
      </c>
      <c r="C151" s="18" t="s">
        <v>22</v>
      </c>
      <c r="D151" s="17" t="s">
        <v>23</v>
      </c>
      <c r="E151" s="17" t="s">
        <v>23</v>
      </c>
      <c r="F151" s="23" t="s">
        <v>24</v>
      </c>
      <c r="G151" s="17" t="s">
        <v>23</v>
      </c>
      <c r="H151" s="17" t="s">
        <v>23</v>
      </c>
      <c r="I151" s="23" t="s">
        <v>24</v>
      </c>
      <c r="J151" s="17" t="s">
        <v>23</v>
      </c>
      <c r="K151" s="17" t="s">
        <v>23</v>
      </c>
      <c r="L151" s="23" t="s">
        <v>24</v>
      </c>
      <c r="M151" s="17"/>
      <c r="N151" s="17"/>
      <c r="O151" s="17"/>
      <c r="P151" s="17"/>
      <c r="Q151" s="17" t="s">
        <v>58</v>
      </c>
      <c r="R151" s="17" t="s">
        <v>24</v>
      </c>
      <c r="S151" s="18" t="s">
        <v>25</v>
      </c>
      <c r="T151" s="18" t="s">
        <v>26</v>
      </c>
      <c r="U151" s="89"/>
      <c r="Z151"/>
      <c r="AI151" s="60" t="s">
        <v>123</v>
      </c>
    </row>
    <row r="152" spans="1:35" ht="13" thickTop="1" x14ac:dyDescent="0.25">
      <c r="A152" s="7" t="s">
        <v>27</v>
      </c>
      <c r="B152" s="8">
        <v>4768</v>
      </c>
      <c r="C152" s="8">
        <v>154</v>
      </c>
      <c r="D152" s="8">
        <v>884</v>
      </c>
      <c r="E152" s="8">
        <v>22</v>
      </c>
      <c r="F152" s="8">
        <v>98</v>
      </c>
      <c r="G152" s="8">
        <v>442</v>
      </c>
      <c r="H152" s="8">
        <v>13</v>
      </c>
      <c r="I152" s="8">
        <v>97</v>
      </c>
      <c r="J152" s="8">
        <v>958</v>
      </c>
      <c r="K152" s="8">
        <v>44</v>
      </c>
      <c r="L152" s="8">
        <v>95</v>
      </c>
      <c r="M152" s="21">
        <v>7.9</v>
      </c>
      <c r="N152" s="21">
        <v>7.4</v>
      </c>
      <c r="O152" s="21">
        <v>1.4319999999999999</v>
      </c>
      <c r="P152" s="21">
        <v>1.1930000000000001</v>
      </c>
      <c r="Q152" s="8">
        <v>88</v>
      </c>
      <c r="R152" s="21">
        <v>1.57</v>
      </c>
      <c r="S152" s="8">
        <v>3440</v>
      </c>
      <c r="T152" s="9">
        <f t="shared" ref="T152:T163" si="36">S152/B152</f>
        <v>0.72147651006711411</v>
      </c>
      <c r="U152" s="5"/>
      <c r="Z152"/>
      <c r="AI152" s="84">
        <f>(0.8*C152*G152)/60</f>
        <v>907.57333333333338</v>
      </c>
    </row>
    <row r="153" spans="1:35" x14ac:dyDescent="0.25">
      <c r="A153" s="7" t="s">
        <v>28</v>
      </c>
      <c r="B153" s="8">
        <v>3359</v>
      </c>
      <c r="C153" s="8">
        <v>120</v>
      </c>
      <c r="D153" s="8">
        <v>278</v>
      </c>
      <c r="E153" s="8">
        <v>10</v>
      </c>
      <c r="F153" s="8">
        <v>96</v>
      </c>
      <c r="G153" s="8">
        <v>282</v>
      </c>
      <c r="H153" s="8">
        <v>12</v>
      </c>
      <c r="I153" s="8">
        <v>96</v>
      </c>
      <c r="J153" s="8">
        <v>741</v>
      </c>
      <c r="K153" s="8">
        <v>37</v>
      </c>
      <c r="L153" s="8">
        <v>95</v>
      </c>
      <c r="M153" s="21">
        <v>8.1999999999999993</v>
      </c>
      <c r="N153" s="21">
        <v>7.2</v>
      </c>
      <c r="O153" s="21">
        <v>1.7390000000000001</v>
      </c>
      <c r="P153" s="21">
        <v>1.109</v>
      </c>
      <c r="Q153" s="8">
        <v>88</v>
      </c>
      <c r="R153" s="21">
        <v>0.88</v>
      </c>
      <c r="S153" s="8">
        <v>3381</v>
      </c>
      <c r="T153" s="9">
        <f t="shared" si="36"/>
        <v>1.0065495683239059</v>
      </c>
      <c r="U153" s="5"/>
      <c r="Z153"/>
      <c r="AI153" s="84">
        <f t="shared" ref="AI153:AI163" si="37">(0.8*C153*G153)/60</f>
        <v>451.2</v>
      </c>
    </row>
    <row r="154" spans="1:35" x14ac:dyDescent="0.25">
      <c r="A154" s="7" t="s">
        <v>29</v>
      </c>
      <c r="B154" s="8">
        <v>5914</v>
      </c>
      <c r="C154" s="8">
        <v>191</v>
      </c>
      <c r="D154" s="8">
        <v>232</v>
      </c>
      <c r="E154" s="8">
        <v>13</v>
      </c>
      <c r="F154" s="8">
        <v>94</v>
      </c>
      <c r="G154" s="8">
        <v>328</v>
      </c>
      <c r="H154" s="8">
        <v>10</v>
      </c>
      <c r="I154" s="8">
        <v>97</v>
      </c>
      <c r="J154" s="8">
        <v>440</v>
      </c>
      <c r="K154" s="8">
        <v>38</v>
      </c>
      <c r="L154" s="8">
        <v>91</v>
      </c>
      <c r="M154" s="21">
        <v>7.6</v>
      </c>
      <c r="N154" s="21">
        <v>7.6</v>
      </c>
      <c r="O154" s="21">
        <v>1.1080000000000001</v>
      </c>
      <c r="P154" s="21">
        <v>0.96399999999999997</v>
      </c>
      <c r="Q154" s="8">
        <v>33</v>
      </c>
      <c r="R154" s="21">
        <v>0.93</v>
      </c>
      <c r="S154" s="8">
        <v>3631</v>
      </c>
      <c r="T154" s="9">
        <f t="shared" si="36"/>
        <v>0.61396685830233344</v>
      </c>
      <c r="U154" s="5"/>
      <c r="Z154"/>
      <c r="AI154" s="84">
        <f t="shared" si="37"/>
        <v>835.30666666666673</v>
      </c>
    </row>
    <row r="155" spans="1:35" x14ac:dyDescent="0.25">
      <c r="A155" s="7" t="s">
        <v>30</v>
      </c>
      <c r="B155" s="8">
        <v>4421</v>
      </c>
      <c r="C155" s="8">
        <v>147</v>
      </c>
      <c r="D155" s="8">
        <v>756</v>
      </c>
      <c r="E155" s="8">
        <v>21</v>
      </c>
      <c r="F155" s="8">
        <v>97</v>
      </c>
      <c r="G155" s="8">
        <v>510</v>
      </c>
      <c r="H155" s="8">
        <v>14</v>
      </c>
      <c r="I155" s="8">
        <v>97</v>
      </c>
      <c r="J155" s="8">
        <v>1000</v>
      </c>
      <c r="K155" s="8">
        <v>45</v>
      </c>
      <c r="L155" s="8">
        <v>96</v>
      </c>
      <c r="M155" s="21">
        <v>7.8</v>
      </c>
      <c r="N155" s="21">
        <v>7.6</v>
      </c>
      <c r="O155" s="21">
        <v>1.367</v>
      </c>
      <c r="P155" s="21">
        <v>1.123</v>
      </c>
      <c r="Q155" s="8">
        <v>66</v>
      </c>
      <c r="R155" s="21">
        <v>1.29</v>
      </c>
      <c r="S155" s="8">
        <v>3703</v>
      </c>
      <c r="T155" s="9">
        <f t="shared" si="36"/>
        <v>0.83759330468219861</v>
      </c>
      <c r="U155" s="5"/>
      <c r="Z155"/>
      <c r="AI155" s="84">
        <f t="shared" si="37"/>
        <v>999.60000000000014</v>
      </c>
    </row>
    <row r="156" spans="1:35" x14ac:dyDescent="0.25">
      <c r="A156" s="7" t="s">
        <v>31</v>
      </c>
      <c r="B156" s="8">
        <v>4468</v>
      </c>
      <c r="C156" s="8">
        <v>144</v>
      </c>
      <c r="D156" s="8">
        <v>242</v>
      </c>
      <c r="E156" s="8">
        <v>18</v>
      </c>
      <c r="F156" s="8">
        <v>93</v>
      </c>
      <c r="G156" s="8">
        <v>327</v>
      </c>
      <c r="H156" s="8">
        <v>12</v>
      </c>
      <c r="I156" s="8">
        <v>96</v>
      </c>
      <c r="J156" s="8">
        <v>647</v>
      </c>
      <c r="K156" s="8">
        <v>41</v>
      </c>
      <c r="L156" s="8">
        <v>94</v>
      </c>
      <c r="M156" s="21">
        <v>7.5</v>
      </c>
      <c r="N156" s="21">
        <v>7.5</v>
      </c>
      <c r="O156" s="21">
        <v>1.3740000000000001</v>
      </c>
      <c r="P156" s="21">
        <v>1.1040000000000001</v>
      </c>
      <c r="Q156" s="8">
        <v>99</v>
      </c>
      <c r="R156" s="21">
        <v>1.29</v>
      </c>
      <c r="S156" s="8">
        <v>3893</v>
      </c>
      <c r="T156" s="9">
        <f t="shared" si="36"/>
        <v>0.87130707251566697</v>
      </c>
      <c r="U156" s="5"/>
      <c r="Z156"/>
      <c r="AI156" s="84">
        <f t="shared" si="37"/>
        <v>627.84</v>
      </c>
    </row>
    <row r="157" spans="1:35" x14ac:dyDescent="0.25">
      <c r="A157" s="7" t="s">
        <v>32</v>
      </c>
      <c r="B157" s="8">
        <v>4093</v>
      </c>
      <c r="C157" s="8">
        <v>136</v>
      </c>
      <c r="D157" s="8">
        <v>222</v>
      </c>
      <c r="E157" s="8">
        <v>9</v>
      </c>
      <c r="F157" s="8">
        <v>96</v>
      </c>
      <c r="G157" s="8">
        <v>315</v>
      </c>
      <c r="H157" s="8">
        <v>3</v>
      </c>
      <c r="I157" s="8">
        <v>99</v>
      </c>
      <c r="J157" s="8">
        <v>751</v>
      </c>
      <c r="K157" s="8">
        <v>31</v>
      </c>
      <c r="L157" s="8">
        <v>96</v>
      </c>
      <c r="M157" s="21">
        <v>7.8</v>
      </c>
      <c r="N157" s="21">
        <v>7.7</v>
      </c>
      <c r="O157" s="21">
        <v>1.4059999999999999</v>
      </c>
      <c r="P157" s="21">
        <v>1.083</v>
      </c>
      <c r="Q157" s="8">
        <v>88</v>
      </c>
      <c r="R157" s="21">
        <v>0.9</v>
      </c>
      <c r="S157" s="8">
        <v>3643</v>
      </c>
      <c r="T157" s="9">
        <f t="shared" si="36"/>
        <v>0.89005619350109944</v>
      </c>
      <c r="U157" s="5"/>
      <c r="Z157"/>
      <c r="AI157" s="84">
        <f t="shared" si="37"/>
        <v>571.20000000000005</v>
      </c>
    </row>
    <row r="158" spans="1:35" x14ac:dyDescent="0.25">
      <c r="A158" s="7" t="s">
        <v>33</v>
      </c>
      <c r="B158" s="8">
        <v>4262</v>
      </c>
      <c r="C158" s="8">
        <v>137</v>
      </c>
      <c r="D158" s="8">
        <v>206</v>
      </c>
      <c r="E158" s="8">
        <v>16</v>
      </c>
      <c r="F158" s="8">
        <v>92</v>
      </c>
      <c r="G158" s="8">
        <v>278</v>
      </c>
      <c r="H158" s="8">
        <v>13</v>
      </c>
      <c r="I158" s="8">
        <v>95</v>
      </c>
      <c r="J158" s="8">
        <v>680</v>
      </c>
      <c r="K158" s="8">
        <v>43</v>
      </c>
      <c r="L158" s="8">
        <v>94</v>
      </c>
      <c r="M158" s="21">
        <v>8</v>
      </c>
      <c r="N158" s="21">
        <v>7.8</v>
      </c>
      <c r="O158" s="21">
        <v>1.236</v>
      </c>
      <c r="P158" s="21">
        <v>0.92100000000000004</v>
      </c>
      <c r="Q158" s="8">
        <v>99</v>
      </c>
      <c r="R158" s="21">
        <v>1.43</v>
      </c>
      <c r="S158" s="8">
        <v>3731</v>
      </c>
      <c r="T158" s="9">
        <f t="shared" si="36"/>
        <v>0.87541060534960113</v>
      </c>
      <c r="U158" s="5"/>
      <c r="Z158"/>
      <c r="AI158" s="84">
        <f t="shared" si="37"/>
        <v>507.81333333333339</v>
      </c>
    </row>
    <row r="159" spans="1:35" x14ac:dyDescent="0.25">
      <c r="A159" s="7" t="s">
        <v>34</v>
      </c>
      <c r="B159" s="8">
        <v>4396</v>
      </c>
      <c r="C159" s="8">
        <v>142</v>
      </c>
      <c r="D159" s="8">
        <v>487</v>
      </c>
      <c r="E159" s="8">
        <v>10</v>
      </c>
      <c r="F159" s="8">
        <v>98</v>
      </c>
      <c r="G159" s="8">
        <v>380</v>
      </c>
      <c r="H159" s="8">
        <v>5</v>
      </c>
      <c r="I159" s="8">
        <v>99</v>
      </c>
      <c r="J159" s="8">
        <v>974</v>
      </c>
      <c r="K159" s="8">
        <v>31</v>
      </c>
      <c r="L159" s="8">
        <v>97</v>
      </c>
      <c r="M159" s="21">
        <v>8</v>
      </c>
      <c r="N159" s="21">
        <v>7.8</v>
      </c>
      <c r="O159" s="21">
        <v>1.405</v>
      </c>
      <c r="P159" s="21">
        <v>0.98</v>
      </c>
      <c r="Q159" s="8">
        <v>99</v>
      </c>
      <c r="R159" s="21">
        <v>1.1000000000000001</v>
      </c>
      <c r="S159" s="8">
        <v>4118</v>
      </c>
      <c r="T159" s="9">
        <f t="shared" si="36"/>
        <v>0.93676069153776165</v>
      </c>
      <c r="U159" s="5"/>
      <c r="Z159"/>
      <c r="AI159" s="84">
        <f t="shared" si="37"/>
        <v>719.4666666666667</v>
      </c>
    </row>
    <row r="160" spans="1:35" x14ac:dyDescent="0.25">
      <c r="A160" s="7" t="s">
        <v>35</v>
      </c>
      <c r="B160" s="8">
        <v>4003</v>
      </c>
      <c r="C160" s="8">
        <v>133</v>
      </c>
      <c r="D160" s="8">
        <v>284</v>
      </c>
      <c r="E160" s="8">
        <v>10</v>
      </c>
      <c r="F160" s="8">
        <v>97</v>
      </c>
      <c r="G160" s="8">
        <v>333</v>
      </c>
      <c r="H160" s="8">
        <v>3</v>
      </c>
      <c r="I160" s="8">
        <v>99</v>
      </c>
      <c r="J160" s="8">
        <v>667</v>
      </c>
      <c r="K160" s="8">
        <v>24</v>
      </c>
      <c r="L160" s="8">
        <v>96</v>
      </c>
      <c r="M160" s="21">
        <v>7.9</v>
      </c>
      <c r="N160" s="21">
        <v>8</v>
      </c>
      <c r="O160" s="21">
        <v>1.321</v>
      </c>
      <c r="P160" s="21">
        <v>0.94799999999999995</v>
      </c>
      <c r="Q160" s="8">
        <v>88</v>
      </c>
      <c r="R160" s="21">
        <v>1.31</v>
      </c>
      <c r="S160" s="8">
        <v>3925</v>
      </c>
      <c r="T160" s="9">
        <f t="shared" si="36"/>
        <v>0.98051461403947038</v>
      </c>
      <c r="U160" s="5"/>
      <c r="Z160"/>
      <c r="AI160" s="84">
        <f t="shared" si="37"/>
        <v>590.5200000000001</v>
      </c>
    </row>
    <row r="161" spans="1:35" x14ac:dyDescent="0.25">
      <c r="A161" s="7" t="s">
        <v>36</v>
      </c>
      <c r="B161" s="8">
        <v>4054</v>
      </c>
      <c r="C161" s="8">
        <v>131</v>
      </c>
      <c r="D161" s="8">
        <v>257</v>
      </c>
      <c r="E161" s="8">
        <v>8</v>
      </c>
      <c r="F161" s="8">
        <v>97</v>
      </c>
      <c r="G161" s="8">
        <v>368</v>
      </c>
      <c r="H161" s="8">
        <v>4</v>
      </c>
      <c r="I161" s="8">
        <v>99</v>
      </c>
      <c r="J161" s="8">
        <v>662</v>
      </c>
      <c r="K161" s="8">
        <v>28</v>
      </c>
      <c r="L161" s="8">
        <v>96</v>
      </c>
      <c r="M161" s="21">
        <v>7.7</v>
      </c>
      <c r="N161" s="21">
        <v>7.6</v>
      </c>
      <c r="O161" s="21">
        <v>1.3959999999999999</v>
      </c>
      <c r="P161" s="21">
        <v>0.998</v>
      </c>
      <c r="Q161" s="8">
        <v>77</v>
      </c>
      <c r="R161" s="21">
        <v>1.28</v>
      </c>
      <c r="S161" s="8">
        <v>3975</v>
      </c>
      <c r="T161" s="9">
        <f t="shared" si="36"/>
        <v>0.98051307350764672</v>
      </c>
      <c r="U161" s="5"/>
      <c r="Z161"/>
      <c r="AI161" s="84">
        <f t="shared" si="37"/>
        <v>642.77333333333331</v>
      </c>
    </row>
    <row r="162" spans="1:35" x14ac:dyDescent="0.25">
      <c r="A162" s="7" t="s">
        <v>37</v>
      </c>
      <c r="B162" s="8">
        <v>6259</v>
      </c>
      <c r="C162" s="8">
        <v>209</v>
      </c>
      <c r="D162" s="8">
        <v>217</v>
      </c>
      <c r="E162" s="8">
        <v>12</v>
      </c>
      <c r="F162" s="8">
        <v>94</v>
      </c>
      <c r="G162" s="8">
        <v>333</v>
      </c>
      <c r="H162" s="8">
        <v>10</v>
      </c>
      <c r="I162" s="8">
        <v>97</v>
      </c>
      <c r="J162" s="8">
        <v>633</v>
      </c>
      <c r="K162" s="8">
        <v>32</v>
      </c>
      <c r="L162" s="8">
        <v>95</v>
      </c>
      <c r="M162" s="21">
        <v>7.8</v>
      </c>
      <c r="N162" s="21">
        <v>7.5</v>
      </c>
      <c r="O162" s="21">
        <v>1.3480000000000001</v>
      </c>
      <c r="P162" s="21">
        <v>0.88400000000000001</v>
      </c>
      <c r="Q162" s="8">
        <v>66</v>
      </c>
      <c r="R162" s="21">
        <v>1.63</v>
      </c>
      <c r="S162" s="8">
        <v>3320</v>
      </c>
      <c r="T162" s="9">
        <f t="shared" si="36"/>
        <v>0.53043617191244608</v>
      </c>
      <c r="U162" s="5"/>
      <c r="Z162"/>
      <c r="AI162" s="84">
        <f t="shared" si="37"/>
        <v>927.96000000000015</v>
      </c>
    </row>
    <row r="163" spans="1:35" ht="13" thickBot="1" x14ac:dyDescent="0.3">
      <c r="A163" s="7" t="s">
        <v>38</v>
      </c>
      <c r="B163" s="8">
        <v>4804</v>
      </c>
      <c r="C163" s="8">
        <v>155</v>
      </c>
      <c r="D163" s="8">
        <v>262</v>
      </c>
      <c r="E163" s="8">
        <v>13</v>
      </c>
      <c r="F163" s="8">
        <v>95</v>
      </c>
      <c r="G163" s="8">
        <v>355</v>
      </c>
      <c r="H163" s="8">
        <v>9</v>
      </c>
      <c r="I163" s="8">
        <v>98</v>
      </c>
      <c r="J163" s="8">
        <v>639</v>
      </c>
      <c r="K163" s="8">
        <v>29</v>
      </c>
      <c r="L163" s="8">
        <v>96</v>
      </c>
      <c r="M163" s="21">
        <v>8.4</v>
      </c>
      <c r="N163" s="21">
        <v>7.8</v>
      </c>
      <c r="O163" s="21">
        <v>1.3740000000000001</v>
      </c>
      <c r="P163" s="21">
        <v>1.2330000000000001</v>
      </c>
      <c r="Q163" s="8">
        <v>88</v>
      </c>
      <c r="R163" s="21">
        <v>1.2</v>
      </c>
      <c r="S163" s="8">
        <v>2100</v>
      </c>
      <c r="T163" s="9">
        <f t="shared" si="36"/>
        <v>0.43713572023313907</v>
      </c>
      <c r="U163" s="5"/>
      <c r="Z163"/>
      <c r="AI163" s="84">
        <f t="shared" si="37"/>
        <v>733.66666666666663</v>
      </c>
    </row>
    <row r="164" spans="1:35" ht="13.5" thickTop="1" thickBot="1" x14ac:dyDescent="0.3">
      <c r="A164" s="10" t="s">
        <v>65</v>
      </c>
      <c r="B164" s="27">
        <f>SUM(B152:B163)</f>
        <v>54801</v>
      </c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20"/>
      <c r="N164" s="20"/>
      <c r="O164" s="20"/>
      <c r="P164" s="20"/>
      <c r="Q164" s="29">
        <f>SUM(Q152:Q163)</f>
        <v>979</v>
      </c>
      <c r="R164" s="20"/>
      <c r="S164" s="27">
        <f>SUM(S152:S163)</f>
        <v>42860</v>
      </c>
      <c r="T164" s="20"/>
      <c r="U164" s="24"/>
      <c r="Z164"/>
      <c r="AI164" s="85"/>
    </row>
    <row r="165" spans="1:35" ht="13.5" thickTop="1" thickBot="1" x14ac:dyDescent="0.3">
      <c r="A165" s="19" t="s">
        <v>66</v>
      </c>
      <c r="B165" s="12">
        <f t="shared" ref="B165:P165" si="38">AVERAGE(B152:B163)</f>
        <v>4566.75</v>
      </c>
      <c r="C165" s="12">
        <f t="shared" si="38"/>
        <v>149.91666666666666</v>
      </c>
      <c r="D165" s="12">
        <f t="shared" si="38"/>
        <v>360.58333333333331</v>
      </c>
      <c r="E165" s="12">
        <f>AVERAGE(E152:E163)</f>
        <v>13.5</v>
      </c>
      <c r="F165" s="12">
        <f>AVERAGE(F152:F163)</f>
        <v>95.583333333333329</v>
      </c>
      <c r="G165" s="12">
        <f>AVERAGE(G152:G163)</f>
        <v>354.25</v>
      </c>
      <c r="H165" s="12">
        <f>AVERAGE(H152:H163)</f>
        <v>9</v>
      </c>
      <c r="I165" s="12">
        <f>AVERAGE(I152:I163)</f>
        <v>97.416666666666671</v>
      </c>
      <c r="J165" s="12">
        <f t="shared" si="38"/>
        <v>732.66666666666663</v>
      </c>
      <c r="K165" s="12">
        <f>AVERAGE(K152:K163)</f>
        <v>35.25</v>
      </c>
      <c r="L165" s="12">
        <f>AVERAGE(L152:L163)</f>
        <v>95.083333333333329</v>
      </c>
      <c r="M165" s="15">
        <f t="shared" si="38"/>
        <v>7.8833333333333337</v>
      </c>
      <c r="N165" s="15">
        <f t="shared" si="38"/>
        <v>7.6249999999999991</v>
      </c>
      <c r="O165" s="15">
        <f t="shared" si="38"/>
        <v>1.3754999999999999</v>
      </c>
      <c r="P165" s="15">
        <f t="shared" si="38"/>
        <v>1.0450000000000002</v>
      </c>
      <c r="Q165" s="12">
        <f>AVERAGE(Q152:Q163)</f>
        <v>81.583333333333329</v>
      </c>
      <c r="R165" s="15">
        <f>AVERAGE(R152:R163)</f>
        <v>1.2341666666666666</v>
      </c>
      <c r="S165" s="12">
        <f>AVERAGE(S152:S163)</f>
        <v>3571.6666666666665</v>
      </c>
      <c r="T165" s="15">
        <f>AVERAGE(T152:T163)</f>
        <v>0.80681003199769863</v>
      </c>
      <c r="U165" s="24"/>
      <c r="Z165"/>
      <c r="AI165" s="86">
        <f>AVERAGE(AI152:AI163)</f>
        <v>709.57666666666671</v>
      </c>
    </row>
    <row r="166" spans="1:35" ht="13" thickTop="1" x14ac:dyDescent="0.25">
      <c r="C166" s="13"/>
      <c r="S166" s="14"/>
      <c r="Z166"/>
    </row>
    <row r="167" spans="1:35" ht="13" thickBot="1" x14ac:dyDescent="0.3">
      <c r="S167" s="14"/>
      <c r="Z167"/>
    </row>
    <row r="168" spans="1:35" ht="13" thickTop="1" x14ac:dyDescent="0.25">
      <c r="A168" s="35" t="s">
        <v>5</v>
      </c>
      <c r="B168" s="16" t="s">
        <v>6</v>
      </c>
      <c r="C168" s="16" t="s">
        <v>6</v>
      </c>
      <c r="D168" s="16" t="s">
        <v>7</v>
      </c>
      <c r="E168" s="16" t="s">
        <v>8</v>
      </c>
      <c r="F168" s="22" t="s">
        <v>2</v>
      </c>
      <c r="G168" s="16" t="s">
        <v>9</v>
      </c>
      <c r="H168" s="16" t="s">
        <v>10</v>
      </c>
      <c r="I168" s="22" t="s">
        <v>3</v>
      </c>
      <c r="J168" s="16" t="s">
        <v>11</v>
      </c>
      <c r="K168" s="16" t="s">
        <v>12</v>
      </c>
      <c r="L168" s="22" t="s">
        <v>13</v>
      </c>
      <c r="M168" s="16" t="s">
        <v>14</v>
      </c>
      <c r="N168" s="16" t="s">
        <v>15</v>
      </c>
      <c r="O168" s="16" t="s">
        <v>16</v>
      </c>
      <c r="P168" s="16" t="s">
        <v>17</v>
      </c>
      <c r="Q168" s="16" t="s">
        <v>56</v>
      </c>
      <c r="R168" s="16" t="s">
        <v>56</v>
      </c>
      <c r="S168" s="36" t="s">
        <v>18</v>
      </c>
      <c r="T168" s="36" t="s">
        <v>19</v>
      </c>
      <c r="U168" s="88"/>
      <c r="Z168"/>
      <c r="AI168" s="56" t="s">
        <v>122</v>
      </c>
    </row>
    <row r="169" spans="1:35" ht="13" thickBot="1" x14ac:dyDescent="0.3">
      <c r="A169" s="30" t="s">
        <v>67</v>
      </c>
      <c r="B169" s="17" t="s">
        <v>21</v>
      </c>
      <c r="C169" s="18" t="s">
        <v>22</v>
      </c>
      <c r="D169" s="17" t="s">
        <v>23</v>
      </c>
      <c r="E169" s="17" t="s">
        <v>23</v>
      </c>
      <c r="F169" s="23" t="s">
        <v>24</v>
      </c>
      <c r="G169" s="17" t="s">
        <v>23</v>
      </c>
      <c r="H169" s="17" t="s">
        <v>23</v>
      </c>
      <c r="I169" s="23" t="s">
        <v>24</v>
      </c>
      <c r="J169" s="17" t="s">
        <v>23</v>
      </c>
      <c r="K169" s="17" t="s">
        <v>23</v>
      </c>
      <c r="L169" s="23" t="s">
        <v>24</v>
      </c>
      <c r="M169" s="17"/>
      <c r="N169" s="17"/>
      <c r="O169" s="17"/>
      <c r="P169" s="17"/>
      <c r="Q169" s="17" t="s">
        <v>58</v>
      </c>
      <c r="R169" s="17" t="s">
        <v>24</v>
      </c>
      <c r="S169" s="18" t="s">
        <v>25</v>
      </c>
      <c r="T169" s="18" t="s">
        <v>26</v>
      </c>
      <c r="U169" s="89"/>
      <c r="Z169"/>
      <c r="AI169" s="60" t="s">
        <v>123</v>
      </c>
    </row>
    <row r="170" spans="1:35" ht="13" thickTop="1" x14ac:dyDescent="0.25">
      <c r="A170" s="7" t="s">
        <v>27</v>
      </c>
      <c r="B170" s="8">
        <v>4610</v>
      </c>
      <c r="C170" s="8">
        <v>149</v>
      </c>
      <c r="D170" s="8">
        <v>335</v>
      </c>
      <c r="E170" s="8">
        <v>20</v>
      </c>
      <c r="F170" s="8">
        <v>94</v>
      </c>
      <c r="G170" s="8">
        <v>355</v>
      </c>
      <c r="H170" s="8">
        <v>10</v>
      </c>
      <c r="I170" s="8">
        <v>97</v>
      </c>
      <c r="J170" s="8">
        <v>848</v>
      </c>
      <c r="K170" s="8">
        <v>32</v>
      </c>
      <c r="L170" s="8">
        <v>96</v>
      </c>
      <c r="M170" s="21">
        <v>7.9</v>
      </c>
      <c r="N170" s="21">
        <v>8</v>
      </c>
      <c r="O170" s="21">
        <v>1.4</v>
      </c>
      <c r="P170" s="21">
        <v>1.1379999999999999</v>
      </c>
      <c r="Q170" s="8">
        <v>88</v>
      </c>
      <c r="R170" s="21">
        <v>1.03</v>
      </c>
      <c r="S170" s="8">
        <v>2313</v>
      </c>
      <c r="T170" s="9">
        <f t="shared" ref="T170:T181" si="39">S170/B170</f>
        <v>0.50173535791757051</v>
      </c>
      <c r="U170" s="5"/>
      <c r="Z170"/>
      <c r="AI170" s="84">
        <f>(0.8*C170*G170)/60</f>
        <v>705.26666666666665</v>
      </c>
    </row>
    <row r="171" spans="1:35" x14ac:dyDescent="0.25">
      <c r="A171" s="7" t="s">
        <v>28</v>
      </c>
      <c r="B171" s="8">
        <v>4663</v>
      </c>
      <c r="C171" s="8">
        <v>161</v>
      </c>
      <c r="D171" s="8">
        <v>209</v>
      </c>
      <c r="E171" s="8">
        <v>15</v>
      </c>
      <c r="F171" s="8">
        <v>93</v>
      </c>
      <c r="G171" s="8">
        <v>208</v>
      </c>
      <c r="H171" s="8">
        <v>9</v>
      </c>
      <c r="I171" s="8">
        <v>95</v>
      </c>
      <c r="J171" s="8">
        <v>669</v>
      </c>
      <c r="K171" s="8">
        <v>44</v>
      </c>
      <c r="L171" s="8">
        <v>93</v>
      </c>
      <c r="M171" s="21">
        <v>8.1</v>
      </c>
      <c r="N171" s="21">
        <v>7.8</v>
      </c>
      <c r="O171" s="21">
        <v>1.333</v>
      </c>
      <c r="P171" s="21">
        <v>1.19</v>
      </c>
      <c r="Q171" s="8">
        <v>88</v>
      </c>
      <c r="R171" s="21">
        <v>1.35</v>
      </c>
      <c r="S171" s="8">
        <v>2063</v>
      </c>
      <c r="T171" s="9">
        <f t="shared" si="39"/>
        <v>0.44241904353420547</v>
      </c>
      <c r="U171" s="5"/>
      <c r="Z171"/>
      <c r="AI171" s="84">
        <f t="shared" ref="AI171:AI181" si="40">(0.8*C171*G171)/60</f>
        <v>446.50666666666672</v>
      </c>
    </row>
    <row r="172" spans="1:35" x14ac:dyDescent="0.25">
      <c r="A172" s="7" t="s">
        <v>29</v>
      </c>
      <c r="B172" s="8">
        <v>5280</v>
      </c>
      <c r="C172" s="8">
        <v>170</v>
      </c>
      <c r="D172" s="8">
        <v>240</v>
      </c>
      <c r="E172" s="8">
        <v>20</v>
      </c>
      <c r="F172" s="8">
        <v>92</v>
      </c>
      <c r="G172" s="8">
        <v>201</v>
      </c>
      <c r="H172" s="8">
        <v>6</v>
      </c>
      <c r="I172" s="8">
        <v>97</v>
      </c>
      <c r="J172" s="8">
        <v>695</v>
      </c>
      <c r="K172" s="8">
        <v>44</v>
      </c>
      <c r="L172" s="8">
        <v>94</v>
      </c>
      <c r="M172" s="21">
        <v>7.9</v>
      </c>
      <c r="N172" s="21">
        <v>7.6</v>
      </c>
      <c r="O172" s="21">
        <v>2.0750000000000002</v>
      </c>
      <c r="P172" s="21">
        <v>2.0139999999999998</v>
      </c>
      <c r="Q172" s="8">
        <v>99</v>
      </c>
      <c r="R172" s="21">
        <v>1.28</v>
      </c>
      <c r="S172" s="8">
        <v>2541</v>
      </c>
      <c r="T172" s="9">
        <f t="shared" si="39"/>
        <v>0.48125000000000001</v>
      </c>
      <c r="U172" s="5"/>
      <c r="Z172"/>
      <c r="AI172" s="84">
        <f t="shared" si="40"/>
        <v>455.6</v>
      </c>
    </row>
    <row r="173" spans="1:35" x14ac:dyDescent="0.25">
      <c r="A173" s="7" t="s">
        <v>30</v>
      </c>
      <c r="B173" s="8">
        <v>4325</v>
      </c>
      <c r="C173" s="8">
        <v>144</v>
      </c>
      <c r="D173" s="8">
        <v>341</v>
      </c>
      <c r="E173" s="8">
        <v>14</v>
      </c>
      <c r="F173" s="8">
        <v>96</v>
      </c>
      <c r="G173" s="8">
        <v>308</v>
      </c>
      <c r="H173" s="8">
        <v>8</v>
      </c>
      <c r="I173" s="8">
        <v>98</v>
      </c>
      <c r="J173" s="8">
        <v>763</v>
      </c>
      <c r="K173" s="8">
        <v>47</v>
      </c>
      <c r="L173" s="8">
        <v>94</v>
      </c>
      <c r="M173" s="21">
        <v>7.3</v>
      </c>
      <c r="N173" s="21">
        <v>7.6</v>
      </c>
      <c r="O173" s="21">
        <v>1.3939999999999999</v>
      </c>
      <c r="P173" s="21">
        <v>1.05</v>
      </c>
      <c r="Q173" s="8">
        <v>88</v>
      </c>
      <c r="R173" s="21">
        <v>1.02</v>
      </c>
      <c r="S173" s="8">
        <v>4314</v>
      </c>
      <c r="T173" s="9">
        <f t="shared" si="39"/>
        <v>0.99745664739884388</v>
      </c>
      <c r="U173" s="5"/>
      <c r="Z173"/>
      <c r="AI173" s="84">
        <f t="shared" si="40"/>
        <v>591.36</v>
      </c>
    </row>
    <row r="174" spans="1:35" x14ac:dyDescent="0.25">
      <c r="A174" s="7" t="s">
        <v>31</v>
      </c>
      <c r="B174" s="8">
        <v>4388</v>
      </c>
      <c r="C174" s="8">
        <v>142</v>
      </c>
      <c r="D174" s="8">
        <v>235</v>
      </c>
      <c r="E174" s="8">
        <v>8</v>
      </c>
      <c r="F174" s="8">
        <v>97</v>
      </c>
      <c r="G174" s="8">
        <v>335</v>
      </c>
      <c r="H174" s="8">
        <v>6</v>
      </c>
      <c r="I174" s="8">
        <v>98</v>
      </c>
      <c r="J174" s="8">
        <v>787</v>
      </c>
      <c r="K174" s="8">
        <v>39</v>
      </c>
      <c r="L174" s="8">
        <v>95</v>
      </c>
      <c r="M174" s="21">
        <v>8</v>
      </c>
      <c r="N174" s="21">
        <v>7.9</v>
      </c>
      <c r="O174" s="21">
        <v>1.32</v>
      </c>
      <c r="P174" s="21">
        <v>0.96399999999999997</v>
      </c>
      <c r="Q174" s="8">
        <v>110</v>
      </c>
      <c r="R174" s="21">
        <v>1.2</v>
      </c>
      <c r="S174" s="8">
        <v>2431</v>
      </c>
      <c r="T174" s="9">
        <f t="shared" si="39"/>
        <v>0.55401093892433906</v>
      </c>
      <c r="U174" s="5"/>
      <c r="Z174"/>
      <c r="AI174" s="84">
        <f t="shared" si="40"/>
        <v>634.26666666666665</v>
      </c>
    </row>
    <row r="175" spans="1:35" x14ac:dyDescent="0.25">
      <c r="A175" s="7" t="s">
        <v>32</v>
      </c>
      <c r="B175" s="8">
        <v>5386</v>
      </c>
      <c r="C175" s="8">
        <v>180</v>
      </c>
      <c r="D175" s="8">
        <v>218</v>
      </c>
      <c r="E175" s="8">
        <v>8</v>
      </c>
      <c r="F175" s="8">
        <v>97</v>
      </c>
      <c r="G175" s="8">
        <v>295</v>
      </c>
      <c r="H175" s="8">
        <v>6</v>
      </c>
      <c r="I175" s="8">
        <v>98</v>
      </c>
      <c r="J175" s="8">
        <v>601</v>
      </c>
      <c r="K175" s="8">
        <v>29</v>
      </c>
      <c r="L175" s="8">
        <v>95</v>
      </c>
      <c r="M175" s="21">
        <v>7.9</v>
      </c>
      <c r="N175" s="21">
        <v>7.9</v>
      </c>
      <c r="O175" s="21">
        <v>1.24</v>
      </c>
      <c r="P175" s="21">
        <v>2.8290000000000002</v>
      </c>
      <c r="Q175" s="8">
        <v>88</v>
      </c>
      <c r="R175" s="21">
        <v>1.47</v>
      </c>
      <c r="S175" s="8">
        <v>2559</v>
      </c>
      <c r="T175" s="9">
        <f t="shared" si="39"/>
        <v>0.47512068325287782</v>
      </c>
      <c r="U175" s="5"/>
      <c r="Z175"/>
      <c r="AI175" s="84">
        <f t="shared" si="40"/>
        <v>708</v>
      </c>
    </row>
    <row r="176" spans="1:35" x14ac:dyDescent="0.25">
      <c r="A176" s="7" t="s">
        <v>33</v>
      </c>
      <c r="B176" s="8">
        <v>6434</v>
      </c>
      <c r="C176" s="8">
        <v>208</v>
      </c>
      <c r="D176" s="8">
        <v>265</v>
      </c>
      <c r="E176" s="8">
        <v>11</v>
      </c>
      <c r="F176" s="8">
        <v>96</v>
      </c>
      <c r="G176" s="8">
        <v>334</v>
      </c>
      <c r="H176" s="8">
        <v>4</v>
      </c>
      <c r="I176" s="8">
        <v>99</v>
      </c>
      <c r="J176" s="8">
        <v>727</v>
      </c>
      <c r="K176" s="8">
        <v>19</v>
      </c>
      <c r="L176" s="8">
        <v>97</v>
      </c>
      <c r="M176" s="21">
        <v>7.5</v>
      </c>
      <c r="N176" s="21">
        <v>7.6</v>
      </c>
      <c r="O176" s="21">
        <v>1.288</v>
      </c>
      <c r="P176" s="21">
        <v>1.0629999999999999</v>
      </c>
      <c r="Q176" s="8">
        <v>99</v>
      </c>
      <c r="R176" s="21">
        <v>1.39</v>
      </c>
      <c r="S176" s="8">
        <v>3170</v>
      </c>
      <c r="T176" s="9">
        <f t="shared" si="39"/>
        <v>0.49269505750699411</v>
      </c>
      <c r="U176" s="5"/>
      <c r="Z176"/>
      <c r="AI176" s="84">
        <f t="shared" si="40"/>
        <v>926.29333333333329</v>
      </c>
    </row>
    <row r="177" spans="1:35" x14ac:dyDescent="0.25">
      <c r="A177" s="7" t="s">
        <v>34</v>
      </c>
      <c r="B177" s="8">
        <v>5080</v>
      </c>
      <c r="C177" s="8">
        <v>164</v>
      </c>
      <c r="D177" s="8">
        <v>239</v>
      </c>
      <c r="E177" s="8">
        <v>12</v>
      </c>
      <c r="F177" s="8">
        <v>95</v>
      </c>
      <c r="G177" s="8">
        <v>310</v>
      </c>
      <c r="H177" s="8">
        <v>5</v>
      </c>
      <c r="I177" s="8">
        <v>98</v>
      </c>
      <c r="J177" s="8">
        <v>697</v>
      </c>
      <c r="K177" s="8">
        <v>29</v>
      </c>
      <c r="L177" s="8">
        <v>96</v>
      </c>
      <c r="M177" s="21">
        <v>7.4</v>
      </c>
      <c r="N177" s="21">
        <v>7.6</v>
      </c>
      <c r="O177" s="21">
        <v>1.4019999999999999</v>
      </c>
      <c r="P177" s="21">
        <v>1.149</v>
      </c>
      <c r="Q177" s="8">
        <v>99</v>
      </c>
      <c r="R177" s="21">
        <v>1.1000000000000001</v>
      </c>
      <c r="S177" s="8">
        <v>3580</v>
      </c>
      <c r="T177" s="9">
        <f t="shared" si="39"/>
        <v>0.70472440944881887</v>
      </c>
      <c r="U177" s="5"/>
      <c r="Z177"/>
      <c r="AI177" s="84">
        <f t="shared" si="40"/>
        <v>677.86666666666679</v>
      </c>
    </row>
    <row r="178" spans="1:35" x14ac:dyDescent="0.25">
      <c r="A178" s="7" t="s">
        <v>35</v>
      </c>
      <c r="B178" s="8">
        <v>5795</v>
      </c>
      <c r="C178" s="8">
        <v>193</v>
      </c>
      <c r="D178" s="8">
        <v>206</v>
      </c>
      <c r="E178" s="8">
        <v>14</v>
      </c>
      <c r="F178" s="8">
        <v>93</v>
      </c>
      <c r="G178" s="8">
        <v>234</v>
      </c>
      <c r="H178" s="8">
        <v>11</v>
      </c>
      <c r="I178" s="8">
        <v>95</v>
      </c>
      <c r="J178" s="8">
        <v>517</v>
      </c>
      <c r="K178" s="8">
        <v>33</v>
      </c>
      <c r="L178" s="8">
        <v>94</v>
      </c>
      <c r="M178" s="21">
        <v>7.7</v>
      </c>
      <c r="N178" s="21">
        <v>7.7</v>
      </c>
      <c r="O178" s="21">
        <v>1.3640000000000001</v>
      </c>
      <c r="P178" s="21">
        <v>1.0009999999999999</v>
      </c>
      <c r="Q178" s="8">
        <v>88</v>
      </c>
      <c r="R178" s="21">
        <v>1.72</v>
      </c>
      <c r="S178" s="8">
        <v>2724</v>
      </c>
      <c r="T178" s="9">
        <f t="shared" si="39"/>
        <v>0.47006039689387402</v>
      </c>
      <c r="U178" s="5"/>
      <c r="Z178"/>
      <c r="AI178" s="84">
        <f t="shared" si="40"/>
        <v>602.16</v>
      </c>
    </row>
    <row r="179" spans="1:35" x14ac:dyDescent="0.25">
      <c r="A179" s="7" t="s">
        <v>36</v>
      </c>
      <c r="B179" s="8">
        <v>5442</v>
      </c>
      <c r="C179" s="8">
        <v>176</v>
      </c>
      <c r="D179" s="8">
        <v>403</v>
      </c>
      <c r="E179" s="8">
        <v>12</v>
      </c>
      <c r="F179" s="8">
        <v>97</v>
      </c>
      <c r="G179" s="8">
        <v>326</v>
      </c>
      <c r="H179" s="8">
        <v>7</v>
      </c>
      <c r="I179" s="8">
        <v>98</v>
      </c>
      <c r="J179" s="8">
        <v>713</v>
      </c>
      <c r="K179" s="8">
        <v>32</v>
      </c>
      <c r="L179" s="8">
        <v>95</v>
      </c>
      <c r="M179" s="21">
        <v>8</v>
      </c>
      <c r="N179" s="21">
        <v>8.1999999999999993</v>
      </c>
      <c r="O179" s="21">
        <v>1.8360000000000001</v>
      </c>
      <c r="P179" s="21">
        <v>1.0620000000000001</v>
      </c>
      <c r="Q179" s="8">
        <v>88</v>
      </c>
      <c r="R179" s="21">
        <v>1.37</v>
      </c>
      <c r="S179" s="8">
        <v>2674</v>
      </c>
      <c r="T179" s="9">
        <f t="shared" si="39"/>
        <v>0.49136346931275265</v>
      </c>
      <c r="U179" s="5"/>
      <c r="Z179"/>
      <c r="AI179" s="84">
        <f t="shared" si="40"/>
        <v>765.01333333333343</v>
      </c>
    </row>
    <row r="180" spans="1:35" x14ac:dyDescent="0.25">
      <c r="A180" s="7" t="s">
        <v>37</v>
      </c>
      <c r="B180" s="8">
        <v>8821</v>
      </c>
      <c r="C180" s="8">
        <v>294</v>
      </c>
      <c r="D180" s="8">
        <v>175</v>
      </c>
      <c r="E180" s="8">
        <v>21</v>
      </c>
      <c r="F180" s="8">
        <v>88</v>
      </c>
      <c r="G180" s="8">
        <v>203</v>
      </c>
      <c r="H180" s="8">
        <v>10</v>
      </c>
      <c r="I180" s="8">
        <v>95</v>
      </c>
      <c r="J180" s="8">
        <v>449</v>
      </c>
      <c r="K180" s="8">
        <v>40</v>
      </c>
      <c r="L180" s="8">
        <v>91</v>
      </c>
      <c r="M180" s="21">
        <v>8</v>
      </c>
      <c r="N180" s="21">
        <v>7.7</v>
      </c>
      <c r="O180" s="21">
        <v>1.248</v>
      </c>
      <c r="P180" s="21">
        <v>1.109</v>
      </c>
      <c r="Q180" s="8">
        <v>33</v>
      </c>
      <c r="R180" s="21">
        <v>1.67</v>
      </c>
      <c r="S180" s="8">
        <v>1812</v>
      </c>
      <c r="T180" s="9">
        <f t="shared" si="39"/>
        <v>0.20541888674753428</v>
      </c>
      <c r="U180" s="5"/>
      <c r="Z180"/>
      <c r="AI180" s="84">
        <f t="shared" si="40"/>
        <v>795.7600000000001</v>
      </c>
    </row>
    <row r="181" spans="1:35" ht="13" thickBot="1" x14ac:dyDescent="0.3">
      <c r="A181" s="7" t="s">
        <v>38</v>
      </c>
      <c r="B181" s="8">
        <v>6391</v>
      </c>
      <c r="C181" s="8">
        <v>206</v>
      </c>
      <c r="D181" s="8">
        <v>212</v>
      </c>
      <c r="E181" s="8">
        <v>19</v>
      </c>
      <c r="F181" s="8">
        <v>91</v>
      </c>
      <c r="G181" s="8">
        <v>285</v>
      </c>
      <c r="H181" s="8">
        <v>11</v>
      </c>
      <c r="I181" s="8">
        <v>93</v>
      </c>
      <c r="J181" s="8">
        <v>568</v>
      </c>
      <c r="K181" s="8">
        <v>43</v>
      </c>
      <c r="L181" s="8">
        <v>93</v>
      </c>
      <c r="M181" s="21">
        <v>7.5</v>
      </c>
      <c r="N181" s="21">
        <v>7.5</v>
      </c>
      <c r="O181" s="21">
        <v>1.41</v>
      </c>
      <c r="P181" s="21">
        <v>1.226</v>
      </c>
      <c r="Q181" s="8">
        <v>99</v>
      </c>
      <c r="R181" s="21">
        <v>1.47</v>
      </c>
      <c r="S181" s="8">
        <v>2333</v>
      </c>
      <c r="T181" s="9">
        <f t="shared" si="39"/>
        <v>0.36504459396025662</v>
      </c>
      <c r="U181" s="5"/>
      <c r="Z181"/>
      <c r="AI181" s="84">
        <f t="shared" si="40"/>
        <v>782.8</v>
      </c>
    </row>
    <row r="182" spans="1:35" ht="13.5" thickTop="1" thickBot="1" x14ac:dyDescent="0.3">
      <c r="A182" s="10" t="s">
        <v>68</v>
      </c>
      <c r="B182" s="27">
        <f>SUM(B170:B181)</f>
        <v>66615</v>
      </c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20"/>
      <c r="N182" s="20"/>
      <c r="O182" s="20"/>
      <c r="P182" s="20"/>
      <c r="Q182" s="29">
        <f>SUM(Q170:Q181)</f>
        <v>1067</v>
      </c>
      <c r="R182" s="20"/>
      <c r="S182" s="27">
        <f>SUM(S170:S181)</f>
        <v>32514</v>
      </c>
      <c r="T182" s="20"/>
      <c r="U182" s="24"/>
      <c r="Z182"/>
      <c r="AI182" s="85"/>
    </row>
    <row r="183" spans="1:35" ht="13.5" thickTop="1" thickBot="1" x14ac:dyDescent="0.3">
      <c r="A183" s="19" t="s">
        <v>69</v>
      </c>
      <c r="B183" s="12">
        <f t="shared" ref="B183:P183" si="41">AVERAGE(B170:B181)</f>
        <v>5551.25</v>
      </c>
      <c r="C183" s="12">
        <f t="shared" si="41"/>
        <v>182.25</v>
      </c>
      <c r="D183" s="12">
        <f t="shared" si="41"/>
        <v>256.5</v>
      </c>
      <c r="E183" s="12">
        <f>AVERAGE(E170:E181)</f>
        <v>14.5</v>
      </c>
      <c r="F183" s="12">
        <f>AVERAGE(F170:F181)</f>
        <v>94.083333333333329</v>
      </c>
      <c r="G183" s="12">
        <f>AVERAGE(G170:G181)</f>
        <v>282.83333333333331</v>
      </c>
      <c r="H183" s="12">
        <f>AVERAGE(H170:H181)</f>
        <v>7.75</v>
      </c>
      <c r="I183" s="12">
        <f>AVERAGE(I170:I181)</f>
        <v>96.75</v>
      </c>
      <c r="J183" s="12">
        <f t="shared" si="41"/>
        <v>669.5</v>
      </c>
      <c r="K183" s="12">
        <f>AVERAGE(K170:K181)</f>
        <v>35.916666666666664</v>
      </c>
      <c r="L183" s="12">
        <f>AVERAGE(L170:L181)</f>
        <v>94.416666666666671</v>
      </c>
      <c r="M183" s="15">
        <f t="shared" si="41"/>
        <v>7.7666666666666666</v>
      </c>
      <c r="N183" s="15">
        <f t="shared" si="41"/>
        <v>7.7583333333333337</v>
      </c>
      <c r="O183" s="15">
        <f t="shared" si="41"/>
        <v>1.4424999999999999</v>
      </c>
      <c r="P183" s="15">
        <f t="shared" si="41"/>
        <v>1.3162500000000001</v>
      </c>
      <c r="Q183" s="12">
        <f>AVERAGE(Q170:Q181)</f>
        <v>88.916666666666671</v>
      </c>
      <c r="R183" s="15">
        <f>AVERAGE(R170:R181)</f>
        <v>1.3391666666666666</v>
      </c>
      <c r="S183" s="12">
        <f>AVERAGE(S170:S181)</f>
        <v>2709.5</v>
      </c>
      <c r="T183" s="15">
        <f>AVERAGE(T170:T181)</f>
        <v>0.51510829040817219</v>
      </c>
      <c r="U183" s="24"/>
      <c r="Z183"/>
      <c r="AI183" s="86">
        <f>AVERAGE(AI170:AI181)</f>
        <v>674.24111111111108</v>
      </c>
    </row>
    <row r="184" spans="1:35" ht="13" thickTop="1" x14ac:dyDescent="0.25">
      <c r="S184" s="14"/>
      <c r="Z184"/>
    </row>
    <row r="185" spans="1:35" ht="13" thickBot="1" x14ac:dyDescent="0.3">
      <c r="S185" s="14"/>
      <c r="Z185"/>
    </row>
    <row r="186" spans="1:35" ht="13" thickTop="1" x14ac:dyDescent="0.25">
      <c r="A186" s="35" t="s">
        <v>5</v>
      </c>
      <c r="B186" s="16" t="s">
        <v>6</v>
      </c>
      <c r="C186" s="16" t="s">
        <v>6</v>
      </c>
      <c r="D186" s="16" t="s">
        <v>7</v>
      </c>
      <c r="E186" s="16" t="s">
        <v>8</v>
      </c>
      <c r="F186" s="22" t="s">
        <v>2</v>
      </c>
      <c r="G186" s="16" t="s">
        <v>9</v>
      </c>
      <c r="H186" s="16" t="s">
        <v>10</v>
      </c>
      <c r="I186" s="22" t="s">
        <v>3</v>
      </c>
      <c r="J186" s="16" t="s">
        <v>11</v>
      </c>
      <c r="K186" s="16" t="s">
        <v>12</v>
      </c>
      <c r="L186" s="22" t="s">
        <v>13</v>
      </c>
      <c r="M186" s="16" t="s">
        <v>14</v>
      </c>
      <c r="N186" s="16" t="s">
        <v>15</v>
      </c>
      <c r="O186" s="16" t="s">
        <v>16</v>
      </c>
      <c r="P186" s="16" t="s">
        <v>17</v>
      </c>
      <c r="Q186" s="16" t="s">
        <v>56</v>
      </c>
      <c r="R186" s="16" t="s">
        <v>56</v>
      </c>
      <c r="S186" s="36" t="s">
        <v>18</v>
      </c>
      <c r="T186" s="36" t="s">
        <v>19</v>
      </c>
      <c r="U186" s="88"/>
      <c r="Z186"/>
      <c r="AI186" s="56" t="s">
        <v>122</v>
      </c>
    </row>
    <row r="187" spans="1:35" ht="13" thickBot="1" x14ac:dyDescent="0.3">
      <c r="A187" s="30" t="s">
        <v>70</v>
      </c>
      <c r="B187" s="17" t="s">
        <v>21</v>
      </c>
      <c r="C187" s="18" t="s">
        <v>22</v>
      </c>
      <c r="D187" s="17" t="s">
        <v>23</v>
      </c>
      <c r="E187" s="17" t="s">
        <v>23</v>
      </c>
      <c r="F187" s="23" t="s">
        <v>24</v>
      </c>
      <c r="G187" s="17" t="s">
        <v>23</v>
      </c>
      <c r="H187" s="17" t="s">
        <v>23</v>
      </c>
      <c r="I187" s="23" t="s">
        <v>24</v>
      </c>
      <c r="J187" s="17" t="s">
        <v>23</v>
      </c>
      <c r="K187" s="17" t="s">
        <v>23</v>
      </c>
      <c r="L187" s="23" t="s">
        <v>24</v>
      </c>
      <c r="M187" s="17"/>
      <c r="N187" s="17"/>
      <c r="O187" s="17"/>
      <c r="P187" s="17"/>
      <c r="Q187" s="17" t="s">
        <v>58</v>
      </c>
      <c r="R187" s="17" t="s">
        <v>24</v>
      </c>
      <c r="S187" s="18" t="s">
        <v>25</v>
      </c>
      <c r="T187" s="18" t="s">
        <v>26</v>
      </c>
      <c r="U187" s="89"/>
      <c r="Z187"/>
      <c r="AI187" s="60" t="s">
        <v>123</v>
      </c>
    </row>
    <row r="188" spans="1:35" ht="13" thickTop="1" x14ac:dyDescent="0.25">
      <c r="A188" s="7" t="s">
        <v>27</v>
      </c>
      <c r="B188" s="8">
        <v>6134</v>
      </c>
      <c r="C188" s="8">
        <v>198</v>
      </c>
      <c r="D188" s="8">
        <v>207</v>
      </c>
      <c r="E188" s="8">
        <v>14</v>
      </c>
      <c r="F188" s="8">
        <v>93</v>
      </c>
      <c r="G188" s="8">
        <v>222</v>
      </c>
      <c r="H188" s="8">
        <v>9</v>
      </c>
      <c r="I188" s="8">
        <v>96</v>
      </c>
      <c r="J188" s="8">
        <v>477</v>
      </c>
      <c r="K188" s="8">
        <v>37</v>
      </c>
      <c r="L188" s="8">
        <v>92</v>
      </c>
      <c r="M188" s="21">
        <v>7.9</v>
      </c>
      <c r="N188" s="21">
        <v>7.4</v>
      </c>
      <c r="O188" s="21">
        <v>1.2370000000000001</v>
      </c>
      <c r="P188" s="21">
        <v>1.1739999999999999</v>
      </c>
      <c r="Q188" s="8">
        <v>55</v>
      </c>
      <c r="R188" s="21">
        <v>1.42</v>
      </c>
      <c r="S188" s="8">
        <v>3116</v>
      </c>
      <c r="T188" s="9">
        <f t="shared" ref="T188:T199" si="42">S188/B188</f>
        <v>0.50798826214541892</v>
      </c>
      <c r="U188" s="5"/>
      <c r="Z188"/>
      <c r="AI188" s="84">
        <f>(0.8*C188*G188)/60</f>
        <v>586.08000000000004</v>
      </c>
    </row>
    <row r="189" spans="1:35" x14ac:dyDescent="0.25">
      <c r="A189" s="7" t="s">
        <v>28</v>
      </c>
      <c r="B189" s="8">
        <v>6300</v>
      </c>
      <c r="C189" s="8">
        <v>225</v>
      </c>
      <c r="D189" s="8">
        <v>223</v>
      </c>
      <c r="E189" s="8">
        <v>6</v>
      </c>
      <c r="F189" s="8">
        <v>97</v>
      </c>
      <c r="G189" s="8">
        <v>243</v>
      </c>
      <c r="H189" s="8">
        <v>6</v>
      </c>
      <c r="I189" s="8">
        <v>98</v>
      </c>
      <c r="J189" s="8">
        <v>730</v>
      </c>
      <c r="K189" s="8">
        <v>22</v>
      </c>
      <c r="L189" s="8">
        <v>97</v>
      </c>
      <c r="M189" s="21">
        <v>7.6</v>
      </c>
      <c r="N189" s="21">
        <v>7.7</v>
      </c>
      <c r="O189" s="21">
        <v>1.1240000000000001</v>
      </c>
      <c r="P189" s="21">
        <v>0.82799999999999996</v>
      </c>
      <c r="Q189" s="8">
        <v>66</v>
      </c>
      <c r="R189" s="21">
        <v>1.08</v>
      </c>
      <c r="S189" s="8">
        <v>2915</v>
      </c>
      <c r="T189" s="9">
        <f t="shared" si="42"/>
        <v>0.46269841269841272</v>
      </c>
      <c r="U189" s="5"/>
      <c r="Z189"/>
      <c r="AI189" s="84">
        <f t="shared" ref="AI189:AI199" si="43">(0.8*C189*G189)/60</f>
        <v>729</v>
      </c>
    </row>
    <row r="190" spans="1:35" x14ac:dyDescent="0.25">
      <c r="A190" s="7" t="s">
        <v>29</v>
      </c>
      <c r="B190" s="8">
        <v>7557</v>
      </c>
      <c r="C190" s="8">
        <v>244</v>
      </c>
      <c r="D190" s="8">
        <v>122</v>
      </c>
      <c r="E190" s="8">
        <v>14</v>
      </c>
      <c r="F190" s="8">
        <v>89</v>
      </c>
      <c r="G190" s="8">
        <v>139</v>
      </c>
      <c r="H190" s="8">
        <v>7</v>
      </c>
      <c r="I190" s="8">
        <v>95</v>
      </c>
      <c r="J190" s="8">
        <v>320</v>
      </c>
      <c r="K190" s="8">
        <v>24</v>
      </c>
      <c r="L190" s="8">
        <v>92</v>
      </c>
      <c r="M190" s="21">
        <v>8</v>
      </c>
      <c r="N190" s="21">
        <v>7.5</v>
      </c>
      <c r="O190" s="21">
        <v>0.90500000000000003</v>
      </c>
      <c r="P190" s="21">
        <v>0.72699999999999998</v>
      </c>
      <c r="Q190" s="8">
        <v>55</v>
      </c>
      <c r="R190" s="21">
        <v>1.42</v>
      </c>
      <c r="S190" s="8">
        <v>2800</v>
      </c>
      <c r="T190" s="9">
        <f t="shared" si="42"/>
        <v>0.37051740108508668</v>
      </c>
      <c r="U190" s="5"/>
      <c r="Z190"/>
      <c r="AI190" s="84">
        <f t="shared" si="43"/>
        <v>452.21333333333337</v>
      </c>
    </row>
    <row r="191" spans="1:35" x14ac:dyDescent="0.25">
      <c r="A191" s="7" t="s">
        <v>30</v>
      </c>
      <c r="B191" s="8">
        <v>7261</v>
      </c>
      <c r="C191" s="8">
        <v>242</v>
      </c>
      <c r="D191" s="8">
        <v>238</v>
      </c>
      <c r="E191" s="8">
        <v>6</v>
      </c>
      <c r="F191" s="8">
        <v>98</v>
      </c>
      <c r="G191" s="8">
        <v>208</v>
      </c>
      <c r="H191" s="8">
        <v>6</v>
      </c>
      <c r="I191" s="8">
        <v>97</v>
      </c>
      <c r="J191" s="8">
        <v>549</v>
      </c>
      <c r="K191" s="8">
        <v>25</v>
      </c>
      <c r="L191" s="8">
        <v>95</v>
      </c>
      <c r="M191" s="21">
        <v>7.9</v>
      </c>
      <c r="N191" s="21">
        <v>7.3</v>
      </c>
      <c r="O191" s="21">
        <v>1.1599999999999999</v>
      </c>
      <c r="P191" s="21">
        <v>0.80400000000000005</v>
      </c>
      <c r="Q191" s="8">
        <v>88</v>
      </c>
      <c r="R191" s="21">
        <v>0.86</v>
      </c>
      <c r="S191" s="8">
        <v>2327</v>
      </c>
      <c r="T191" s="9">
        <f t="shared" si="42"/>
        <v>0.32047927282743421</v>
      </c>
      <c r="U191" s="5"/>
      <c r="Z191"/>
      <c r="AI191" s="84">
        <f t="shared" si="43"/>
        <v>671.14666666666676</v>
      </c>
    </row>
    <row r="192" spans="1:35" x14ac:dyDescent="0.25">
      <c r="A192" s="7" t="s">
        <v>31</v>
      </c>
      <c r="B192" s="8">
        <v>7081</v>
      </c>
      <c r="C192" s="8">
        <v>228</v>
      </c>
      <c r="D192" s="8">
        <v>523</v>
      </c>
      <c r="E192" s="8">
        <v>13</v>
      </c>
      <c r="F192" s="8">
        <v>98</v>
      </c>
      <c r="G192" s="8">
        <v>231</v>
      </c>
      <c r="H192" s="8">
        <v>6</v>
      </c>
      <c r="I192" s="8">
        <v>97</v>
      </c>
      <c r="J192" s="8">
        <v>526</v>
      </c>
      <c r="K192" s="8">
        <v>18</v>
      </c>
      <c r="L192" s="8">
        <v>97</v>
      </c>
      <c r="M192" s="21">
        <v>7.6</v>
      </c>
      <c r="N192" s="21">
        <v>7.2</v>
      </c>
      <c r="O192" s="21">
        <v>1.077</v>
      </c>
      <c r="P192" s="21">
        <v>0.73899999999999999</v>
      </c>
      <c r="Q192" s="8">
        <v>88</v>
      </c>
      <c r="R192" s="21">
        <v>1.05</v>
      </c>
      <c r="S192" s="8">
        <v>3364</v>
      </c>
      <c r="T192" s="9">
        <f t="shared" si="42"/>
        <v>0.47507414207032905</v>
      </c>
      <c r="U192" s="5"/>
      <c r="Z192"/>
      <c r="AI192" s="84">
        <f t="shared" si="43"/>
        <v>702.24</v>
      </c>
    </row>
    <row r="193" spans="1:35" x14ac:dyDescent="0.25">
      <c r="A193" s="7" t="s">
        <v>32</v>
      </c>
      <c r="B193" s="8">
        <v>6949</v>
      </c>
      <c r="C193" s="8">
        <v>232</v>
      </c>
      <c r="D193" s="8">
        <v>160</v>
      </c>
      <c r="E193" s="8">
        <v>9</v>
      </c>
      <c r="F193" s="8">
        <v>94</v>
      </c>
      <c r="G193" s="8">
        <v>232</v>
      </c>
      <c r="H193" s="8">
        <v>5</v>
      </c>
      <c r="I193" s="8">
        <v>98</v>
      </c>
      <c r="J193" s="8">
        <v>561</v>
      </c>
      <c r="K193" s="8">
        <v>16</v>
      </c>
      <c r="L193" s="8">
        <v>97</v>
      </c>
      <c r="M193" s="21">
        <v>7.4</v>
      </c>
      <c r="N193" s="21">
        <v>7.3</v>
      </c>
      <c r="O193" s="21">
        <v>1.288</v>
      </c>
      <c r="P193" s="21">
        <v>0.91</v>
      </c>
      <c r="Q193" s="8">
        <v>88</v>
      </c>
      <c r="R193" s="21">
        <v>1.28</v>
      </c>
      <c r="S193" s="8">
        <v>3143</v>
      </c>
      <c r="T193" s="9">
        <f t="shared" si="42"/>
        <v>0.45229529428694776</v>
      </c>
      <c r="U193" s="5"/>
      <c r="Z193"/>
      <c r="AI193" s="84">
        <f t="shared" si="43"/>
        <v>717.65333333333342</v>
      </c>
    </row>
    <row r="194" spans="1:35" x14ac:dyDescent="0.25">
      <c r="A194" s="7" t="s">
        <v>33</v>
      </c>
      <c r="B194" s="8">
        <v>6572</v>
      </c>
      <c r="C194" s="8">
        <v>212</v>
      </c>
      <c r="D194" s="8">
        <v>276</v>
      </c>
      <c r="E194" s="8">
        <v>7</v>
      </c>
      <c r="F194" s="8">
        <v>97</v>
      </c>
      <c r="G194" s="8">
        <v>237</v>
      </c>
      <c r="H194" s="8">
        <v>5</v>
      </c>
      <c r="I194" s="8">
        <v>98</v>
      </c>
      <c r="J194" s="8">
        <v>632</v>
      </c>
      <c r="K194" s="8">
        <v>19</v>
      </c>
      <c r="L194" s="8">
        <v>97</v>
      </c>
      <c r="M194" s="21">
        <v>7.4</v>
      </c>
      <c r="N194" s="21">
        <v>7.7</v>
      </c>
      <c r="O194" s="21">
        <v>1.363</v>
      </c>
      <c r="P194" s="21">
        <v>1.099</v>
      </c>
      <c r="Q194" s="8">
        <v>99</v>
      </c>
      <c r="R194" s="21">
        <v>1.2</v>
      </c>
      <c r="S194" s="8">
        <v>3483</v>
      </c>
      <c r="T194" s="9">
        <f t="shared" si="42"/>
        <v>0.52997565429093119</v>
      </c>
      <c r="U194" s="5"/>
      <c r="Z194"/>
      <c r="AI194" s="84">
        <f t="shared" si="43"/>
        <v>669.92000000000007</v>
      </c>
    </row>
    <row r="195" spans="1:35" x14ac:dyDescent="0.25">
      <c r="A195" s="7" t="s">
        <v>34</v>
      </c>
      <c r="B195" s="8">
        <v>7073</v>
      </c>
      <c r="C195" s="8">
        <v>228</v>
      </c>
      <c r="D195" s="8">
        <v>226</v>
      </c>
      <c r="E195" s="8">
        <v>9</v>
      </c>
      <c r="F195" s="8">
        <v>96</v>
      </c>
      <c r="G195" s="8">
        <v>280</v>
      </c>
      <c r="H195" s="8">
        <v>9</v>
      </c>
      <c r="I195" s="8">
        <v>97</v>
      </c>
      <c r="J195" s="8">
        <v>619</v>
      </c>
      <c r="K195" s="8">
        <v>21</v>
      </c>
      <c r="L195" s="8">
        <v>97</v>
      </c>
      <c r="M195" s="21">
        <v>7.5</v>
      </c>
      <c r="N195" s="21">
        <v>7.5</v>
      </c>
      <c r="O195" s="21">
        <v>1.724</v>
      </c>
      <c r="P195" s="21">
        <v>1.248</v>
      </c>
      <c r="Q195" s="8">
        <v>99</v>
      </c>
      <c r="R195" s="21">
        <v>0.95</v>
      </c>
      <c r="S195" s="8">
        <v>3576</v>
      </c>
      <c r="T195" s="9">
        <f t="shared" si="42"/>
        <v>0.50558461755973416</v>
      </c>
      <c r="U195" s="5"/>
      <c r="Z195"/>
      <c r="AI195" s="84">
        <f t="shared" si="43"/>
        <v>851.2</v>
      </c>
    </row>
    <row r="196" spans="1:35" x14ac:dyDescent="0.25">
      <c r="A196" s="7" t="s">
        <v>35</v>
      </c>
      <c r="B196" s="8">
        <v>6919</v>
      </c>
      <c r="C196" s="8">
        <v>231</v>
      </c>
      <c r="D196" s="8">
        <v>168</v>
      </c>
      <c r="E196" s="8">
        <v>12</v>
      </c>
      <c r="F196" s="8">
        <v>93</v>
      </c>
      <c r="G196" s="8">
        <v>185</v>
      </c>
      <c r="H196" s="8">
        <v>9</v>
      </c>
      <c r="I196" s="8">
        <v>95</v>
      </c>
      <c r="J196" s="8">
        <v>407</v>
      </c>
      <c r="K196" s="8">
        <v>37</v>
      </c>
      <c r="L196" s="8">
        <v>91</v>
      </c>
      <c r="M196" s="21">
        <v>7.7</v>
      </c>
      <c r="N196" s="21">
        <v>7.5</v>
      </c>
      <c r="O196" s="21">
        <v>1.2370000000000001</v>
      </c>
      <c r="P196" s="21">
        <v>1.091</v>
      </c>
      <c r="Q196" s="8">
        <v>88</v>
      </c>
      <c r="R196" s="21">
        <v>1.2</v>
      </c>
      <c r="S196" s="8">
        <v>2976</v>
      </c>
      <c r="T196" s="9">
        <f t="shared" si="42"/>
        <v>0.43011995953172422</v>
      </c>
      <c r="U196" s="5"/>
      <c r="Z196"/>
      <c r="AI196" s="84">
        <f t="shared" si="43"/>
        <v>569.79999999999995</v>
      </c>
    </row>
    <row r="197" spans="1:35" x14ac:dyDescent="0.25">
      <c r="A197" s="7" t="s">
        <v>36</v>
      </c>
      <c r="B197" s="8">
        <v>5310</v>
      </c>
      <c r="C197" s="8">
        <v>171</v>
      </c>
      <c r="D197" s="8">
        <v>160</v>
      </c>
      <c r="E197" s="8">
        <v>20</v>
      </c>
      <c r="F197" s="8">
        <v>88</v>
      </c>
      <c r="G197" s="8">
        <v>218</v>
      </c>
      <c r="H197" s="8">
        <v>12</v>
      </c>
      <c r="I197" s="8">
        <v>94</v>
      </c>
      <c r="J197" s="8">
        <v>428</v>
      </c>
      <c r="K197" s="8">
        <v>40</v>
      </c>
      <c r="L197" s="8">
        <v>91</v>
      </c>
      <c r="M197" s="21">
        <v>7.7</v>
      </c>
      <c r="N197" s="21">
        <v>7.9</v>
      </c>
      <c r="O197" s="21">
        <v>1.2490000000000001</v>
      </c>
      <c r="P197" s="21">
        <v>0.96499999999999997</v>
      </c>
      <c r="Q197" s="8">
        <v>88</v>
      </c>
      <c r="R197" s="21">
        <v>1.18</v>
      </c>
      <c r="S197" s="8">
        <v>3264</v>
      </c>
      <c r="T197" s="9">
        <f t="shared" si="42"/>
        <v>0.61468926553672321</v>
      </c>
      <c r="U197" s="5"/>
      <c r="Z197"/>
      <c r="AI197" s="84">
        <f t="shared" si="43"/>
        <v>497.04</v>
      </c>
    </row>
    <row r="198" spans="1:35" x14ac:dyDescent="0.25">
      <c r="A198" s="7" t="s">
        <v>37</v>
      </c>
      <c r="B198" s="8">
        <v>5041</v>
      </c>
      <c r="C198" s="8">
        <v>168</v>
      </c>
      <c r="D198" s="8">
        <v>190</v>
      </c>
      <c r="E198" s="8">
        <v>12</v>
      </c>
      <c r="F198" s="8">
        <v>94</v>
      </c>
      <c r="G198" s="8">
        <v>295</v>
      </c>
      <c r="H198" s="8">
        <v>13</v>
      </c>
      <c r="I198" s="8">
        <v>96</v>
      </c>
      <c r="J198" s="8">
        <v>546</v>
      </c>
      <c r="K198" s="8">
        <v>33</v>
      </c>
      <c r="L198" s="8">
        <v>94</v>
      </c>
      <c r="M198" s="21">
        <v>8.1</v>
      </c>
      <c r="N198" s="21">
        <v>8</v>
      </c>
      <c r="O198" s="21">
        <v>1.216</v>
      </c>
      <c r="P198" s="21">
        <v>0.878</v>
      </c>
      <c r="Q198" s="8">
        <v>66</v>
      </c>
      <c r="R198" s="21">
        <v>1.06</v>
      </c>
      <c r="S198" s="8">
        <v>2862</v>
      </c>
      <c r="T198" s="9">
        <f t="shared" si="42"/>
        <v>0.56774449513985326</v>
      </c>
      <c r="U198" s="5"/>
      <c r="Z198"/>
      <c r="AI198" s="84">
        <f t="shared" si="43"/>
        <v>660.8</v>
      </c>
    </row>
    <row r="199" spans="1:35" ht="13" thickBot="1" x14ac:dyDescent="0.3">
      <c r="A199" s="7" t="s">
        <v>38</v>
      </c>
      <c r="B199" s="8">
        <v>3978</v>
      </c>
      <c r="C199" s="8">
        <v>128</v>
      </c>
      <c r="D199" s="8">
        <v>197</v>
      </c>
      <c r="E199" s="8">
        <v>12</v>
      </c>
      <c r="F199" s="8">
        <v>94</v>
      </c>
      <c r="G199" s="8">
        <v>448</v>
      </c>
      <c r="H199" s="8">
        <v>10</v>
      </c>
      <c r="I199" s="8">
        <v>98</v>
      </c>
      <c r="J199" s="8">
        <v>622</v>
      </c>
      <c r="K199" s="8">
        <v>36</v>
      </c>
      <c r="L199" s="8">
        <v>94</v>
      </c>
      <c r="M199" s="21">
        <v>8.5</v>
      </c>
      <c r="N199" s="21">
        <v>8.1999999999999993</v>
      </c>
      <c r="O199" s="21">
        <v>1.375</v>
      </c>
      <c r="P199" s="21">
        <v>1.1459999999999999</v>
      </c>
      <c r="Q199" s="8">
        <v>88</v>
      </c>
      <c r="R199" s="21">
        <v>1.1599999999999999</v>
      </c>
      <c r="S199" s="8">
        <v>3659</v>
      </c>
      <c r="T199" s="9">
        <f t="shared" si="42"/>
        <v>0.91980894922071388</v>
      </c>
      <c r="U199" s="5"/>
      <c r="Z199"/>
      <c r="AI199" s="84">
        <f t="shared" si="43"/>
        <v>764.5866666666667</v>
      </c>
    </row>
    <row r="200" spans="1:35" ht="13.5" thickTop="1" thickBot="1" x14ac:dyDescent="0.3">
      <c r="A200" s="10" t="s">
        <v>71</v>
      </c>
      <c r="B200" s="27">
        <f>SUM(B188:B199)</f>
        <v>76175</v>
      </c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20"/>
      <c r="N200" s="20"/>
      <c r="O200" s="20"/>
      <c r="P200" s="20"/>
      <c r="Q200" s="20">
        <f>SUM(Q188:Q199)</f>
        <v>968</v>
      </c>
      <c r="R200" s="20"/>
      <c r="S200" s="11">
        <f>SUM(S188:S199)</f>
        <v>37485</v>
      </c>
      <c r="T200" s="20"/>
      <c r="U200" s="24"/>
      <c r="Z200"/>
      <c r="AI200" s="85"/>
    </row>
    <row r="201" spans="1:35" ht="13.5" thickTop="1" thickBot="1" x14ac:dyDescent="0.3">
      <c r="A201" s="19" t="s">
        <v>72</v>
      </c>
      <c r="B201" s="12">
        <f t="shared" ref="B201:P201" si="44">AVERAGE(B188:B199)</f>
        <v>6347.916666666667</v>
      </c>
      <c r="C201" s="12">
        <f t="shared" si="44"/>
        <v>208.91666666666666</v>
      </c>
      <c r="D201" s="12">
        <f t="shared" si="44"/>
        <v>224.16666666666666</v>
      </c>
      <c r="E201" s="12">
        <f>AVERAGE(E188:E199)</f>
        <v>11.166666666666666</v>
      </c>
      <c r="F201" s="12">
        <f>AVERAGE(F188:F199)</f>
        <v>94.25</v>
      </c>
      <c r="G201" s="12">
        <f>AVERAGE(G188:G199)</f>
        <v>244.83333333333334</v>
      </c>
      <c r="H201" s="12">
        <f>AVERAGE(H188:H199)</f>
        <v>8.0833333333333339</v>
      </c>
      <c r="I201" s="12">
        <f>AVERAGE(I188:I199)</f>
        <v>96.583333333333329</v>
      </c>
      <c r="J201" s="12">
        <f t="shared" si="44"/>
        <v>534.75</v>
      </c>
      <c r="K201" s="12">
        <f>AVERAGE(K188:K199)</f>
        <v>27.333333333333332</v>
      </c>
      <c r="L201" s="12">
        <f>AVERAGE(L188:L199)</f>
        <v>94.5</v>
      </c>
      <c r="M201" s="15">
        <f t="shared" si="44"/>
        <v>7.7749999999999995</v>
      </c>
      <c r="N201" s="15">
        <f t="shared" si="44"/>
        <v>7.6000000000000005</v>
      </c>
      <c r="O201" s="15">
        <f t="shared" si="44"/>
        <v>1.2462500000000001</v>
      </c>
      <c r="P201" s="15">
        <f t="shared" si="44"/>
        <v>0.96741666666666648</v>
      </c>
      <c r="Q201" s="12">
        <f>AVERAGE(Q188:Q199)</f>
        <v>80.666666666666671</v>
      </c>
      <c r="R201" s="15">
        <f>AVERAGE(R188:R199)</f>
        <v>1.155</v>
      </c>
      <c r="S201" s="12">
        <f>AVERAGE(S188:S199)</f>
        <v>3123.75</v>
      </c>
      <c r="T201" s="15">
        <f>AVERAGE(T188:T199)</f>
        <v>0.51308131053277584</v>
      </c>
      <c r="U201" s="24"/>
      <c r="Z201"/>
      <c r="AI201" s="86">
        <f>AVERAGE(AI188:AI199)</f>
        <v>655.97333333333347</v>
      </c>
    </row>
    <row r="202" spans="1:35" ht="13" thickTop="1" x14ac:dyDescent="0.25">
      <c r="S202" s="14"/>
      <c r="Z202"/>
    </row>
    <row r="203" spans="1:35" ht="13" thickBot="1" x14ac:dyDescent="0.3">
      <c r="S203" s="14"/>
      <c r="Z203"/>
    </row>
    <row r="204" spans="1:35" ht="13" thickTop="1" x14ac:dyDescent="0.25">
      <c r="A204" s="35" t="s">
        <v>5</v>
      </c>
      <c r="B204" s="16" t="s">
        <v>6</v>
      </c>
      <c r="C204" s="16" t="s">
        <v>6</v>
      </c>
      <c r="D204" s="16" t="s">
        <v>7</v>
      </c>
      <c r="E204" s="16" t="s">
        <v>8</v>
      </c>
      <c r="F204" s="22" t="s">
        <v>2</v>
      </c>
      <c r="G204" s="16" t="s">
        <v>9</v>
      </c>
      <c r="H204" s="16" t="s">
        <v>10</v>
      </c>
      <c r="I204" s="22" t="s">
        <v>3</v>
      </c>
      <c r="J204" s="16" t="s">
        <v>11</v>
      </c>
      <c r="K204" s="16" t="s">
        <v>12</v>
      </c>
      <c r="L204" s="22" t="s">
        <v>13</v>
      </c>
      <c r="M204" s="16" t="s">
        <v>14</v>
      </c>
      <c r="N204" s="16" t="s">
        <v>15</v>
      </c>
      <c r="O204" s="16" t="s">
        <v>16</v>
      </c>
      <c r="P204" s="16" t="s">
        <v>17</v>
      </c>
      <c r="Q204" s="16" t="s">
        <v>56</v>
      </c>
      <c r="R204" s="16" t="s">
        <v>56</v>
      </c>
      <c r="S204" s="36" t="s">
        <v>18</v>
      </c>
      <c r="T204" s="36" t="s">
        <v>19</v>
      </c>
      <c r="U204" s="88"/>
      <c r="Z204"/>
      <c r="AI204" s="56" t="s">
        <v>122</v>
      </c>
    </row>
    <row r="205" spans="1:35" ht="13" thickBot="1" x14ac:dyDescent="0.3">
      <c r="A205" s="30" t="s">
        <v>73</v>
      </c>
      <c r="B205" s="17" t="s">
        <v>21</v>
      </c>
      <c r="C205" s="18" t="s">
        <v>22</v>
      </c>
      <c r="D205" s="17" t="s">
        <v>23</v>
      </c>
      <c r="E205" s="17" t="s">
        <v>23</v>
      </c>
      <c r="F205" s="23" t="s">
        <v>24</v>
      </c>
      <c r="G205" s="17" t="s">
        <v>23</v>
      </c>
      <c r="H205" s="17" t="s">
        <v>23</v>
      </c>
      <c r="I205" s="23" t="s">
        <v>24</v>
      </c>
      <c r="J205" s="17" t="s">
        <v>23</v>
      </c>
      <c r="K205" s="17" t="s">
        <v>23</v>
      </c>
      <c r="L205" s="23" t="s">
        <v>24</v>
      </c>
      <c r="M205" s="17"/>
      <c r="N205" s="17"/>
      <c r="O205" s="17"/>
      <c r="P205" s="17"/>
      <c r="Q205" s="17" t="s">
        <v>58</v>
      </c>
      <c r="R205" s="17" t="s">
        <v>24</v>
      </c>
      <c r="S205" s="18" t="s">
        <v>25</v>
      </c>
      <c r="T205" s="18" t="s">
        <v>26</v>
      </c>
      <c r="U205" s="89"/>
      <c r="Z205"/>
      <c r="AI205" s="60" t="s">
        <v>123</v>
      </c>
    </row>
    <row r="206" spans="1:35" ht="13" thickTop="1" x14ac:dyDescent="0.25">
      <c r="A206" s="7" t="s">
        <v>27</v>
      </c>
      <c r="B206" s="8">
        <v>3841</v>
      </c>
      <c r="C206" s="8">
        <v>124</v>
      </c>
      <c r="D206" s="8">
        <v>280</v>
      </c>
      <c r="E206" s="8">
        <v>9</v>
      </c>
      <c r="F206" s="8">
        <v>97</v>
      </c>
      <c r="G206" s="8">
        <v>478</v>
      </c>
      <c r="H206" s="8">
        <v>8</v>
      </c>
      <c r="I206" s="8">
        <v>98</v>
      </c>
      <c r="J206" s="8">
        <v>790</v>
      </c>
      <c r="K206" s="8">
        <v>31</v>
      </c>
      <c r="L206" s="8">
        <v>96</v>
      </c>
      <c r="M206" s="21">
        <v>8.5</v>
      </c>
      <c r="N206" s="21">
        <v>8.3000000000000007</v>
      </c>
      <c r="O206" s="21">
        <v>1.375</v>
      </c>
      <c r="P206" s="21">
        <v>1.054</v>
      </c>
      <c r="Q206" s="8">
        <v>99</v>
      </c>
      <c r="R206" s="21">
        <v>1.1299999999999999</v>
      </c>
      <c r="S206" s="8">
        <v>2980</v>
      </c>
      <c r="T206" s="9">
        <f t="shared" ref="T206:T217" si="45">S206/B206</f>
        <v>0.77583962509763083</v>
      </c>
      <c r="U206" s="5"/>
      <c r="Z206"/>
      <c r="AI206" s="84">
        <f>(0.8*C206*G206)/60</f>
        <v>790.29333333333329</v>
      </c>
    </row>
    <row r="207" spans="1:35" x14ac:dyDescent="0.25">
      <c r="A207" s="7" t="s">
        <v>28</v>
      </c>
      <c r="B207" s="8">
        <v>2701</v>
      </c>
      <c r="C207" s="8">
        <v>96</v>
      </c>
      <c r="D207" s="8">
        <v>303</v>
      </c>
      <c r="E207" s="8">
        <v>12</v>
      </c>
      <c r="F207" s="8">
        <v>96</v>
      </c>
      <c r="G207" s="8">
        <v>513</v>
      </c>
      <c r="H207" s="8">
        <v>9</v>
      </c>
      <c r="I207" s="8">
        <v>98</v>
      </c>
      <c r="J207" s="8">
        <v>963</v>
      </c>
      <c r="K207" s="8">
        <v>40</v>
      </c>
      <c r="L207" s="8">
        <v>96</v>
      </c>
      <c r="M207" s="21">
        <v>7.7</v>
      </c>
      <c r="N207" s="21">
        <v>7.6</v>
      </c>
      <c r="O207" s="21">
        <v>1.613</v>
      </c>
      <c r="P207" s="21">
        <v>1.038</v>
      </c>
      <c r="Q207" s="8">
        <v>88</v>
      </c>
      <c r="R207" s="21">
        <v>0.77</v>
      </c>
      <c r="S207" s="8">
        <v>2794</v>
      </c>
      <c r="T207" s="9">
        <f t="shared" si="45"/>
        <v>1.0344316919659386</v>
      </c>
      <c r="U207" s="5"/>
      <c r="Z207"/>
      <c r="AI207" s="84">
        <f t="shared" ref="AI207:AI217" si="46">(0.8*C207*G207)/60</f>
        <v>656.6400000000001</v>
      </c>
    </row>
    <row r="208" spans="1:35" x14ac:dyDescent="0.25">
      <c r="A208" s="7" t="s">
        <v>29</v>
      </c>
      <c r="B208" s="8">
        <v>3315</v>
      </c>
      <c r="C208" s="8">
        <v>107</v>
      </c>
      <c r="D208" s="8">
        <v>437</v>
      </c>
      <c r="E208" s="8">
        <v>14</v>
      </c>
      <c r="F208" s="8">
        <v>97</v>
      </c>
      <c r="G208" s="8">
        <v>538</v>
      </c>
      <c r="H208" s="8">
        <v>11</v>
      </c>
      <c r="I208" s="8">
        <v>98</v>
      </c>
      <c r="J208" s="8">
        <v>987</v>
      </c>
      <c r="K208" s="8">
        <v>42</v>
      </c>
      <c r="L208" s="8">
        <v>96</v>
      </c>
      <c r="M208" s="21">
        <v>7.7</v>
      </c>
      <c r="N208" s="21">
        <v>7.4</v>
      </c>
      <c r="O208" s="21">
        <v>1.4379999999999999</v>
      </c>
      <c r="P208" s="21">
        <v>1.0980000000000001</v>
      </c>
      <c r="Q208" s="8">
        <v>121</v>
      </c>
      <c r="R208" s="21">
        <v>0.5</v>
      </c>
      <c r="S208" s="8">
        <v>2861</v>
      </c>
      <c r="T208" s="9">
        <f t="shared" si="45"/>
        <v>0.86304675716440427</v>
      </c>
      <c r="U208" s="5"/>
      <c r="Z208"/>
      <c r="AI208" s="84">
        <f t="shared" si="46"/>
        <v>767.54666666666674</v>
      </c>
    </row>
    <row r="209" spans="1:35" x14ac:dyDescent="0.25">
      <c r="A209" s="7" t="s">
        <v>30</v>
      </c>
      <c r="B209" s="8">
        <v>3337</v>
      </c>
      <c r="C209" s="8">
        <v>111</v>
      </c>
      <c r="D209" s="8">
        <v>400</v>
      </c>
      <c r="E209" s="8">
        <v>8</v>
      </c>
      <c r="F209" s="8">
        <v>98</v>
      </c>
      <c r="G209" s="8">
        <v>544</v>
      </c>
      <c r="H209" s="8">
        <v>4</v>
      </c>
      <c r="I209" s="8">
        <v>99</v>
      </c>
      <c r="J209" s="8">
        <v>815</v>
      </c>
      <c r="K209" s="8">
        <v>32</v>
      </c>
      <c r="L209" s="8">
        <v>96</v>
      </c>
      <c r="M209" s="21">
        <v>7.7</v>
      </c>
      <c r="N209" s="21">
        <v>7.2</v>
      </c>
      <c r="O209" s="21">
        <v>1.4239999999999999</v>
      </c>
      <c r="P209" s="21">
        <v>0.93899999999999995</v>
      </c>
      <c r="Q209" s="8">
        <v>99</v>
      </c>
      <c r="R209" s="21">
        <v>0.75</v>
      </c>
      <c r="S209" s="8">
        <v>2483</v>
      </c>
      <c r="T209" s="9">
        <f t="shared" si="45"/>
        <v>0.74408151033862746</v>
      </c>
      <c r="U209" s="5"/>
      <c r="Z209"/>
      <c r="AI209" s="84">
        <f t="shared" si="46"/>
        <v>805.12000000000012</v>
      </c>
    </row>
    <row r="210" spans="1:35" x14ac:dyDescent="0.25">
      <c r="A210" s="7" t="s">
        <v>31</v>
      </c>
      <c r="B210" s="8">
        <v>3452</v>
      </c>
      <c r="C210" s="8">
        <v>111</v>
      </c>
      <c r="D210" s="8">
        <v>314</v>
      </c>
      <c r="E210" s="8">
        <v>8</v>
      </c>
      <c r="F210" s="8">
        <v>97</v>
      </c>
      <c r="G210" s="8">
        <v>578</v>
      </c>
      <c r="H210" s="8">
        <v>6</v>
      </c>
      <c r="I210" s="8">
        <v>99</v>
      </c>
      <c r="J210" s="8">
        <v>973</v>
      </c>
      <c r="K210" s="8">
        <v>36</v>
      </c>
      <c r="L210" s="8">
        <v>96</v>
      </c>
      <c r="M210" s="21">
        <v>7.1</v>
      </c>
      <c r="N210" s="21">
        <v>8.1</v>
      </c>
      <c r="O210" s="21">
        <v>1.3009999999999999</v>
      </c>
      <c r="P210" s="21">
        <v>1.042</v>
      </c>
      <c r="Q210" s="8">
        <v>99</v>
      </c>
      <c r="R210" s="21">
        <v>1.43</v>
      </c>
      <c r="S210" s="8">
        <v>2663</v>
      </c>
      <c r="T210" s="9">
        <f t="shared" si="45"/>
        <v>0.77143684820393976</v>
      </c>
      <c r="U210" s="5"/>
      <c r="Z210"/>
      <c r="AI210" s="84">
        <f t="shared" si="46"/>
        <v>855.44000000000017</v>
      </c>
    </row>
    <row r="211" spans="1:35" x14ac:dyDescent="0.25">
      <c r="A211" s="7" t="s">
        <v>32</v>
      </c>
      <c r="B211" s="8">
        <v>2950</v>
      </c>
      <c r="C211" s="8">
        <v>98</v>
      </c>
      <c r="D211" s="8">
        <v>251</v>
      </c>
      <c r="E211" s="8">
        <v>8</v>
      </c>
      <c r="F211" s="8">
        <v>97</v>
      </c>
      <c r="G211" s="8">
        <v>603</v>
      </c>
      <c r="H211" s="8">
        <v>13</v>
      </c>
      <c r="I211" s="8">
        <v>98</v>
      </c>
      <c r="J211" s="8">
        <v>931</v>
      </c>
      <c r="K211" s="8">
        <v>47</v>
      </c>
      <c r="L211" s="8">
        <v>95</v>
      </c>
      <c r="M211" s="21">
        <v>7.3</v>
      </c>
      <c r="N211" s="21">
        <v>7.3</v>
      </c>
      <c r="O211" s="21">
        <v>0.77900000000000003</v>
      </c>
      <c r="P211" s="21">
        <v>0.56100000000000005</v>
      </c>
      <c r="Q211" s="8">
        <v>88</v>
      </c>
      <c r="R211" s="21">
        <v>1.32</v>
      </c>
      <c r="S211" s="8">
        <v>2572</v>
      </c>
      <c r="T211" s="9">
        <f t="shared" si="45"/>
        <v>0.87186440677966104</v>
      </c>
      <c r="U211" s="5"/>
      <c r="Z211"/>
      <c r="AI211" s="84">
        <f t="shared" si="46"/>
        <v>787.92000000000007</v>
      </c>
    </row>
    <row r="212" spans="1:35" x14ac:dyDescent="0.25">
      <c r="A212" s="7" t="s">
        <v>33</v>
      </c>
      <c r="B212" s="8">
        <v>3467</v>
      </c>
      <c r="C212" s="8">
        <v>112</v>
      </c>
      <c r="D212" s="8">
        <v>383</v>
      </c>
      <c r="E212" s="8">
        <v>5</v>
      </c>
      <c r="F212" s="8">
        <v>99</v>
      </c>
      <c r="G212" s="8">
        <v>476</v>
      </c>
      <c r="H212" s="8">
        <v>8</v>
      </c>
      <c r="I212" s="8">
        <v>98</v>
      </c>
      <c r="J212" s="8">
        <v>863</v>
      </c>
      <c r="K212" s="8">
        <v>33</v>
      </c>
      <c r="L212" s="8">
        <v>96</v>
      </c>
      <c r="M212" s="21">
        <v>6.8</v>
      </c>
      <c r="N212" s="21">
        <v>7.4</v>
      </c>
      <c r="O212" s="21">
        <v>0.627</v>
      </c>
      <c r="P212" s="21">
        <v>0.45</v>
      </c>
      <c r="Q212" s="8">
        <v>99</v>
      </c>
      <c r="R212" s="21">
        <v>1.28</v>
      </c>
      <c r="S212" s="8">
        <v>2653</v>
      </c>
      <c r="T212" s="9">
        <f t="shared" si="45"/>
        <v>0.76521488318430919</v>
      </c>
      <c r="U212" s="5"/>
      <c r="Z212"/>
      <c r="AI212" s="84">
        <f t="shared" si="46"/>
        <v>710.82666666666671</v>
      </c>
    </row>
    <row r="213" spans="1:35" x14ac:dyDescent="0.25">
      <c r="A213" s="7" t="s">
        <v>34</v>
      </c>
      <c r="B213" s="8">
        <v>3705</v>
      </c>
      <c r="C213" s="8">
        <v>120</v>
      </c>
      <c r="D213" s="8">
        <v>212</v>
      </c>
      <c r="E213" s="8">
        <v>12</v>
      </c>
      <c r="F213" s="8">
        <v>94</v>
      </c>
      <c r="G213" s="8">
        <v>335</v>
      </c>
      <c r="H213" s="8">
        <v>11</v>
      </c>
      <c r="I213" s="8">
        <v>97</v>
      </c>
      <c r="J213" s="8">
        <v>602</v>
      </c>
      <c r="K213" s="8">
        <v>38</v>
      </c>
      <c r="L213" s="8">
        <v>94</v>
      </c>
      <c r="M213" s="21">
        <v>7.4</v>
      </c>
      <c r="N213" s="21">
        <v>8.6</v>
      </c>
      <c r="O213" s="21">
        <v>0.60399999999999998</v>
      </c>
      <c r="P213" s="21">
        <v>0.47499999999999998</v>
      </c>
      <c r="Q213" s="8">
        <v>88</v>
      </c>
      <c r="R213" s="21">
        <v>1.1599999999999999</v>
      </c>
      <c r="S213" s="8">
        <v>2564</v>
      </c>
      <c r="T213" s="9">
        <f t="shared" si="45"/>
        <v>0.6920377867746289</v>
      </c>
      <c r="U213" s="5"/>
      <c r="Z213"/>
      <c r="AI213" s="84">
        <f t="shared" si="46"/>
        <v>536</v>
      </c>
    </row>
    <row r="214" spans="1:35" x14ac:dyDescent="0.25">
      <c r="A214" s="7" t="s">
        <v>35</v>
      </c>
      <c r="B214" s="8">
        <v>3340</v>
      </c>
      <c r="C214" s="8">
        <v>111</v>
      </c>
      <c r="D214" s="8">
        <v>276</v>
      </c>
      <c r="E214" s="8">
        <v>13</v>
      </c>
      <c r="F214" s="8">
        <v>95</v>
      </c>
      <c r="G214" s="8">
        <v>270</v>
      </c>
      <c r="H214" s="8">
        <v>11</v>
      </c>
      <c r="I214" s="8">
        <v>96</v>
      </c>
      <c r="J214" s="8">
        <v>412</v>
      </c>
      <c r="K214" s="8">
        <v>36</v>
      </c>
      <c r="L214" s="8">
        <v>91</v>
      </c>
      <c r="M214" s="21">
        <v>7.2</v>
      </c>
      <c r="N214" s="21">
        <v>7.7</v>
      </c>
      <c r="O214" s="21">
        <v>0.78500000000000003</v>
      </c>
      <c r="P214" s="21">
        <v>0.68700000000000006</v>
      </c>
      <c r="Q214" s="8">
        <v>99</v>
      </c>
      <c r="R214" s="21">
        <v>1.04</v>
      </c>
      <c r="S214" s="8">
        <v>2606</v>
      </c>
      <c r="T214" s="9">
        <f t="shared" si="45"/>
        <v>0.7802395209580838</v>
      </c>
      <c r="U214" s="5"/>
      <c r="Z214"/>
      <c r="AI214" s="84">
        <f t="shared" si="46"/>
        <v>399.60000000000008</v>
      </c>
    </row>
    <row r="215" spans="1:35" x14ac:dyDescent="0.25">
      <c r="A215" s="7" t="s">
        <v>36</v>
      </c>
      <c r="B215" s="8">
        <v>3235</v>
      </c>
      <c r="C215" s="8">
        <v>104</v>
      </c>
      <c r="D215" s="8">
        <v>222</v>
      </c>
      <c r="E215" s="8">
        <v>11</v>
      </c>
      <c r="F215" s="8">
        <v>95</v>
      </c>
      <c r="G215" s="8">
        <v>372</v>
      </c>
      <c r="H215" s="8">
        <v>10</v>
      </c>
      <c r="I215" s="8">
        <v>97</v>
      </c>
      <c r="J215" s="8">
        <v>548</v>
      </c>
      <c r="K215" s="8">
        <v>37</v>
      </c>
      <c r="L215" s="8">
        <v>93</v>
      </c>
      <c r="M215" s="21">
        <v>7.2</v>
      </c>
      <c r="N215" s="21">
        <v>7.3</v>
      </c>
      <c r="O215" s="21">
        <v>0.873</v>
      </c>
      <c r="P215" s="21">
        <v>0.55800000000000005</v>
      </c>
      <c r="Q215" s="8">
        <v>88</v>
      </c>
      <c r="R215" s="21">
        <v>1</v>
      </c>
      <c r="S215" s="8">
        <v>2684</v>
      </c>
      <c r="T215" s="9">
        <f t="shared" si="45"/>
        <v>0.82967542503863989</v>
      </c>
      <c r="U215" s="5"/>
      <c r="Z215"/>
      <c r="AI215" s="84">
        <f t="shared" si="46"/>
        <v>515.84</v>
      </c>
    </row>
    <row r="216" spans="1:35" x14ac:dyDescent="0.25">
      <c r="A216" s="7" t="s">
        <v>37</v>
      </c>
      <c r="B216" s="8">
        <v>4569</v>
      </c>
      <c r="C216" s="8">
        <v>152</v>
      </c>
      <c r="D216" s="8">
        <v>234</v>
      </c>
      <c r="E216" s="8">
        <v>22</v>
      </c>
      <c r="F216" s="8">
        <v>91</v>
      </c>
      <c r="G216" s="8">
        <v>348</v>
      </c>
      <c r="H216" s="8">
        <v>12</v>
      </c>
      <c r="I216" s="8">
        <v>96</v>
      </c>
      <c r="J216" s="8">
        <v>563</v>
      </c>
      <c r="K216" s="8">
        <v>42</v>
      </c>
      <c r="L216" s="8">
        <v>92</v>
      </c>
      <c r="M216" s="21">
        <v>7</v>
      </c>
      <c r="N216" s="21">
        <v>7.4</v>
      </c>
      <c r="O216" s="21">
        <v>0.60399999999999998</v>
      </c>
      <c r="P216" s="21">
        <v>0.57099999999999995</v>
      </c>
      <c r="Q216" s="8">
        <v>77</v>
      </c>
      <c r="R216" s="21">
        <v>0.94</v>
      </c>
      <c r="S216" s="8">
        <v>2638</v>
      </c>
      <c r="T216" s="9">
        <f t="shared" si="45"/>
        <v>0.57736922740205732</v>
      </c>
      <c r="U216" s="5"/>
      <c r="Z216"/>
      <c r="AI216" s="84">
        <f t="shared" si="46"/>
        <v>705.28000000000009</v>
      </c>
    </row>
    <row r="217" spans="1:35" ht="13" thickBot="1" x14ac:dyDescent="0.3">
      <c r="A217" s="7" t="s">
        <v>38</v>
      </c>
      <c r="B217" s="8">
        <v>4352</v>
      </c>
      <c r="C217" s="8">
        <v>140</v>
      </c>
      <c r="D217" s="8">
        <v>228</v>
      </c>
      <c r="E217" s="8">
        <v>12</v>
      </c>
      <c r="F217" s="8">
        <v>95</v>
      </c>
      <c r="G217" s="8">
        <v>338</v>
      </c>
      <c r="H217" s="8">
        <v>10</v>
      </c>
      <c r="I217" s="8">
        <v>97</v>
      </c>
      <c r="J217" s="8">
        <v>564</v>
      </c>
      <c r="K217" s="8">
        <v>27</v>
      </c>
      <c r="L217" s="8">
        <v>95</v>
      </c>
      <c r="M217" s="21">
        <v>7.6</v>
      </c>
      <c r="N217" s="21">
        <v>7.6</v>
      </c>
      <c r="O217" s="21">
        <v>0.75600000000000001</v>
      </c>
      <c r="P217" s="21">
        <v>0.57099999999999995</v>
      </c>
      <c r="Q217" s="8">
        <v>33</v>
      </c>
      <c r="R217" s="21">
        <v>2.13</v>
      </c>
      <c r="S217" s="8">
        <v>2807</v>
      </c>
      <c r="T217" s="9">
        <f t="shared" si="45"/>
        <v>0.64499080882352944</v>
      </c>
      <c r="U217" s="5"/>
      <c r="Z217"/>
      <c r="AI217" s="84">
        <f t="shared" si="46"/>
        <v>630.93333333333328</v>
      </c>
    </row>
    <row r="218" spans="1:35" ht="13.5" thickTop="1" thickBot="1" x14ac:dyDescent="0.3">
      <c r="A218" s="10" t="s">
        <v>74</v>
      </c>
      <c r="B218" s="27">
        <f>SUM(B206:B217)</f>
        <v>42264</v>
      </c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20"/>
      <c r="N218" s="20"/>
      <c r="O218" s="20"/>
      <c r="P218" s="20"/>
      <c r="Q218" s="20">
        <f>SUM(Q206:Q217)</f>
        <v>1078</v>
      </c>
      <c r="R218" s="20"/>
      <c r="S218" s="11">
        <f>SUM(S206:S217)</f>
        <v>32305</v>
      </c>
      <c r="T218" s="20"/>
      <c r="U218" s="24"/>
      <c r="Z218"/>
      <c r="AI218" s="85"/>
    </row>
    <row r="219" spans="1:35" ht="13.5" thickTop="1" thickBot="1" x14ac:dyDescent="0.3">
      <c r="A219" s="19" t="s">
        <v>75</v>
      </c>
      <c r="B219" s="12">
        <f t="shared" ref="B219:P219" si="47">AVERAGE(B206:B217)</f>
        <v>3522</v>
      </c>
      <c r="C219" s="12">
        <f t="shared" si="47"/>
        <v>115.5</v>
      </c>
      <c r="D219" s="12">
        <f t="shared" si="47"/>
        <v>295</v>
      </c>
      <c r="E219" s="12">
        <f>AVERAGE(E206:E217)</f>
        <v>11.166666666666666</v>
      </c>
      <c r="F219" s="12">
        <f>AVERAGE(F206:F217)</f>
        <v>95.916666666666671</v>
      </c>
      <c r="G219" s="12">
        <f>AVERAGE(G206:G217)</f>
        <v>449.41666666666669</v>
      </c>
      <c r="H219" s="12">
        <f>AVERAGE(H206:H217)</f>
        <v>9.4166666666666661</v>
      </c>
      <c r="I219" s="12">
        <f>AVERAGE(I206:I217)</f>
        <v>97.583333333333329</v>
      </c>
      <c r="J219" s="12">
        <f t="shared" si="47"/>
        <v>750.91666666666663</v>
      </c>
      <c r="K219" s="12">
        <f>AVERAGE(K206:K217)</f>
        <v>36.75</v>
      </c>
      <c r="L219" s="12">
        <f>AVERAGE(L206:L217)</f>
        <v>94.666666666666671</v>
      </c>
      <c r="M219" s="15">
        <f t="shared" si="47"/>
        <v>7.4333333333333327</v>
      </c>
      <c r="N219" s="15">
        <f t="shared" si="47"/>
        <v>7.6583333333333323</v>
      </c>
      <c r="O219" s="15">
        <f t="shared" si="47"/>
        <v>1.0149166666666665</v>
      </c>
      <c r="P219" s="15">
        <f t="shared" si="47"/>
        <v>0.75366666666666671</v>
      </c>
      <c r="Q219" s="12">
        <f>AVERAGE(Q206:Q217)</f>
        <v>89.833333333333329</v>
      </c>
      <c r="R219" s="15">
        <f>AVERAGE(R206:R217)</f>
        <v>1.1208333333333333</v>
      </c>
      <c r="S219" s="12">
        <f>AVERAGE(S206:S217)</f>
        <v>2692.0833333333335</v>
      </c>
      <c r="T219" s="15">
        <f>AVERAGE(T206:T217)</f>
        <v>0.77918570764428752</v>
      </c>
      <c r="U219" s="24"/>
      <c r="Z219"/>
      <c r="AI219" s="86">
        <f>AVERAGE(AI206:AI217)</f>
        <v>680.12000000000012</v>
      </c>
    </row>
    <row r="220" spans="1:35" ht="13" thickTop="1" x14ac:dyDescent="0.25"/>
    <row r="221" spans="1:35" ht="13" thickBot="1" x14ac:dyDescent="0.3"/>
    <row r="222" spans="1:35" ht="13" thickTop="1" x14ac:dyDescent="0.25">
      <c r="A222" s="35" t="s">
        <v>5</v>
      </c>
      <c r="B222" s="16" t="s">
        <v>6</v>
      </c>
      <c r="C222" s="16" t="s">
        <v>6</v>
      </c>
      <c r="D222" s="16" t="s">
        <v>7</v>
      </c>
      <c r="E222" s="16" t="s">
        <v>8</v>
      </c>
      <c r="F222" s="22" t="s">
        <v>2</v>
      </c>
      <c r="G222" s="16" t="s">
        <v>9</v>
      </c>
      <c r="H222" s="16" t="s">
        <v>10</v>
      </c>
      <c r="I222" s="22" t="s">
        <v>3</v>
      </c>
      <c r="J222" s="16" t="s">
        <v>11</v>
      </c>
      <c r="K222" s="16" t="s">
        <v>12</v>
      </c>
      <c r="L222" s="22" t="s">
        <v>13</v>
      </c>
      <c r="M222" s="16" t="s">
        <v>14</v>
      </c>
      <c r="N222" s="16" t="s">
        <v>15</v>
      </c>
      <c r="O222" s="16" t="s">
        <v>16</v>
      </c>
      <c r="P222" s="16" t="s">
        <v>17</v>
      </c>
      <c r="Q222" s="16" t="s">
        <v>76</v>
      </c>
      <c r="R222" s="16" t="s">
        <v>77</v>
      </c>
      <c r="S222" s="16" t="s">
        <v>78</v>
      </c>
      <c r="T222" s="16" t="s">
        <v>79</v>
      </c>
      <c r="U222" s="16"/>
      <c r="V222" s="16" t="s">
        <v>80</v>
      </c>
      <c r="W222" s="16" t="s">
        <v>81</v>
      </c>
      <c r="X222" s="16"/>
      <c r="Y222" s="16" t="s">
        <v>82</v>
      </c>
      <c r="Z222" s="36" t="s">
        <v>18</v>
      </c>
      <c r="AA222" s="36" t="s">
        <v>19</v>
      </c>
      <c r="AB222" s="16" t="s">
        <v>56</v>
      </c>
      <c r="AC222" s="16" t="s">
        <v>56</v>
      </c>
      <c r="AD222" s="56" t="s">
        <v>83</v>
      </c>
      <c r="AE222" s="57" t="s">
        <v>84</v>
      </c>
      <c r="AF222" s="58" t="s">
        <v>85</v>
      </c>
      <c r="AG222" s="59" t="s">
        <v>83</v>
      </c>
      <c r="AH222" s="58" t="s">
        <v>83</v>
      </c>
      <c r="AI222" s="56" t="s">
        <v>122</v>
      </c>
    </row>
    <row r="223" spans="1:35" ht="13" thickBot="1" x14ac:dyDescent="0.3">
      <c r="A223" s="30" t="s">
        <v>86</v>
      </c>
      <c r="B223" s="17" t="s">
        <v>21</v>
      </c>
      <c r="C223" s="18" t="s">
        <v>22</v>
      </c>
      <c r="D223" s="17" t="s">
        <v>23</v>
      </c>
      <c r="E223" s="17" t="s">
        <v>23</v>
      </c>
      <c r="F223" s="23" t="s">
        <v>24</v>
      </c>
      <c r="G223" s="17" t="s">
        <v>23</v>
      </c>
      <c r="H223" s="17" t="s">
        <v>23</v>
      </c>
      <c r="I223" s="23" t="s">
        <v>24</v>
      </c>
      <c r="J223" s="17" t="s">
        <v>23</v>
      </c>
      <c r="K223" s="17" t="s">
        <v>23</v>
      </c>
      <c r="L223" s="23" t="s">
        <v>24</v>
      </c>
      <c r="M223" s="17"/>
      <c r="N223" s="17"/>
      <c r="O223" s="17"/>
      <c r="P223" s="17"/>
      <c r="Q223" s="17" t="s">
        <v>23</v>
      </c>
      <c r="R223" s="17" t="s">
        <v>23</v>
      </c>
      <c r="S223" s="17" t="s">
        <v>23</v>
      </c>
      <c r="T223" s="17" t="s">
        <v>23</v>
      </c>
      <c r="U223" s="17"/>
      <c r="V223" s="17" t="s">
        <v>23</v>
      </c>
      <c r="W223" s="17" t="s">
        <v>23</v>
      </c>
      <c r="X223" s="17"/>
      <c r="Y223" s="17"/>
      <c r="Z223" s="18" t="s">
        <v>25</v>
      </c>
      <c r="AA223" s="18" t="s">
        <v>26</v>
      </c>
      <c r="AB223" s="17" t="s">
        <v>58</v>
      </c>
      <c r="AC223" s="17" t="s">
        <v>24</v>
      </c>
      <c r="AD223" s="60" t="s">
        <v>6</v>
      </c>
      <c r="AE223" s="61" t="s">
        <v>87</v>
      </c>
      <c r="AF223" s="62" t="s">
        <v>88</v>
      </c>
      <c r="AG223" s="63" t="s">
        <v>89</v>
      </c>
      <c r="AH223" s="62" t="s">
        <v>90</v>
      </c>
      <c r="AI223" s="60" t="s">
        <v>123</v>
      </c>
    </row>
    <row r="224" spans="1:35" ht="13" thickTop="1" x14ac:dyDescent="0.25">
      <c r="A224" s="7" t="s">
        <v>27</v>
      </c>
      <c r="B224" s="8">
        <v>4095</v>
      </c>
      <c r="C224" s="8">
        <v>132</v>
      </c>
      <c r="D224" s="8">
        <v>231</v>
      </c>
      <c r="E224" s="8">
        <v>10</v>
      </c>
      <c r="F224" s="8">
        <v>96</v>
      </c>
      <c r="G224" s="8">
        <v>380</v>
      </c>
      <c r="H224" s="8">
        <v>15</v>
      </c>
      <c r="I224" s="8">
        <v>96</v>
      </c>
      <c r="J224" s="8">
        <v>727</v>
      </c>
      <c r="K224" s="8">
        <v>38</v>
      </c>
      <c r="L224" s="8">
        <v>95</v>
      </c>
      <c r="M224" s="21">
        <v>7.6</v>
      </c>
      <c r="N224" s="21">
        <v>7.6</v>
      </c>
      <c r="O224" s="21">
        <v>0.82599999999999996</v>
      </c>
      <c r="P224" s="21">
        <v>0.66200000000000003</v>
      </c>
      <c r="Q224" s="28">
        <v>50.9</v>
      </c>
      <c r="R224" s="28">
        <v>1.9</v>
      </c>
      <c r="S224" s="8">
        <v>68.099999999999994</v>
      </c>
      <c r="T224" s="28">
        <v>5.7</v>
      </c>
      <c r="U224" s="28"/>
      <c r="V224" s="28">
        <v>5.8</v>
      </c>
      <c r="W224" s="28">
        <v>1.9</v>
      </c>
      <c r="X224" s="28"/>
      <c r="Y224" s="21"/>
      <c r="Z224" s="8">
        <v>2858</v>
      </c>
      <c r="AA224" s="9">
        <f t="shared" ref="AA224:AA235" si="48">Z224/B224</f>
        <v>0.69792429792429789</v>
      </c>
      <c r="AB224" s="8">
        <v>99</v>
      </c>
      <c r="AC224" s="21">
        <v>1.02</v>
      </c>
      <c r="AD224" s="64">
        <f>C224/$C$2</f>
        <v>0.88</v>
      </c>
      <c r="AE224" s="65">
        <f>(C224*D224)/1000</f>
        <v>30.492000000000001</v>
      </c>
      <c r="AF224" s="66">
        <f>(AE224)/$E$3</f>
        <v>0.50819999999999999</v>
      </c>
      <c r="AG224" s="67">
        <f>(C224*G224)/1000</f>
        <v>50.16</v>
      </c>
      <c r="AH224" s="66">
        <f>(AG224)/$G$3</f>
        <v>0.83599999999999997</v>
      </c>
      <c r="AI224" s="84">
        <f>(0.8*C224*G224)/60</f>
        <v>668.8</v>
      </c>
    </row>
    <row r="225" spans="1:35" x14ac:dyDescent="0.25">
      <c r="A225" s="7" t="s">
        <v>28</v>
      </c>
      <c r="B225" s="8">
        <v>2851</v>
      </c>
      <c r="C225" s="8">
        <v>102</v>
      </c>
      <c r="D225" s="8">
        <v>452</v>
      </c>
      <c r="E225" s="8">
        <v>9</v>
      </c>
      <c r="F225" s="8">
        <v>98</v>
      </c>
      <c r="G225" s="8">
        <v>523</v>
      </c>
      <c r="H225" s="8">
        <v>11</v>
      </c>
      <c r="I225" s="8">
        <v>98</v>
      </c>
      <c r="J225" s="8">
        <v>1003</v>
      </c>
      <c r="K225" s="8">
        <v>41</v>
      </c>
      <c r="L225" s="8">
        <v>96</v>
      </c>
      <c r="M225" s="21">
        <v>7.7</v>
      </c>
      <c r="N225" s="21">
        <v>7.5</v>
      </c>
      <c r="O225" s="21">
        <v>0.79500000000000004</v>
      </c>
      <c r="P225" s="21">
        <v>0.51400000000000001</v>
      </c>
      <c r="Q225" s="28">
        <v>67.599999999999994</v>
      </c>
      <c r="R225" s="28">
        <v>5.4</v>
      </c>
      <c r="S225" s="8">
        <v>81.5</v>
      </c>
      <c r="T225" s="28">
        <v>10.9</v>
      </c>
      <c r="U225" s="28"/>
      <c r="V225" s="28">
        <v>8.1999999999999993</v>
      </c>
      <c r="W225" s="28">
        <v>1.5</v>
      </c>
      <c r="X225" s="28"/>
      <c r="Y225" s="21">
        <v>2.16</v>
      </c>
      <c r="Z225" s="8">
        <v>2122</v>
      </c>
      <c r="AA225" s="9">
        <f t="shared" si="48"/>
        <v>0.74430024552788498</v>
      </c>
      <c r="AB225" s="8">
        <v>88</v>
      </c>
      <c r="AC225" s="21">
        <v>0.79</v>
      </c>
      <c r="AD225" s="64">
        <f t="shared" ref="AD225:AD235" si="49">C225/$C$2</f>
        <v>0.68</v>
      </c>
      <c r="AE225" s="65">
        <f t="shared" ref="AE225:AE235" si="50">(C225*D225)/1000</f>
        <v>46.103999999999999</v>
      </c>
      <c r="AF225" s="66">
        <f t="shared" ref="AF225:AF237" si="51">(AE225)/$E$3</f>
        <v>0.76839999999999997</v>
      </c>
      <c r="AG225" s="67">
        <f t="shared" ref="AG225:AG235" si="52">(C225*G225)/1000</f>
        <v>53.345999999999997</v>
      </c>
      <c r="AH225" s="66">
        <f t="shared" ref="AH225:AH237" si="53">(AG225)/$G$3</f>
        <v>0.88909999999999989</v>
      </c>
      <c r="AI225" s="84">
        <f t="shared" ref="AI225:AI235" si="54">(0.8*C225*G225)/60</f>
        <v>711.28000000000009</v>
      </c>
    </row>
    <row r="226" spans="1:35" x14ac:dyDescent="0.25">
      <c r="A226" s="7" t="s">
        <v>29</v>
      </c>
      <c r="B226" s="8">
        <v>6453</v>
      </c>
      <c r="C226" s="8">
        <v>208</v>
      </c>
      <c r="D226" s="8">
        <v>255</v>
      </c>
      <c r="E226" s="8">
        <v>13</v>
      </c>
      <c r="F226" s="8">
        <v>95</v>
      </c>
      <c r="G226" s="8">
        <v>342</v>
      </c>
      <c r="H226" s="8">
        <v>10</v>
      </c>
      <c r="I226" s="8">
        <v>97</v>
      </c>
      <c r="J226" s="8">
        <v>641</v>
      </c>
      <c r="K226" s="8">
        <v>41</v>
      </c>
      <c r="L226" s="8">
        <v>94</v>
      </c>
      <c r="M226" s="21">
        <v>7.5</v>
      </c>
      <c r="N226" s="21">
        <v>7.4</v>
      </c>
      <c r="O226" s="21">
        <v>0.57299999999999995</v>
      </c>
      <c r="P226" s="21">
        <v>0.44700000000000001</v>
      </c>
      <c r="Q226" s="28">
        <v>34.6</v>
      </c>
      <c r="R226" s="28">
        <v>1.5</v>
      </c>
      <c r="S226" s="8">
        <v>50.9</v>
      </c>
      <c r="T226" s="28">
        <v>6.8</v>
      </c>
      <c r="U226" s="28"/>
      <c r="V226" s="28">
        <v>4.7</v>
      </c>
      <c r="W226" s="28">
        <v>1.3</v>
      </c>
      <c r="X226" s="28"/>
      <c r="Y226" s="21">
        <v>2.16</v>
      </c>
      <c r="Z226" s="8">
        <v>3101</v>
      </c>
      <c r="AA226" s="9">
        <f t="shared" si="48"/>
        <v>0.48055168138850146</v>
      </c>
      <c r="AB226" s="8">
        <v>77</v>
      </c>
      <c r="AC226" s="21">
        <v>0.92</v>
      </c>
      <c r="AD226" s="64">
        <f t="shared" si="49"/>
        <v>1.3866666666666667</v>
      </c>
      <c r="AE226" s="65">
        <f t="shared" si="50"/>
        <v>53.04</v>
      </c>
      <c r="AF226" s="66">
        <f t="shared" si="51"/>
        <v>0.88400000000000001</v>
      </c>
      <c r="AG226" s="67">
        <f t="shared" si="52"/>
        <v>71.135999999999996</v>
      </c>
      <c r="AH226" s="66">
        <f t="shared" si="53"/>
        <v>1.1856</v>
      </c>
      <c r="AI226" s="84">
        <f t="shared" si="54"/>
        <v>948.48</v>
      </c>
    </row>
    <row r="227" spans="1:35" x14ac:dyDescent="0.25">
      <c r="A227" s="7" t="s">
        <v>30</v>
      </c>
      <c r="B227" s="8">
        <v>4266</v>
      </c>
      <c r="C227" s="8">
        <v>142</v>
      </c>
      <c r="D227" s="8">
        <v>252</v>
      </c>
      <c r="E227" s="8">
        <v>9</v>
      </c>
      <c r="F227" s="8">
        <v>96</v>
      </c>
      <c r="G227" s="8">
        <v>329</v>
      </c>
      <c r="H227" s="8">
        <v>9</v>
      </c>
      <c r="I227" s="8">
        <v>97</v>
      </c>
      <c r="J227" s="8">
        <v>733</v>
      </c>
      <c r="K227" s="8">
        <v>23</v>
      </c>
      <c r="L227" s="8">
        <v>97</v>
      </c>
      <c r="M227" s="21">
        <v>7.5</v>
      </c>
      <c r="N227" s="21">
        <v>7.6</v>
      </c>
      <c r="O227" s="21">
        <v>0.63700000000000001</v>
      </c>
      <c r="P227" s="21">
        <v>0.45300000000000001</v>
      </c>
      <c r="Q227" s="28">
        <v>30.4</v>
      </c>
      <c r="R227" s="28">
        <v>2.1</v>
      </c>
      <c r="S227" s="8">
        <v>54.2</v>
      </c>
      <c r="T227" s="28">
        <v>8.5</v>
      </c>
      <c r="U227" s="28"/>
      <c r="V227" s="28">
        <v>8.3000000000000007</v>
      </c>
      <c r="W227" s="28">
        <v>2.2999999999999998</v>
      </c>
      <c r="X227" s="28"/>
      <c r="Y227" s="21">
        <v>1.41</v>
      </c>
      <c r="Z227" s="8">
        <v>2497</v>
      </c>
      <c r="AA227" s="9">
        <f t="shared" si="48"/>
        <v>0.58532583216127521</v>
      </c>
      <c r="AB227" s="8">
        <v>88</v>
      </c>
      <c r="AC227" s="21">
        <v>1.33</v>
      </c>
      <c r="AD227" s="64">
        <f t="shared" si="49"/>
        <v>0.94666666666666666</v>
      </c>
      <c r="AE227" s="65">
        <f t="shared" si="50"/>
        <v>35.783999999999999</v>
      </c>
      <c r="AF227" s="66">
        <f t="shared" si="51"/>
        <v>0.59639999999999993</v>
      </c>
      <c r="AG227" s="67">
        <f t="shared" si="52"/>
        <v>46.718000000000004</v>
      </c>
      <c r="AH227" s="66">
        <f t="shared" si="53"/>
        <v>0.7786333333333334</v>
      </c>
      <c r="AI227" s="84">
        <f t="shared" si="54"/>
        <v>622.90666666666664</v>
      </c>
    </row>
    <row r="228" spans="1:35" x14ac:dyDescent="0.25">
      <c r="A228" s="7" t="s">
        <v>31</v>
      </c>
      <c r="B228" s="8">
        <v>3844</v>
      </c>
      <c r="C228" s="8">
        <v>124</v>
      </c>
      <c r="D228" s="8">
        <v>346</v>
      </c>
      <c r="E228" s="8">
        <v>9</v>
      </c>
      <c r="F228" s="8">
        <v>97</v>
      </c>
      <c r="G228" s="8">
        <v>336</v>
      </c>
      <c r="H228" s="8">
        <v>8</v>
      </c>
      <c r="I228" s="8">
        <v>98</v>
      </c>
      <c r="J228" s="8">
        <v>640</v>
      </c>
      <c r="K228" s="8">
        <v>34</v>
      </c>
      <c r="L228" s="8">
        <v>95</v>
      </c>
      <c r="M228" s="21">
        <v>7.4</v>
      </c>
      <c r="N228" s="21">
        <v>7.6</v>
      </c>
      <c r="O228" s="21">
        <v>0.71599999999999997</v>
      </c>
      <c r="P228" s="21">
        <v>0.42399999999999999</v>
      </c>
      <c r="Q228" s="28">
        <v>37.299999999999997</v>
      </c>
      <c r="R228" s="28">
        <v>0.9</v>
      </c>
      <c r="S228" s="8">
        <v>41.4</v>
      </c>
      <c r="T228" s="28">
        <v>5.6</v>
      </c>
      <c r="U228" s="28"/>
      <c r="V228" s="28">
        <v>4.8</v>
      </c>
      <c r="W228" s="28">
        <v>3.5</v>
      </c>
      <c r="X228" s="28"/>
      <c r="Y228" s="21">
        <v>1.55</v>
      </c>
      <c r="Z228" s="8">
        <v>2657</v>
      </c>
      <c r="AA228" s="9">
        <f t="shared" si="48"/>
        <v>0.69120707596253905</v>
      </c>
      <c r="AB228" s="8">
        <v>88</v>
      </c>
      <c r="AC228" s="21">
        <v>0.93</v>
      </c>
      <c r="AD228" s="64">
        <f t="shared" si="49"/>
        <v>0.82666666666666666</v>
      </c>
      <c r="AE228" s="65">
        <f t="shared" si="50"/>
        <v>42.904000000000003</v>
      </c>
      <c r="AF228" s="66">
        <f t="shared" si="51"/>
        <v>0.71506666666666674</v>
      </c>
      <c r="AG228" s="67">
        <f t="shared" si="52"/>
        <v>41.664000000000001</v>
      </c>
      <c r="AH228" s="66">
        <f t="shared" si="53"/>
        <v>0.69440000000000002</v>
      </c>
      <c r="AI228" s="84">
        <f t="shared" si="54"/>
        <v>555.5200000000001</v>
      </c>
    </row>
    <row r="229" spans="1:35" x14ac:dyDescent="0.25">
      <c r="A229" s="7" t="s">
        <v>32</v>
      </c>
      <c r="B229" s="8">
        <v>3909</v>
      </c>
      <c r="C229" s="8">
        <v>130</v>
      </c>
      <c r="D229" s="8">
        <v>353</v>
      </c>
      <c r="E229" s="8">
        <v>11</v>
      </c>
      <c r="F229" s="8">
        <v>97</v>
      </c>
      <c r="G229" s="8">
        <v>316</v>
      </c>
      <c r="H229" s="8">
        <v>16</v>
      </c>
      <c r="I229" s="8">
        <v>95</v>
      </c>
      <c r="J229" s="8">
        <v>640</v>
      </c>
      <c r="K229" s="8">
        <v>51</v>
      </c>
      <c r="L229" s="8">
        <v>92</v>
      </c>
      <c r="M229" s="21">
        <v>7.1</v>
      </c>
      <c r="N229" s="21">
        <v>7.5</v>
      </c>
      <c r="O229" s="21">
        <v>0.873</v>
      </c>
      <c r="P229" s="21">
        <v>0.748</v>
      </c>
      <c r="Q229" s="28">
        <v>39.6</v>
      </c>
      <c r="R229" s="28">
        <v>1.3</v>
      </c>
      <c r="S229" s="8">
        <v>46</v>
      </c>
      <c r="T229" s="28">
        <v>8.1</v>
      </c>
      <c r="U229" s="28"/>
      <c r="V229" s="28">
        <v>5.4</v>
      </c>
      <c r="W229" s="28">
        <v>2.8</v>
      </c>
      <c r="X229" s="28"/>
      <c r="Y229" s="21">
        <v>0.94</v>
      </c>
      <c r="Z229" s="8">
        <v>2526</v>
      </c>
      <c r="AA229" s="9">
        <f t="shared" si="48"/>
        <v>0.64620107444359176</v>
      </c>
      <c r="AB229" s="8">
        <v>88</v>
      </c>
      <c r="AC229" s="21">
        <v>0.86</v>
      </c>
      <c r="AD229" s="64">
        <f t="shared" si="49"/>
        <v>0.8666666666666667</v>
      </c>
      <c r="AE229" s="65">
        <f t="shared" si="50"/>
        <v>45.89</v>
      </c>
      <c r="AF229" s="66">
        <f t="shared" si="51"/>
        <v>0.76483333333333337</v>
      </c>
      <c r="AG229" s="67">
        <f t="shared" si="52"/>
        <v>41.08</v>
      </c>
      <c r="AH229" s="66">
        <f t="shared" si="53"/>
        <v>0.68466666666666665</v>
      </c>
      <c r="AI229" s="84">
        <f t="shared" si="54"/>
        <v>547.73333333333335</v>
      </c>
    </row>
    <row r="230" spans="1:35" x14ac:dyDescent="0.25">
      <c r="A230" s="7" t="s">
        <v>33</v>
      </c>
      <c r="B230" s="8">
        <v>3834</v>
      </c>
      <c r="C230" s="8">
        <v>124</v>
      </c>
      <c r="D230" s="8">
        <v>222</v>
      </c>
      <c r="E230" s="8">
        <v>12</v>
      </c>
      <c r="F230" s="8">
        <v>95</v>
      </c>
      <c r="G230" s="8">
        <v>289</v>
      </c>
      <c r="H230" s="8">
        <v>17</v>
      </c>
      <c r="I230" s="8">
        <v>94</v>
      </c>
      <c r="J230" s="8">
        <v>552</v>
      </c>
      <c r="K230" s="8">
        <v>37</v>
      </c>
      <c r="L230" s="8">
        <v>93</v>
      </c>
      <c r="M230" s="21">
        <v>7.1</v>
      </c>
      <c r="N230" s="21">
        <v>7.3</v>
      </c>
      <c r="O230" s="21">
        <v>1.0249999999999999</v>
      </c>
      <c r="P230" s="21">
        <v>0.74299999999999999</v>
      </c>
      <c r="Q230" s="28">
        <v>40.799999999999997</v>
      </c>
      <c r="R230" s="28">
        <v>1.3</v>
      </c>
      <c r="S230" s="8">
        <v>55.3</v>
      </c>
      <c r="T230" s="28">
        <v>7.4</v>
      </c>
      <c r="U230" s="28"/>
      <c r="V230" s="28">
        <v>6.5</v>
      </c>
      <c r="W230" s="28">
        <v>3.5</v>
      </c>
      <c r="X230" s="28"/>
      <c r="Y230" s="21">
        <v>1.05</v>
      </c>
      <c r="Z230" s="8">
        <v>2673</v>
      </c>
      <c r="AA230" s="9">
        <f t="shared" si="48"/>
        <v>0.69718309859154926</v>
      </c>
      <c r="AB230" s="8">
        <v>99</v>
      </c>
      <c r="AC230" s="21">
        <v>0.78</v>
      </c>
      <c r="AD230" s="64">
        <f t="shared" si="49"/>
        <v>0.82666666666666666</v>
      </c>
      <c r="AE230" s="65">
        <f t="shared" si="50"/>
        <v>27.527999999999999</v>
      </c>
      <c r="AF230" s="66">
        <f t="shared" si="51"/>
        <v>0.45879999999999999</v>
      </c>
      <c r="AG230" s="67">
        <f t="shared" si="52"/>
        <v>35.835999999999999</v>
      </c>
      <c r="AH230" s="66">
        <f t="shared" si="53"/>
        <v>0.59726666666666661</v>
      </c>
      <c r="AI230" s="84">
        <f t="shared" si="54"/>
        <v>477.81333333333333</v>
      </c>
    </row>
    <row r="231" spans="1:35" x14ac:dyDescent="0.25">
      <c r="A231" s="7" t="s">
        <v>34</v>
      </c>
      <c r="B231" s="8">
        <v>3809</v>
      </c>
      <c r="C231" s="8">
        <v>123</v>
      </c>
      <c r="D231" s="8">
        <v>410</v>
      </c>
      <c r="E231" s="8">
        <v>13</v>
      </c>
      <c r="F231" s="8">
        <v>97</v>
      </c>
      <c r="G231" s="8">
        <v>401</v>
      </c>
      <c r="H231" s="8">
        <v>10</v>
      </c>
      <c r="I231" s="8">
        <v>97</v>
      </c>
      <c r="J231" s="8">
        <v>804</v>
      </c>
      <c r="K231" s="8">
        <v>37</v>
      </c>
      <c r="L231" s="8">
        <v>95</v>
      </c>
      <c r="M231" s="21">
        <v>7</v>
      </c>
      <c r="N231" s="21">
        <v>7.5</v>
      </c>
      <c r="O231" s="21">
        <v>1.0429999999999999</v>
      </c>
      <c r="P231" s="21">
        <v>0.65800000000000003</v>
      </c>
      <c r="Q231" s="28">
        <v>56.7</v>
      </c>
      <c r="R231" s="28">
        <v>2</v>
      </c>
      <c r="S231" s="8">
        <v>62.8</v>
      </c>
      <c r="T231" s="28">
        <v>6.6</v>
      </c>
      <c r="U231" s="28"/>
      <c r="V231" s="28">
        <v>8.1999999999999993</v>
      </c>
      <c r="W231" s="28">
        <v>3.3</v>
      </c>
      <c r="X231" s="28"/>
      <c r="Y231" s="21">
        <v>1.25</v>
      </c>
      <c r="Z231" s="8">
        <v>2783</v>
      </c>
      <c r="AA231" s="9">
        <f t="shared" si="48"/>
        <v>0.73063796271987402</v>
      </c>
      <c r="AB231" s="8">
        <v>88</v>
      </c>
      <c r="AC231" s="21">
        <v>1</v>
      </c>
      <c r="AD231" s="64">
        <f t="shared" si="49"/>
        <v>0.82</v>
      </c>
      <c r="AE231" s="65">
        <f t="shared" si="50"/>
        <v>50.43</v>
      </c>
      <c r="AF231" s="66">
        <f t="shared" si="51"/>
        <v>0.84050000000000002</v>
      </c>
      <c r="AG231" s="67">
        <f t="shared" si="52"/>
        <v>49.323</v>
      </c>
      <c r="AH231" s="66">
        <f t="shared" si="53"/>
        <v>0.82205000000000006</v>
      </c>
      <c r="AI231" s="84">
        <f t="shared" si="54"/>
        <v>657.64</v>
      </c>
    </row>
    <row r="232" spans="1:35" x14ac:dyDescent="0.25">
      <c r="A232" s="7" t="s">
        <v>35</v>
      </c>
      <c r="B232" s="8">
        <v>3152</v>
      </c>
      <c r="C232" s="8">
        <v>105</v>
      </c>
      <c r="D232" s="8">
        <v>260</v>
      </c>
      <c r="E232" s="8">
        <v>8</v>
      </c>
      <c r="F232" s="8">
        <v>97</v>
      </c>
      <c r="G232" s="8">
        <v>433</v>
      </c>
      <c r="H232" s="8">
        <v>10</v>
      </c>
      <c r="I232" s="8">
        <v>98</v>
      </c>
      <c r="J232" s="8">
        <v>668</v>
      </c>
      <c r="K232" s="8">
        <v>25</v>
      </c>
      <c r="L232" s="8">
        <v>96</v>
      </c>
      <c r="M232" s="21">
        <v>7.23</v>
      </c>
      <c r="N232" s="21">
        <v>7.76</v>
      </c>
      <c r="O232" s="21">
        <v>0.96099999999999997</v>
      </c>
      <c r="P232" s="21">
        <v>0.73399999999999999</v>
      </c>
      <c r="Q232" s="28">
        <v>40.299999999999997</v>
      </c>
      <c r="R232" s="28">
        <v>1.3</v>
      </c>
      <c r="S232" s="8">
        <v>45.7</v>
      </c>
      <c r="T232" s="28">
        <v>12.1</v>
      </c>
      <c r="U232" s="28"/>
      <c r="V232" s="28">
        <v>5.8</v>
      </c>
      <c r="W232" s="28">
        <v>3.1</v>
      </c>
      <c r="X232" s="28"/>
      <c r="Y232" s="21">
        <v>1.27</v>
      </c>
      <c r="Z232" s="8">
        <v>2670</v>
      </c>
      <c r="AA232" s="9">
        <f t="shared" si="48"/>
        <v>0.84708121827411165</v>
      </c>
      <c r="AB232" s="8">
        <v>99</v>
      </c>
      <c r="AC232" s="21">
        <v>1.18</v>
      </c>
      <c r="AD232" s="64">
        <f t="shared" si="49"/>
        <v>0.7</v>
      </c>
      <c r="AE232" s="65">
        <f t="shared" si="50"/>
        <v>27.3</v>
      </c>
      <c r="AF232" s="66">
        <f t="shared" si="51"/>
        <v>0.45500000000000002</v>
      </c>
      <c r="AG232" s="67">
        <f t="shared" si="52"/>
        <v>45.465000000000003</v>
      </c>
      <c r="AH232" s="66">
        <f t="shared" si="53"/>
        <v>0.75775000000000003</v>
      </c>
      <c r="AI232" s="84">
        <f t="shared" si="54"/>
        <v>606.20000000000005</v>
      </c>
    </row>
    <row r="233" spans="1:35" x14ac:dyDescent="0.25">
      <c r="A233" s="7" t="s">
        <v>36</v>
      </c>
      <c r="B233" s="8">
        <v>3355</v>
      </c>
      <c r="C233" s="8">
        <v>108</v>
      </c>
      <c r="D233" s="8">
        <v>256</v>
      </c>
      <c r="E233" s="8">
        <v>13</v>
      </c>
      <c r="F233" s="8">
        <v>95</v>
      </c>
      <c r="G233" s="8">
        <v>361</v>
      </c>
      <c r="H233" s="8">
        <v>12</v>
      </c>
      <c r="I233" s="8">
        <v>97</v>
      </c>
      <c r="J233" s="8">
        <v>639</v>
      </c>
      <c r="K233" s="8">
        <v>32</v>
      </c>
      <c r="L233" s="8">
        <v>95</v>
      </c>
      <c r="M233" s="21">
        <v>7.4</v>
      </c>
      <c r="N233" s="21">
        <v>7.5</v>
      </c>
      <c r="O233" s="21">
        <v>0.58899999999999997</v>
      </c>
      <c r="P233" s="21">
        <v>0.38200000000000001</v>
      </c>
      <c r="Q233" s="28">
        <v>45.7</v>
      </c>
      <c r="R233" s="28">
        <v>4</v>
      </c>
      <c r="S233" s="8">
        <v>52</v>
      </c>
      <c r="T233" s="28">
        <v>10.3</v>
      </c>
      <c r="U233" s="28"/>
      <c r="V233" s="28">
        <v>6.7</v>
      </c>
      <c r="W233" s="28">
        <v>2.9</v>
      </c>
      <c r="X233" s="28"/>
      <c r="Y233" s="21">
        <v>1.2</v>
      </c>
      <c r="Z233" s="8">
        <v>2625</v>
      </c>
      <c r="AA233" s="9">
        <f t="shared" si="48"/>
        <v>0.7824143070044709</v>
      </c>
      <c r="AB233" s="8">
        <v>99</v>
      </c>
      <c r="AC233" s="21">
        <v>1.1299999999999999</v>
      </c>
      <c r="AD233" s="64">
        <f t="shared" si="49"/>
        <v>0.72</v>
      </c>
      <c r="AE233" s="65">
        <f t="shared" si="50"/>
        <v>27.648</v>
      </c>
      <c r="AF233" s="66">
        <f t="shared" si="51"/>
        <v>0.46079999999999999</v>
      </c>
      <c r="AG233" s="67">
        <f t="shared" si="52"/>
        <v>38.988</v>
      </c>
      <c r="AH233" s="66">
        <f t="shared" si="53"/>
        <v>0.64980000000000004</v>
      </c>
      <c r="AI233" s="84">
        <f t="shared" si="54"/>
        <v>519.84</v>
      </c>
    </row>
    <row r="234" spans="1:35" x14ac:dyDescent="0.25">
      <c r="A234" s="7" t="s">
        <v>37</v>
      </c>
      <c r="B234" s="8">
        <v>4835</v>
      </c>
      <c r="C234" s="8">
        <v>161</v>
      </c>
      <c r="D234" s="8">
        <v>222</v>
      </c>
      <c r="E234" s="8">
        <v>10</v>
      </c>
      <c r="F234" s="8">
        <v>95</v>
      </c>
      <c r="G234" s="8">
        <v>281</v>
      </c>
      <c r="H234" s="8">
        <v>12</v>
      </c>
      <c r="I234" s="8">
        <v>96</v>
      </c>
      <c r="J234" s="8">
        <v>488</v>
      </c>
      <c r="K234" s="8">
        <v>32</v>
      </c>
      <c r="L234" s="8">
        <v>93</v>
      </c>
      <c r="M234" s="21">
        <v>7.5</v>
      </c>
      <c r="N234" s="21">
        <v>7.4</v>
      </c>
      <c r="O234" s="21">
        <v>0.52900000000000003</v>
      </c>
      <c r="P234" s="21">
        <v>0.42399999999999999</v>
      </c>
      <c r="Q234" s="28">
        <v>36.200000000000003</v>
      </c>
      <c r="R234" s="28">
        <v>5.3</v>
      </c>
      <c r="S234" s="8">
        <v>52.5</v>
      </c>
      <c r="T234" s="28">
        <v>11.5</v>
      </c>
      <c r="U234" s="28"/>
      <c r="V234" s="28">
        <v>7.3</v>
      </c>
      <c r="W234" s="28">
        <v>2.2000000000000002</v>
      </c>
      <c r="X234" s="28"/>
      <c r="Y234" s="21">
        <v>1</v>
      </c>
      <c r="Z234" s="8">
        <v>2782</v>
      </c>
      <c r="AA234" s="9">
        <f t="shared" si="48"/>
        <v>0.57538779731127199</v>
      </c>
      <c r="AB234" s="8">
        <v>77</v>
      </c>
      <c r="AC234" s="21">
        <v>1</v>
      </c>
      <c r="AD234" s="64">
        <f t="shared" si="49"/>
        <v>1.0733333333333333</v>
      </c>
      <c r="AE234" s="65">
        <f t="shared" si="50"/>
        <v>35.741999999999997</v>
      </c>
      <c r="AF234" s="66">
        <f t="shared" si="51"/>
        <v>0.59570000000000001</v>
      </c>
      <c r="AG234" s="67">
        <f t="shared" si="52"/>
        <v>45.241</v>
      </c>
      <c r="AH234" s="66">
        <f t="shared" si="53"/>
        <v>0.75401666666666667</v>
      </c>
      <c r="AI234" s="84">
        <f t="shared" si="54"/>
        <v>603.21333333333337</v>
      </c>
    </row>
    <row r="235" spans="1:35" ht="13" thickBot="1" x14ac:dyDescent="0.3">
      <c r="A235" s="7" t="s">
        <v>38</v>
      </c>
      <c r="B235" s="8">
        <v>5505</v>
      </c>
      <c r="C235" s="8">
        <v>178</v>
      </c>
      <c r="D235" s="8">
        <v>175</v>
      </c>
      <c r="E235" s="8">
        <v>12</v>
      </c>
      <c r="F235" s="8">
        <v>93</v>
      </c>
      <c r="G235" s="8">
        <v>277</v>
      </c>
      <c r="H235" s="8">
        <v>13</v>
      </c>
      <c r="I235" s="8">
        <v>95</v>
      </c>
      <c r="J235" s="8">
        <v>474</v>
      </c>
      <c r="K235" s="8">
        <v>30</v>
      </c>
      <c r="L235" s="8">
        <v>94</v>
      </c>
      <c r="M235" s="21">
        <v>7.5</v>
      </c>
      <c r="N235" s="21">
        <v>7.6</v>
      </c>
      <c r="O235" s="21">
        <v>0.53900000000000003</v>
      </c>
      <c r="P235" s="21">
        <v>0.42499999999999999</v>
      </c>
      <c r="Q235" s="28">
        <v>32.6</v>
      </c>
      <c r="R235" s="28">
        <v>3.9</v>
      </c>
      <c r="S235" s="8">
        <v>39.799999999999997</v>
      </c>
      <c r="T235" s="28">
        <v>7.8</v>
      </c>
      <c r="U235" s="28"/>
      <c r="V235" s="28">
        <v>4.9000000000000004</v>
      </c>
      <c r="W235" s="28">
        <v>2.2000000000000002</v>
      </c>
      <c r="X235" s="28"/>
      <c r="Y235" s="21">
        <v>0.8</v>
      </c>
      <c r="Z235" s="8">
        <v>3230</v>
      </c>
      <c r="AA235" s="9">
        <f t="shared" si="48"/>
        <v>0.58673932788374206</v>
      </c>
      <c r="AB235" s="8">
        <v>99</v>
      </c>
      <c r="AC235" s="21">
        <v>0.96</v>
      </c>
      <c r="AD235" s="64">
        <f t="shared" si="49"/>
        <v>1.1866666666666668</v>
      </c>
      <c r="AE235" s="65">
        <f t="shared" si="50"/>
        <v>31.15</v>
      </c>
      <c r="AF235" s="66">
        <f t="shared" si="51"/>
        <v>0.51916666666666667</v>
      </c>
      <c r="AG235" s="67">
        <f t="shared" si="52"/>
        <v>49.305999999999997</v>
      </c>
      <c r="AH235" s="66">
        <f t="shared" si="53"/>
        <v>0.82176666666666665</v>
      </c>
      <c r="AI235" s="84">
        <f t="shared" si="54"/>
        <v>657.41333333333341</v>
      </c>
    </row>
    <row r="236" spans="1:35" ht="13.5" thickTop="1" thickBot="1" x14ac:dyDescent="0.3">
      <c r="A236" s="10" t="s">
        <v>91</v>
      </c>
      <c r="B236" s="27">
        <f>SUM(B224:B235)</f>
        <v>49908</v>
      </c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11">
        <f>SUM(Z224:Z235)</f>
        <v>32524</v>
      </c>
      <c r="AA236" s="20"/>
      <c r="AB236" s="20">
        <f>SUM(AB224:AB235)</f>
        <v>1089</v>
      </c>
      <c r="AC236" s="20"/>
      <c r="AD236" s="68"/>
      <c r="AE236" s="69"/>
      <c r="AF236" s="70"/>
      <c r="AG236" s="71"/>
      <c r="AH236" s="70"/>
      <c r="AI236" s="85"/>
    </row>
    <row r="237" spans="1:35" ht="13.5" thickTop="1" thickBot="1" x14ac:dyDescent="0.3">
      <c r="A237" s="19" t="s">
        <v>92</v>
      </c>
      <c r="B237" s="12">
        <f t="shared" ref="B237:P237" si="55">AVERAGE(B224:B235)</f>
        <v>4159</v>
      </c>
      <c r="C237" s="12">
        <f t="shared" si="55"/>
        <v>136.41666666666666</v>
      </c>
      <c r="D237" s="12">
        <f t="shared" si="55"/>
        <v>286.16666666666669</v>
      </c>
      <c r="E237" s="12">
        <f>AVERAGE(E224:E235)</f>
        <v>10.75</v>
      </c>
      <c r="F237" s="12">
        <f>AVERAGE(F224:F235)</f>
        <v>95.916666666666671</v>
      </c>
      <c r="G237" s="12">
        <f>AVERAGE(G224:G235)</f>
        <v>355.66666666666669</v>
      </c>
      <c r="H237" s="12">
        <f>AVERAGE(H224:H235)</f>
        <v>11.916666666666666</v>
      </c>
      <c r="I237" s="12">
        <f>AVERAGE(I224:I235)</f>
        <v>96.5</v>
      </c>
      <c r="J237" s="12">
        <f t="shared" si="55"/>
        <v>667.41666666666663</v>
      </c>
      <c r="K237" s="12">
        <f>AVERAGE(K224:K235)</f>
        <v>35.083333333333336</v>
      </c>
      <c r="L237" s="12">
        <f>AVERAGE(L224:L235)</f>
        <v>94.583333333333329</v>
      </c>
      <c r="M237" s="15">
        <f t="shared" si="55"/>
        <v>7.3775000000000013</v>
      </c>
      <c r="N237" s="15">
        <f t="shared" si="55"/>
        <v>7.5216666666666674</v>
      </c>
      <c r="O237" s="15">
        <f t="shared" si="55"/>
        <v>0.75883333333333336</v>
      </c>
      <c r="P237" s="15">
        <f t="shared" si="55"/>
        <v>0.55116666666666669</v>
      </c>
      <c r="Q237" s="15">
        <f>AVERAGE(Q224:Q235)</f>
        <v>42.725000000000001</v>
      </c>
      <c r="R237" s="15">
        <f>AVERAGE(R224:R235)</f>
        <v>2.5750000000000002</v>
      </c>
      <c r="S237" s="15">
        <f t="shared" ref="S237:W237" si="56">AVERAGE(S224:S235)</f>
        <v>54.18333333333333</v>
      </c>
      <c r="T237" s="15">
        <f t="shared" si="56"/>
        <v>8.4416666666666664</v>
      </c>
      <c r="U237" s="15"/>
      <c r="V237" s="15">
        <f t="shared" si="56"/>
        <v>6.3833333333333337</v>
      </c>
      <c r="W237" s="15">
        <f t="shared" si="56"/>
        <v>2.5416666666666665</v>
      </c>
      <c r="X237" s="15"/>
      <c r="Y237" s="15">
        <f>AVERAGE(Y224:Y235)</f>
        <v>1.3445454545454547</v>
      </c>
      <c r="Z237" s="12">
        <f>AVERAGE(Z224:Z235)</f>
        <v>2710.3333333333335</v>
      </c>
      <c r="AA237" s="15">
        <f>AVERAGE(AA224:AA235)</f>
        <v>0.67207949326609262</v>
      </c>
      <c r="AB237" s="12">
        <f>AVERAGE(AB224:AB235)</f>
        <v>90.75</v>
      </c>
      <c r="AC237" s="15">
        <f>AVERAGE(AC224:AC235)</f>
        <v>0.99166666666666681</v>
      </c>
      <c r="AD237" s="64">
        <f t="shared" ref="AD237" si="57">C237/$C$2</f>
        <v>0.90944444444444439</v>
      </c>
      <c r="AE237" s="65">
        <f t="shared" ref="AE237" si="58">(C237*D237)/1000</f>
        <v>39.037902777777781</v>
      </c>
      <c r="AF237" s="72">
        <f t="shared" si="51"/>
        <v>0.65063171296296296</v>
      </c>
      <c r="AG237" s="67">
        <f t="shared" ref="AG237" si="59">(C237*G237)/1000</f>
        <v>48.518861111111107</v>
      </c>
      <c r="AH237" s="66">
        <f t="shared" si="53"/>
        <v>0.80864768518518515</v>
      </c>
      <c r="AI237" s="86">
        <f>AVERAGE(AI224:AI235)</f>
        <v>631.40333333333331</v>
      </c>
    </row>
    <row r="238" spans="1:35" ht="13" thickTop="1" x14ac:dyDescent="0.25"/>
    <row r="239" spans="1:35" ht="13" thickBot="1" x14ac:dyDescent="0.3"/>
    <row r="240" spans="1:35" ht="13" thickTop="1" x14ac:dyDescent="0.25">
      <c r="A240" s="35" t="s">
        <v>5</v>
      </c>
      <c r="B240" s="16" t="s">
        <v>6</v>
      </c>
      <c r="C240" s="16" t="s">
        <v>6</v>
      </c>
      <c r="D240" s="16" t="s">
        <v>7</v>
      </c>
      <c r="E240" s="16" t="s">
        <v>8</v>
      </c>
      <c r="F240" s="22" t="s">
        <v>2</v>
      </c>
      <c r="G240" s="16" t="s">
        <v>9</v>
      </c>
      <c r="H240" s="16" t="s">
        <v>10</v>
      </c>
      <c r="I240" s="22" t="s">
        <v>3</v>
      </c>
      <c r="J240" s="16" t="s">
        <v>11</v>
      </c>
      <c r="K240" s="16" t="s">
        <v>12</v>
      </c>
      <c r="L240" s="22" t="s">
        <v>13</v>
      </c>
      <c r="M240" s="16" t="s">
        <v>14</v>
      </c>
      <c r="N240" s="16" t="s">
        <v>15</v>
      </c>
      <c r="O240" s="16" t="s">
        <v>16</v>
      </c>
      <c r="P240" s="16" t="s">
        <v>17</v>
      </c>
      <c r="Q240" s="16" t="s">
        <v>76</v>
      </c>
      <c r="R240" s="16" t="s">
        <v>77</v>
      </c>
      <c r="S240" s="16" t="s">
        <v>78</v>
      </c>
      <c r="T240" s="16" t="s">
        <v>79</v>
      </c>
      <c r="U240" s="16"/>
      <c r="V240" s="16" t="s">
        <v>80</v>
      </c>
      <c r="W240" s="16" t="s">
        <v>81</v>
      </c>
      <c r="X240" s="16"/>
      <c r="Y240" s="16" t="s">
        <v>82</v>
      </c>
      <c r="Z240" s="36" t="s">
        <v>18</v>
      </c>
      <c r="AA240" s="36" t="s">
        <v>19</v>
      </c>
      <c r="AB240" s="16" t="s">
        <v>56</v>
      </c>
      <c r="AC240" s="16" t="s">
        <v>56</v>
      </c>
      <c r="AD240" s="56" t="s">
        <v>83</v>
      </c>
      <c r="AE240" s="57" t="s">
        <v>84</v>
      </c>
      <c r="AF240" s="58" t="s">
        <v>85</v>
      </c>
      <c r="AG240" s="59" t="s">
        <v>83</v>
      </c>
      <c r="AH240" s="58" t="s">
        <v>83</v>
      </c>
      <c r="AI240" s="56" t="s">
        <v>122</v>
      </c>
    </row>
    <row r="241" spans="1:35" ht="13" thickBot="1" x14ac:dyDescent="0.3">
      <c r="A241" s="30" t="s">
        <v>93</v>
      </c>
      <c r="B241" s="17" t="s">
        <v>21</v>
      </c>
      <c r="C241" s="18" t="s">
        <v>22</v>
      </c>
      <c r="D241" s="17" t="s">
        <v>23</v>
      </c>
      <c r="E241" s="17" t="s">
        <v>23</v>
      </c>
      <c r="F241" s="23" t="s">
        <v>24</v>
      </c>
      <c r="G241" s="17" t="s">
        <v>23</v>
      </c>
      <c r="H241" s="17" t="s">
        <v>23</v>
      </c>
      <c r="I241" s="23" t="s">
        <v>24</v>
      </c>
      <c r="J241" s="17" t="s">
        <v>23</v>
      </c>
      <c r="K241" s="17" t="s">
        <v>23</v>
      </c>
      <c r="L241" s="23" t="s">
        <v>24</v>
      </c>
      <c r="M241" s="17"/>
      <c r="N241" s="17"/>
      <c r="O241" s="17"/>
      <c r="P241" s="17"/>
      <c r="Q241" s="17" t="s">
        <v>23</v>
      </c>
      <c r="R241" s="17" t="s">
        <v>23</v>
      </c>
      <c r="S241" s="17" t="s">
        <v>23</v>
      </c>
      <c r="T241" s="17" t="s">
        <v>23</v>
      </c>
      <c r="U241" s="17"/>
      <c r="V241" s="17" t="s">
        <v>23</v>
      </c>
      <c r="W241" s="17" t="s">
        <v>23</v>
      </c>
      <c r="X241" s="17"/>
      <c r="Y241" s="17"/>
      <c r="Z241" s="18" t="s">
        <v>25</v>
      </c>
      <c r="AA241" s="18" t="s">
        <v>26</v>
      </c>
      <c r="AB241" s="17" t="s">
        <v>58</v>
      </c>
      <c r="AC241" s="17" t="s">
        <v>24</v>
      </c>
      <c r="AD241" s="60" t="s">
        <v>6</v>
      </c>
      <c r="AE241" s="61" t="s">
        <v>87</v>
      </c>
      <c r="AF241" s="62" t="s">
        <v>88</v>
      </c>
      <c r="AG241" s="63" t="s">
        <v>89</v>
      </c>
      <c r="AH241" s="62" t="s">
        <v>90</v>
      </c>
      <c r="AI241" s="60" t="s">
        <v>123</v>
      </c>
    </row>
    <row r="242" spans="1:35" ht="13" thickTop="1" x14ac:dyDescent="0.25">
      <c r="A242" s="7" t="s">
        <v>27</v>
      </c>
      <c r="B242" s="8">
        <v>5987</v>
      </c>
      <c r="C242" s="8">
        <v>193</v>
      </c>
      <c r="D242" s="8">
        <v>691</v>
      </c>
      <c r="E242" s="8">
        <v>10</v>
      </c>
      <c r="F242" s="8">
        <v>99</v>
      </c>
      <c r="G242" s="8">
        <v>197</v>
      </c>
      <c r="H242" s="8">
        <v>9</v>
      </c>
      <c r="I242" s="8">
        <v>96</v>
      </c>
      <c r="J242" s="8">
        <v>404</v>
      </c>
      <c r="K242" s="8">
        <v>27</v>
      </c>
      <c r="L242" s="8">
        <v>93</v>
      </c>
      <c r="M242" s="21">
        <v>7.6</v>
      </c>
      <c r="N242" s="21">
        <v>7.6</v>
      </c>
      <c r="O242" s="21">
        <v>0.58599999999999997</v>
      </c>
      <c r="P242" s="21">
        <v>0.45900000000000002</v>
      </c>
      <c r="Q242" s="28">
        <v>28.9</v>
      </c>
      <c r="R242" s="28">
        <v>1.3</v>
      </c>
      <c r="S242" s="8">
        <v>40.1</v>
      </c>
      <c r="T242" s="28">
        <v>5.6</v>
      </c>
      <c r="U242" s="28"/>
      <c r="V242" s="28">
        <v>3.9</v>
      </c>
      <c r="W242" s="28">
        <v>1.9</v>
      </c>
      <c r="X242" s="28"/>
      <c r="Y242" s="21">
        <v>1</v>
      </c>
      <c r="Z242" s="8">
        <v>3238</v>
      </c>
      <c r="AA242" s="9">
        <f t="shared" ref="AA242:AA253" si="60">Z242/B242</f>
        <v>0.5408384833806581</v>
      </c>
      <c r="AB242" s="8">
        <v>88</v>
      </c>
      <c r="AC242" s="21">
        <v>0.96</v>
      </c>
      <c r="AD242" s="64">
        <f>C242/$C$2</f>
        <v>1.2866666666666666</v>
      </c>
      <c r="AE242" s="65">
        <f>(C242*D242)/1000</f>
        <v>133.363</v>
      </c>
      <c r="AF242" s="66">
        <f>(AE242)/$E$3</f>
        <v>2.2227166666666665</v>
      </c>
      <c r="AG242" s="67">
        <f>(C242*G242)/1000</f>
        <v>38.021000000000001</v>
      </c>
      <c r="AH242" s="66">
        <f>(AG242)/$G$3</f>
        <v>0.63368333333333338</v>
      </c>
      <c r="AI242" s="84">
        <f>(0.8*C242*G242)/60</f>
        <v>506.94666666666672</v>
      </c>
    </row>
    <row r="243" spans="1:35" x14ac:dyDescent="0.25">
      <c r="A243" s="7" t="s">
        <v>28</v>
      </c>
      <c r="B243" s="8">
        <v>5638</v>
      </c>
      <c r="C243" s="8">
        <v>194</v>
      </c>
      <c r="D243" s="8">
        <v>229</v>
      </c>
      <c r="E243" s="8">
        <v>8</v>
      </c>
      <c r="F243" s="8">
        <v>97</v>
      </c>
      <c r="G243" s="8">
        <v>292</v>
      </c>
      <c r="H243" s="8">
        <v>8</v>
      </c>
      <c r="I243" s="8">
        <v>97</v>
      </c>
      <c r="J243" s="8">
        <v>521</v>
      </c>
      <c r="K243" s="8">
        <v>23</v>
      </c>
      <c r="L243" s="8">
        <v>96</v>
      </c>
      <c r="M243" s="21">
        <v>7.4</v>
      </c>
      <c r="N243" s="21">
        <v>7.6</v>
      </c>
      <c r="O243" s="21">
        <v>0.60099999999999998</v>
      </c>
      <c r="P243" s="21">
        <v>0.44500000000000001</v>
      </c>
      <c r="Q243" s="28">
        <v>31.1</v>
      </c>
      <c r="R243" s="28">
        <v>1.3</v>
      </c>
      <c r="S243" s="8">
        <v>38.5</v>
      </c>
      <c r="T243" s="28">
        <v>4.5</v>
      </c>
      <c r="U243" s="28"/>
      <c r="V243" s="28">
        <v>5</v>
      </c>
      <c r="W243" s="28">
        <v>1.7</v>
      </c>
      <c r="X243" s="28"/>
      <c r="Y243" s="21">
        <v>1.5</v>
      </c>
      <c r="Z243" s="8">
        <v>3027</v>
      </c>
      <c r="AA243" s="9">
        <f t="shared" si="60"/>
        <v>0.53689251507626823</v>
      </c>
      <c r="AB243" s="8">
        <v>88</v>
      </c>
      <c r="AC243" s="21">
        <v>0.7</v>
      </c>
      <c r="AD243" s="64">
        <f t="shared" ref="AD243:AD253" si="61">C243/$C$2</f>
        <v>1.2933333333333332</v>
      </c>
      <c r="AE243" s="65">
        <f t="shared" ref="AE243:AE253" si="62">(C243*D243)/1000</f>
        <v>44.426000000000002</v>
      </c>
      <c r="AF243" s="66">
        <f t="shared" ref="AF243:AF255" si="63">(AE243)/$E$3</f>
        <v>0.74043333333333339</v>
      </c>
      <c r="AG243" s="67">
        <f t="shared" ref="AG243:AG253" si="64">(C243*G243)/1000</f>
        <v>56.648000000000003</v>
      </c>
      <c r="AH243" s="66">
        <f t="shared" ref="AH243:AH255" si="65">(AG243)/$G$3</f>
        <v>0.94413333333333338</v>
      </c>
      <c r="AI243" s="84">
        <f t="shared" ref="AI243:AI253" si="66">(0.8*C243*G243)/60</f>
        <v>755.30666666666673</v>
      </c>
    </row>
    <row r="244" spans="1:35" x14ac:dyDescent="0.25">
      <c r="A244" s="7" t="s">
        <v>29</v>
      </c>
      <c r="B244" s="8">
        <v>4489</v>
      </c>
      <c r="C244" s="8">
        <v>145</v>
      </c>
      <c r="D244" s="8">
        <v>181</v>
      </c>
      <c r="E244" s="8">
        <v>6</v>
      </c>
      <c r="F244" s="8">
        <v>97</v>
      </c>
      <c r="G244" s="8">
        <v>368</v>
      </c>
      <c r="H244" s="8">
        <v>8</v>
      </c>
      <c r="I244" s="8">
        <v>98</v>
      </c>
      <c r="J244" s="8">
        <v>589</v>
      </c>
      <c r="K244" s="8">
        <v>29</v>
      </c>
      <c r="L244" s="8">
        <v>95</v>
      </c>
      <c r="M244" s="21">
        <v>7.62</v>
      </c>
      <c r="N244" s="21">
        <v>7.6</v>
      </c>
      <c r="O244" s="21">
        <v>0.71299999999999997</v>
      </c>
      <c r="P244" s="21">
        <v>0.45200000000000001</v>
      </c>
      <c r="Q244" s="28">
        <v>35.4</v>
      </c>
      <c r="R244" s="28">
        <v>3.8</v>
      </c>
      <c r="S244" s="8">
        <v>47</v>
      </c>
      <c r="T244" s="28">
        <v>8.1999999999999993</v>
      </c>
      <c r="U244" s="28"/>
      <c r="V244" s="28">
        <v>5.7</v>
      </c>
      <c r="W244" s="28">
        <v>1.2</v>
      </c>
      <c r="X244" s="28"/>
      <c r="Y244" s="21">
        <v>1.2</v>
      </c>
      <c r="Z244" s="8">
        <v>3182</v>
      </c>
      <c r="AA244" s="9">
        <f t="shared" si="60"/>
        <v>0.70884384049899751</v>
      </c>
      <c r="AB244" s="8">
        <v>55</v>
      </c>
      <c r="AC244" s="21">
        <v>1</v>
      </c>
      <c r="AD244" s="64">
        <f t="shared" si="61"/>
        <v>0.96666666666666667</v>
      </c>
      <c r="AE244" s="65">
        <f t="shared" si="62"/>
        <v>26.245000000000001</v>
      </c>
      <c r="AF244" s="66">
        <f t="shared" si="63"/>
        <v>0.43741666666666668</v>
      </c>
      <c r="AG244" s="67">
        <f t="shared" si="64"/>
        <v>53.36</v>
      </c>
      <c r="AH244" s="66">
        <f t="shared" si="65"/>
        <v>0.88933333333333331</v>
      </c>
      <c r="AI244" s="84">
        <f t="shared" si="66"/>
        <v>711.4666666666667</v>
      </c>
    </row>
    <row r="245" spans="1:35" x14ac:dyDescent="0.25">
      <c r="A245" s="7" t="s">
        <v>30</v>
      </c>
      <c r="B245" s="8">
        <v>3655</v>
      </c>
      <c r="C245" s="8">
        <v>122</v>
      </c>
      <c r="D245" s="8">
        <v>266</v>
      </c>
      <c r="E245" s="8">
        <v>6</v>
      </c>
      <c r="F245" s="8">
        <v>98</v>
      </c>
      <c r="G245" s="8">
        <v>395</v>
      </c>
      <c r="H245" s="8">
        <v>14</v>
      </c>
      <c r="I245" s="8">
        <v>96</v>
      </c>
      <c r="J245" s="8">
        <v>782</v>
      </c>
      <c r="K245" s="8">
        <v>35</v>
      </c>
      <c r="L245" s="8">
        <v>96</v>
      </c>
      <c r="M245" s="21">
        <v>7.6</v>
      </c>
      <c r="N245" s="21">
        <v>7.7</v>
      </c>
      <c r="O245" s="21">
        <v>0.79100000000000004</v>
      </c>
      <c r="P245" s="21">
        <v>0.46400000000000002</v>
      </c>
      <c r="Q245" s="28">
        <v>49.6</v>
      </c>
      <c r="R245" s="28">
        <v>1.3</v>
      </c>
      <c r="S245" s="8">
        <v>57.4</v>
      </c>
      <c r="T245" s="28">
        <v>5.0999999999999996</v>
      </c>
      <c r="U245" s="28"/>
      <c r="V245" s="28">
        <v>8</v>
      </c>
      <c r="W245" s="28">
        <v>3.4</v>
      </c>
      <c r="X245" s="28"/>
      <c r="Y245" s="21">
        <v>1.5</v>
      </c>
      <c r="Z245" s="8">
        <v>2869</v>
      </c>
      <c r="AA245" s="9">
        <f t="shared" si="60"/>
        <v>0.78495212038303697</v>
      </c>
      <c r="AB245" s="8">
        <v>88</v>
      </c>
      <c r="AC245" s="21">
        <v>0.7</v>
      </c>
      <c r="AD245" s="64">
        <f t="shared" si="61"/>
        <v>0.81333333333333335</v>
      </c>
      <c r="AE245" s="65">
        <f t="shared" si="62"/>
        <v>32.451999999999998</v>
      </c>
      <c r="AF245" s="66">
        <f t="shared" si="63"/>
        <v>0.54086666666666661</v>
      </c>
      <c r="AG245" s="67">
        <f t="shared" si="64"/>
        <v>48.19</v>
      </c>
      <c r="AH245" s="66">
        <f t="shared" si="65"/>
        <v>0.80316666666666658</v>
      </c>
      <c r="AI245" s="84">
        <f t="shared" si="66"/>
        <v>642.5333333333333</v>
      </c>
    </row>
    <row r="246" spans="1:35" x14ac:dyDescent="0.25">
      <c r="A246" s="7" t="s">
        <v>31</v>
      </c>
      <c r="B246" s="8">
        <v>3761</v>
      </c>
      <c r="C246" s="8">
        <v>121</v>
      </c>
      <c r="D246" s="8">
        <v>260</v>
      </c>
      <c r="E246" s="8">
        <v>9</v>
      </c>
      <c r="F246" s="8">
        <v>96</v>
      </c>
      <c r="G246" s="8">
        <v>309</v>
      </c>
      <c r="H246" s="8">
        <v>16</v>
      </c>
      <c r="I246" s="8">
        <v>95</v>
      </c>
      <c r="J246" s="8">
        <v>642</v>
      </c>
      <c r="K246" s="8">
        <v>32</v>
      </c>
      <c r="L246" s="8">
        <v>95</v>
      </c>
      <c r="M246" s="21">
        <v>7.8</v>
      </c>
      <c r="N246" s="21">
        <v>7.5</v>
      </c>
      <c r="O246" s="21">
        <v>0.88300000000000001</v>
      </c>
      <c r="P246" s="21">
        <v>0.47</v>
      </c>
      <c r="Q246" s="28">
        <v>51.3</v>
      </c>
      <c r="R246" s="28">
        <v>2.9</v>
      </c>
      <c r="S246" s="8">
        <v>56.1</v>
      </c>
      <c r="T246" s="28">
        <v>8.8000000000000007</v>
      </c>
      <c r="U246" s="28"/>
      <c r="V246" s="28">
        <v>7.4</v>
      </c>
      <c r="W246" s="28">
        <v>2.8</v>
      </c>
      <c r="X246" s="28"/>
      <c r="Y246" s="21">
        <v>1.8</v>
      </c>
      <c r="Z246" s="8">
        <v>2583</v>
      </c>
      <c r="AA246" s="9">
        <f t="shared" si="60"/>
        <v>0.68678542940707255</v>
      </c>
      <c r="AB246" s="8">
        <v>99</v>
      </c>
      <c r="AC246" s="21">
        <v>1.1599999999999999</v>
      </c>
      <c r="AD246" s="64">
        <f t="shared" si="61"/>
        <v>0.80666666666666664</v>
      </c>
      <c r="AE246" s="65">
        <f t="shared" si="62"/>
        <v>31.46</v>
      </c>
      <c r="AF246" s="66">
        <f t="shared" si="63"/>
        <v>0.52433333333333332</v>
      </c>
      <c r="AG246" s="67">
        <f t="shared" si="64"/>
        <v>37.389000000000003</v>
      </c>
      <c r="AH246" s="66">
        <f t="shared" si="65"/>
        <v>0.62315000000000009</v>
      </c>
      <c r="AI246" s="84">
        <f t="shared" si="66"/>
        <v>498.5200000000001</v>
      </c>
    </row>
    <row r="247" spans="1:35" x14ac:dyDescent="0.25">
      <c r="A247" s="7" t="s">
        <v>32</v>
      </c>
      <c r="B247" s="8">
        <v>2663</v>
      </c>
      <c r="C247" s="8">
        <v>89</v>
      </c>
      <c r="D247" s="8">
        <v>242</v>
      </c>
      <c r="E247" s="8">
        <v>9</v>
      </c>
      <c r="F247" s="8">
        <v>96</v>
      </c>
      <c r="G247" s="8">
        <v>373</v>
      </c>
      <c r="H247" s="8">
        <v>12</v>
      </c>
      <c r="I247" s="8">
        <v>97</v>
      </c>
      <c r="J247" s="8">
        <v>894</v>
      </c>
      <c r="K247" s="8">
        <v>35</v>
      </c>
      <c r="L247" s="8">
        <v>95</v>
      </c>
      <c r="M247" s="21">
        <v>7.5</v>
      </c>
      <c r="N247" s="21">
        <v>7.6</v>
      </c>
      <c r="O247" s="21">
        <v>0.89400000000000002</v>
      </c>
      <c r="P247" s="21">
        <v>0.59899999999999998</v>
      </c>
      <c r="Q247" s="28">
        <v>51</v>
      </c>
      <c r="R247" s="28">
        <v>1</v>
      </c>
      <c r="S247" s="8">
        <v>55.4</v>
      </c>
      <c r="T247" s="28">
        <v>10.8</v>
      </c>
      <c r="U247" s="28"/>
      <c r="V247" s="28">
        <v>7.8</v>
      </c>
      <c r="W247" s="28">
        <v>4.8</v>
      </c>
      <c r="X247" s="28"/>
      <c r="Y247" s="21">
        <v>1.5</v>
      </c>
      <c r="Z247" s="8">
        <v>2588</v>
      </c>
      <c r="AA247" s="9">
        <f t="shared" si="60"/>
        <v>0.97183627487795721</v>
      </c>
      <c r="AB247" s="8">
        <v>88</v>
      </c>
      <c r="AC247" s="21">
        <v>0.79</v>
      </c>
      <c r="AD247" s="64">
        <f t="shared" si="61"/>
        <v>0.59333333333333338</v>
      </c>
      <c r="AE247" s="65">
        <f t="shared" si="62"/>
        <v>21.538</v>
      </c>
      <c r="AF247" s="66">
        <f t="shared" si="63"/>
        <v>0.35896666666666666</v>
      </c>
      <c r="AG247" s="67">
        <f t="shared" si="64"/>
        <v>33.197000000000003</v>
      </c>
      <c r="AH247" s="66">
        <f t="shared" si="65"/>
        <v>0.55328333333333335</v>
      </c>
      <c r="AI247" s="84">
        <f t="shared" si="66"/>
        <v>442.62666666666672</v>
      </c>
    </row>
    <row r="248" spans="1:35" x14ac:dyDescent="0.25">
      <c r="A248" s="7" t="s">
        <v>33</v>
      </c>
      <c r="B248" s="8">
        <v>2637</v>
      </c>
      <c r="C248" s="8">
        <v>85</v>
      </c>
      <c r="D248" s="8">
        <v>265</v>
      </c>
      <c r="E248" s="8">
        <v>8</v>
      </c>
      <c r="F248" s="8">
        <v>22</v>
      </c>
      <c r="G248" s="8">
        <v>373</v>
      </c>
      <c r="H248" s="8">
        <v>13</v>
      </c>
      <c r="I248" s="8">
        <v>32</v>
      </c>
      <c r="J248" s="8">
        <v>747</v>
      </c>
      <c r="K248" s="8">
        <v>36</v>
      </c>
      <c r="L248" s="8">
        <v>64</v>
      </c>
      <c r="M248" s="21">
        <v>7.5</v>
      </c>
      <c r="N248" s="21">
        <v>7.6</v>
      </c>
      <c r="O248" s="21">
        <v>0.94</v>
      </c>
      <c r="P248" s="21">
        <v>0.65400000000000003</v>
      </c>
      <c r="Q248" s="28">
        <v>60.1</v>
      </c>
      <c r="R248" s="28">
        <v>2.2999999999999998</v>
      </c>
      <c r="S248" s="8">
        <v>65.5</v>
      </c>
      <c r="T248" s="28">
        <v>8.1999999999999993</v>
      </c>
      <c r="U248" s="28"/>
      <c r="V248" s="28">
        <v>9.1999999999999993</v>
      </c>
      <c r="W248" s="28">
        <v>5.0999999999999996</v>
      </c>
      <c r="X248" s="28"/>
      <c r="Y248" s="21">
        <v>1.2</v>
      </c>
      <c r="Z248" s="8">
        <v>2629</v>
      </c>
      <c r="AA248" s="9">
        <f t="shared" si="60"/>
        <v>0.99696624952597646</v>
      </c>
      <c r="AB248" s="8">
        <v>77</v>
      </c>
      <c r="AC248" s="21">
        <v>1.04</v>
      </c>
      <c r="AD248" s="64">
        <f t="shared" si="61"/>
        <v>0.56666666666666665</v>
      </c>
      <c r="AE248" s="65">
        <f t="shared" si="62"/>
        <v>22.524999999999999</v>
      </c>
      <c r="AF248" s="66">
        <f t="shared" si="63"/>
        <v>0.37541666666666662</v>
      </c>
      <c r="AG248" s="67">
        <f t="shared" si="64"/>
        <v>31.704999999999998</v>
      </c>
      <c r="AH248" s="66">
        <f t="shared" si="65"/>
        <v>0.52841666666666665</v>
      </c>
      <c r="AI248" s="84">
        <f t="shared" si="66"/>
        <v>422.73333333333335</v>
      </c>
    </row>
    <row r="249" spans="1:35" x14ac:dyDescent="0.25">
      <c r="A249" s="7" t="s">
        <v>34</v>
      </c>
      <c r="B249" s="8">
        <v>2765</v>
      </c>
      <c r="C249" s="8">
        <v>89</v>
      </c>
      <c r="D249" s="8">
        <v>441</v>
      </c>
      <c r="E249" s="8">
        <v>14</v>
      </c>
      <c r="F249" s="8">
        <v>39</v>
      </c>
      <c r="G249" s="8">
        <v>609</v>
      </c>
      <c r="H249" s="8">
        <v>15</v>
      </c>
      <c r="I249" s="8">
        <v>54</v>
      </c>
      <c r="J249" s="8">
        <v>967</v>
      </c>
      <c r="K249" s="8">
        <v>55</v>
      </c>
      <c r="L249" s="8">
        <v>86</v>
      </c>
      <c r="M249" s="21">
        <v>7.5</v>
      </c>
      <c r="N249" s="21">
        <v>7.8</v>
      </c>
      <c r="O249" s="21">
        <v>0.93700000000000006</v>
      </c>
      <c r="P249" s="21">
        <v>1.488</v>
      </c>
      <c r="Q249" s="28">
        <v>66.599999999999994</v>
      </c>
      <c r="R249" s="28">
        <v>16.600000000000001</v>
      </c>
      <c r="S249" s="8">
        <v>83</v>
      </c>
      <c r="T249" s="28">
        <v>24.1</v>
      </c>
      <c r="U249" s="28"/>
      <c r="V249" s="28">
        <v>10</v>
      </c>
      <c r="W249" s="28">
        <v>3.7</v>
      </c>
      <c r="X249" s="28"/>
      <c r="Y249" s="21">
        <v>1.3</v>
      </c>
      <c r="Z249" s="8">
        <v>2810</v>
      </c>
      <c r="AA249" s="9">
        <f t="shared" si="60"/>
        <v>1.0162748643761301</v>
      </c>
      <c r="AB249" s="8">
        <v>99</v>
      </c>
      <c r="AC249" s="21">
        <v>1.41</v>
      </c>
      <c r="AD249" s="64">
        <f t="shared" si="61"/>
        <v>0.59333333333333338</v>
      </c>
      <c r="AE249" s="65">
        <f t="shared" si="62"/>
        <v>39.249000000000002</v>
      </c>
      <c r="AF249" s="66">
        <f t="shared" si="63"/>
        <v>0.65415000000000001</v>
      </c>
      <c r="AG249" s="67">
        <f t="shared" si="64"/>
        <v>54.201000000000001</v>
      </c>
      <c r="AH249" s="66">
        <f t="shared" si="65"/>
        <v>0.90334999999999999</v>
      </c>
      <c r="AI249" s="84">
        <f t="shared" si="66"/>
        <v>722.68000000000006</v>
      </c>
    </row>
    <row r="250" spans="1:35" x14ac:dyDescent="0.25">
      <c r="A250" s="7" t="s">
        <v>35</v>
      </c>
      <c r="B250" s="8">
        <v>2428</v>
      </c>
      <c r="C250" s="8">
        <v>81</v>
      </c>
      <c r="D250" s="8">
        <v>300</v>
      </c>
      <c r="E250" s="8">
        <v>5</v>
      </c>
      <c r="F250" s="8">
        <v>98</v>
      </c>
      <c r="G250" s="8">
        <v>442</v>
      </c>
      <c r="H250" s="8">
        <v>9</v>
      </c>
      <c r="I250" s="8">
        <v>98</v>
      </c>
      <c r="J250" s="8">
        <v>779</v>
      </c>
      <c r="K250" s="8">
        <v>27</v>
      </c>
      <c r="L250" s="8">
        <v>97</v>
      </c>
      <c r="M250" s="21">
        <v>7.5</v>
      </c>
      <c r="N250" s="21">
        <v>7.9</v>
      </c>
      <c r="O250" s="21">
        <v>0.78100000000000003</v>
      </c>
      <c r="P250" s="21">
        <v>0.55700000000000005</v>
      </c>
      <c r="Q250" s="28">
        <v>63.6</v>
      </c>
      <c r="R250" s="28">
        <v>1.2</v>
      </c>
      <c r="S250" s="8">
        <v>66.599999999999994</v>
      </c>
      <c r="T250" s="28">
        <v>6.2</v>
      </c>
      <c r="U250" s="28"/>
      <c r="V250" s="28">
        <v>22.2</v>
      </c>
      <c r="W250" s="28">
        <v>4.5</v>
      </c>
      <c r="X250" s="28"/>
      <c r="Y250" s="21">
        <v>1.3</v>
      </c>
      <c r="Z250" s="8">
        <v>2288</v>
      </c>
      <c r="AA250" s="9">
        <f t="shared" si="60"/>
        <v>0.94233937397034595</v>
      </c>
      <c r="AB250" s="8">
        <v>99</v>
      </c>
      <c r="AC250" s="21">
        <v>1.19</v>
      </c>
      <c r="AD250" s="64">
        <f t="shared" si="61"/>
        <v>0.54</v>
      </c>
      <c r="AE250" s="65">
        <f t="shared" si="62"/>
        <v>24.3</v>
      </c>
      <c r="AF250" s="66">
        <f t="shared" si="63"/>
        <v>0.40500000000000003</v>
      </c>
      <c r="AG250" s="67">
        <f t="shared" si="64"/>
        <v>35.802</v>
      </c>
      <c r="AH250" s="66">
        <f t="shared" si="65"/>
        <v>0.59670000000000001</v>
      </c>
      <c r="AI250" s="84">
        <f t="shared" si="66"/>
        <v>477.35999999999996</v>
      </c>
    </row>
    <row r="251" spans="1:35" x14ac:dyDescent="0.25">
      <c r="A251" s="7" t="s">
        <v>36</v>
      </c>
      <c r="B251" s="8">
        <v>2687</v>
      </c>
      <c r="C251" s="8">
        <v>87</v>
      </c>
      <c r="D251" s="8">
        <v>227</v>
      </c>
      <c r="E251" s="8">
        <v>8</v>
      </c>
      <c r="F251" s="8">
        <v>97</v>
      </c>
      <c r="G251" s="8">
        <v>360</v>
      </c>
      <c r="H251" s="8">
        <v>10</v>
      </c>
      <c r="I251" s="8">
        <v>97</v>
      </c>
      <c r="J251" s="8">
        <v>606</v>
      </c>
      <c r="K251" s="8">
        <v>27</v>
      </c>
      <c r="L251" s="8">
        <v>96</v>
      </c>
      <c r="M251" s="21">
        <v>7.6</v>
      </c>
      <c r="N251" s="21">
        <v>7.8</v>
      </c>
      <c r="O251" s="21">
        <v>0.83699999999999997</v>
      </c>
      <c r="P251" s="21">
        <v>0.51100000000000001</v>
      </c>
      <c r="Q251" s="28">
        <v>60.7</v>
      </c>
      <c r="R251" s="28">
        <v>1.1000000000000001</v>
      </c>
      <c r="S251" s="8">
        <v>68.599999999999994</v>
      </c>
      <c r="T251" s="28">
        <v>6.2</v>
      </c>
      <c r="U251" s="28"/>
      <c r="V251" s="28">
        <v>7.2</v>
      </c>
      <c r="W251" s="28">
        <v>2.2999999999999998</v>
      </c>
      <c r="X251" s="28"/>
      <c r="Y251" s="21">
        <v>1</v>
      </c>
      <c r="Z251" s="8">
        <v>1861</v>
      </c>
      <c r="AA251" s="9">
        <f t="shared" si="60"/>
        <v>0.69259397097134345</v>
      </c>
      <c r="AB251" s="8">
        <v>77</v>
      </c>
      <c r="AC251" s="21">
        <v>1.1100000000000001</v>
      </c>
      <c r="AD251" s="64">
        <f t="shared" si="61"/>
        <v>0.57999999999999996</v>
      </c>
      <c r="AE251" s="65">
        <f t="shared" si="62"/>
        <v>19.748999999999999</v>
      </c>
      <c r="AF251" s="66">
        <f t="shared" si="63"/>
        <v>0.32915</v>
      </c>
      <c r="AG251" s="67">
        <f t="shared" si="64"/>
        <v>31.32</v>
      </c>
      <c r="AH251" s="66">
        <f t="shared" si="65"/>
        <v>0.52200000000000002</v>
      </c>
      <c r="AI251" s="84">
        <f t="shared" si="66"/>
        <v>417.60000000000008</v>
      </c>
    </row>
    <row r="252" spans="1:35" x14ac:dyDescent="0.25">
      <c r="A252" s="7" t="s">
        <v>37</v>
      </c>
      <c r="B252" s="8">
        <v>4150</v>
      </c>
      <c r="C252" s="8">
        <v>138</v>
      </c>
      <c r="D252" s="8">
        <v>155</v>
      </c>
      <c r="E252" s="8">
        <v>14</v>
      </c>
      <c r="F252" s="8">
        <v>91</v>
      </c>
      <c r="G252" s="8">
        <v>368</v>
      </c>
      <c r="H252" s="8">
        <v>9</v>
      </c>
      <c r="I252" s="8">
        <v>98</v>
      </c>
      <c r="J252" s="8">
        <v>613</v>
      </c>
      <c r="K252" s="8">
        <v>34</v>
      </c>
      <c r="L252" s="8">
        <v>94</v>
      </c>
      <c r="M252" s="21">
        <v>8.1</v>
      </c>
      <c r="N252" s="21">
        <v>7.9</v>
      </c>
      <c r="O252" s="21">
        <v>1.292</v>
      </c>
      <c r="P252" s="21">
        <v>0.85699999999999998</v>
      </c>
      <c r="Q252" s="28">
        <v>49.8</v>
      </c>
      <c r="R252" s="28">
        <v>7.4</v>
      </c>
      <c r="S252" s="8">
        <v>59.5</v>
      </c>
      <c r="T252" s="28">
        <v>12.5</v>
      </c>
      <c r="U252" s="28"/>
      <c r="V252" s="28">
        <v>6.5</v>
      </c>
      <c r="W252" s="28">
        <v>2.2000000000000002</v>
      </c>
      <c r="X252" s="28"/>
      <c r="Y252" s="21">
        <v>0.85</v>
      </c>
      <c r="Z252" s="8">
        <v>1774</v>
      </c>
      <c r="AA252" s="9">
        <f t="shared" si="60"/>
        <v>0.4274698795180723</v>
      </c>
      <c r="AB252" s="8">
        <v>66</v>
      </c>
      <c r="AC252" s="21">
        <v>1.21</v>
      </c>
      <c r="AD252" s="64">
        <f t="shared" si="61"/>
        <v>0.92</v>
      </c>
      <c r="AE252" s="65">
        <f t="shared" si="62"/>
        <v>21.39</v>
      </c>
      <c r="AF252" s="66">
        <f t="shared" si="63"/>
        <v>0.35649999999999998</v>
      </c>
      <c r="AG252" s="67">
        <f t="shared" si="64"/>
        <v>50.783999999999999</v>
      </c>
      <c r="AH252" s="66">
        <f t="shared" si="65"/>
        <v>0.84639999999999993</v>
      </c>
      <c r="AI252" s="84">
        <f t="shared" si="66"/>
        <v>677.12000000000012</v>
      </c>
    </row>
    <row r="253" spans="1:35" ht="13" thickBot="1" x14ac:dyDescent="0.3">
      <c r="A253" s="7" t="s">
        <v>38</v>
      </c>
      <c r="B253" s="8">
        <v>6885</v>
      </c>
      <c r="C253" s="8">
        <v>222</v>
      </c>
      <c r="D253" s="8">
        <v>155</v>
      </c>
      <c r="E253" s="8">
        <v>13</v>
      </c>
      <c r="F253" s="8">
        <v>92</v>
      </c>
      <c r="G253" s="8">
        <v>272</v>
      </c>
      <c r="H253" s="8">
        <v>14</v>
      </c>
      <c r="I253" s="8">
        <v>95</v>
      </c>
      <c r="J253" s="8">
        <v>473</v>
      </c>
      <c r="K253" s="8">
        <v>32</v>
      </c>
      <c r="L253" s="8">
        <v>93</v>
      </c>
      <c r="M253" s="21">
        <v>8.1</v>
      </c>
      <c r="N253" s="21">
        <v>7.8</v>
      </c>
      <c r="O253" s="21">
        <v>1.2509999999999999</v>
      </c>
      <c r="P253" s="21">
        <v>0.92300000000000004</v>
      </c>
      <c r="Q253" s="28">
        <v>40.4</v>
      </c>
      <c r="R253" s="28">
        <v>8</v>
      </c>
      <c r="S253" s="8">
        <v>48.5</v>
      </c>
      <c r="T253" s="28">
        <v>14</v>
      </c>
      <c r="U253" s="28"/>
      <c r="V253" s="28">
        <v>5.2</v>
      </c>
      <c r="W253" s="28">
        <v>1.9</v>
      </c>
      <c r="X253" s="28"/>
      <c r="Y253" s="21">
        <v>0.85</v>
      </c>
      <c r="Z253" s="8">
        <v>2082</v>
      </c>
      <c r="AA253" s="9">
        <f t="shared" si="60"/>
        <v>0.30239651416122004</v>
      </c>
      <c r="AB253" s="8">
        <v>66</v>
      </c>
      <c r="AC253" s="21">
        <v>1.26</v>
      </c>
      <c r="AD253" s="64">
        <f t="shared" si="61"/>
        <v>1.48</v>
      </c>
      <c r="AE253" s="65">
        <f t="shared" si="62"/>
        <v>34.409999999999997</v>
      </c>
      <c r="AF253" s="66">
        <f t="shared" si="63"/>
        <v>0.5734999999999999</v>
      </c>
      <c r="AG253" s="67">
        <f t="shared" si="64"/>
        <v>60.384</v>
      </c>
      <c r="AH253" s="66">
        <f t="shared" si="65"/>
        <v>1.0064</v>
      </c>
      <c r="AI253" s="84">
        <f t="shared" si="66"/>
        <v>805.12000000000012</v>
      </c>
    </row>
    <row r="254" spans="1:35" ht="13.5" thickTop="1" thickBot="1" x14ac:dyDescent="0.3">
      <c r="A254" s="10" t="s">
        <v>94</v>
      </c>
      <c r="B254" s="27">
        <f>SUM(B242:B253)</f>
        <v>47745</v>
      </c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11">
        <f>SUM(Z242:Z253)</f>
        <v>30931</v>
      </c>
      <c r="AA254" s="20"/>
      <c r="AB254" s="20">
        <f>SUM(AB242:AB253)</f>
        <v>990</v>
      </c>
      <c r="AC254" s="20"/>
      <c r="AD254" s="68"/>
      <c r="AE254" s="69"/>
      <c r="AF254" s="70"/>
      <c r="AG254" s="71"/>
      <c r="AH254" s="70"/>
      <c r="AI254" s="85"/>
    </row>
    <row r="255" spans="1:35" ht="13.5" thickTop="1" thickBot="1" x14ac:dyDescent="0.3">
      <c r="A255" s="19" t="s">
        <v>95</v>
      </c>
      <c r="B255" s="12">
        <f t="shared" ref="B255:P255" si="67">AVERAGE(B242:B253)</f>
        <v>3978.75</v>
      </c>
      <c r="C255" s="12">
        <f t="shared" si="67"/>
        <v>130.5</v>
      </c>
      <c r="D255" s="12">
        <f t="shared" si="67"/>
        <v>284.33333333333331</v>
      </c>
      <c r="E255" s="12">
        <f>AVERAGE(E242:E253)</f>
        <v>9.1666666666666661</v>
      </c>
      <c r="F255" s="12">
        <f>AVERAGE(F242:F253)</f>
        <v>85.166666666666671</v>
      </c>
      <c r="G255" s="12">
        <f>AVERAGE(G242:G253)</f>
        <v>363.16666666666669</v>
      </c>
      <c r="H255" s="12">
        <f>AVERAGE(H242:H253)</f>
        <v>11.416666666666666</v>
      </c>
      <c r="I255" s="12">
        <f>AVERAGE(I242:I253)</f>
        <v>87.75</v>
      </c>
      <c r="J255" s="12">
        <f t="shared" si="67"/>
        <v>668.08333333333337</v>
      </c>
      <c r="K255" s="12">
        <f>AVERAGE(K242:K253)</f>
        <v>32.666666666666664</v>
      </c>
      <c r="L255" s="12">
        <f>AVERAGE(L242:L253)</f>
        <v>91.666666666666671</v>
      </c>
      <c r="M255" s="15">
        <f t="shared" si="67"/>
        <v>7.6516666666666646</v>
      </c>
      <c r="N255" s="15">
        <f t="shared" si="67"/>
        <v>7.7</v>
      </c>
      <c r="O255" s="15">
        <f t="shared" si="67"/>
        <v>0.87549999999999983</v>
      </c>
      <c r="P255" s="15">
        <f t="shared" si="67"/>
        <v>0.65658333333333341</v>
      </c>
      <c r="Q255" s="15">
        <f>AVERAGE(Q242:Q253)</f>
        <v>49.041666666666664</v>
      </c>
      <c r="R255" s="15">
        <f>AVERAGE(R242:R253)</f>
        <v>4.0166666666666666</v>
      </c>
      <c r="S255" s="15">
        <f t="shared" ref="S255:W255" si="68">AVERAGE(S242:S253)</f>
        <v>57.183333333333337</v>
      </c>
      <c r="T255" s="15">
        <f t="shared" si="68"/>
        <v>9.5166666666666675</v>
      </c>
      <c r="U255" s="15"/>
      <c r="V255" s="15">
        <f t="shared" si="68"/>
        <v>8.1750000000000007</v>
      </c>
      <c r="W255" s="15">
        <f t="shared" si="68"/>
        <v>2.9583333333333335</v>
      </c>
      <c r="X255" s="15"/>
      <c r="Y255" s="15">
        <f>AVERAGE(Y242:Y253)</f>
        <v>1.25</v>
      </c>
      <c r="Z255" s="12">
        <f>AVERAGE(Z242:Z253)</f>
        <v>2577.5833333333335</v>
      </c>
      <c r="AA255" s="15">
        <f>AVERAGE(AA242:AA253)</f>
        <v>0.71734912634558989</v>
      </c>
      <c r="AB255" s="12">
        <f>AVERAGE(AB242:AB253)</f>
        <v>82.5</v>
      </c>
      <c r="AC255" s="15">
        <f>AVERAGE(AC242:AC253)</f>
        <v>1.0441666666666667</v>
      </c>
      <c r="AD255" s="64">
        <f t="shared" ref="AD255" si="69">C255/$C$2</f>
        <v>0.87</v>
      </c>
      <c r="AE255" s="65">
        <f t="shared" ref="AE255" si="70">(C255*D255)/1000</f>
        <v>37.105499999999999</v>
      </c>
      <c r="AF255" s="72">
        <f t="shared" si="63"/>
        <v>0.618425</v>
      </c>
      <c r="AG255" s="67">
        <f t="shared" ref="AG255" si="71">(C255*G255)/1000</f>
        <v>47.393250000000002</v>
      </c>
      <c r="AH255" s="66">
        <f t="shared" si="65"/>
        <v>0.78988750000000008</v>
      </c>
      <c r="AI255" s="86">
        <f>AVERAGE(AI242:AI253)</f>
        <v>590.00111111111107</v>
      </c>
    </row>
    <row r="256" spans="1:35" ht="13" thickTop="1" x14ac:dyDescent="0.25"/>
    <row r="257" spans="1:35" ht="13" thickBot="1" x14ac:dyDescent="0.3"/>
    <row r="258" spans="1:35" ht="13" thickTop="1" x14ac:dyDescent="0.25">
      <c r="A258" s="35" t="s">
        <v>5</v>
      </c>
      <c r="B258" s="16" t="s">
        <v>6</v>
      </c>
      <c r="C258" s="16" t="s">
        <v>6</v>
      </c>
      <c r="D258" s="16" t="s">
        <v>7</v>
      </c>
      <c r="E258" s="16" t="s">
        <v>8</v>
      </c>
      <c r="F258" s="22" t="s">
        <v>2</v>
      </c>
      <c r="G258" s="16" t="s">
        <v>9</v>
      </c>
      <c r="H258" s="16" t="s">
        <v>10</v>
      </c>
      <c r="I258" s="22" t="s">
        <v>3</v>
      </c>
      <c r="J258" s="16" t="s">
        <v>11</v>
      </c>
      <c r="K258" s="16" t="s">
        <v>12</v>
      </c>
      <c r="L258" s="22" t="s">
        <v>13</v>
      </c>
      <c r="M258" s="16" t="s">
        <v>14</v>
      </c>
      <c r="N258" s="16" t="s">
        <v>15</v>
      </c>
      <c r="O258" s="16" t="s">
        <v>16</v>
      </c>
      <c r="P258" s="16" t="s">
        <v>17</v>
      </c>
      <c r="Q258" s="16" t="s">
        <v>76</v>
      </c>
      <c r="R258" s="16" t="s">
        <v>77</v>
      </c>
      <c r="S258" s="16" t="s">
        <v>78</v>
      </c>
      <c r="T258" s="16" t="s">
        <v>79</v>
      </c>
      <c r="U258" s="74" t="s">
        <v>109</v>
      </c>
      <c r="V258" s="16" t="s">
        <v>80</v>
      </c>
      <c r="W258" s="16" t="s">
        <v>81</v>
      </c>
      <c r="X258" s="74" t="s">
        <v>110</v>
      </c>
      <c r="Y258" s="16" t="s">
        <v>82</v>
      </c>
      <c r="Z258" s="36" t="s">
        <v>18</v>
      </c>
      <c r="AA258" s="36" t="s">
        <v>19</v>
      </c>
      <c r="AB258" s="16" t="s">
        <v>56</v>
      </c>
      <c r="AC258" s="16" t="s">
        <v>56</v>
      </c>
      <c r="AD258" s="56" t="s">
        <v>83</v>
      </c>
      <c r="AE258" s="57" t="s">
        <v>84</v>
      </c>
      <c r="AF258" s="58" t="s">
        <v>85</v>
      </c>
      <c r="AG258" s="59" t="s">
        <v>83</v>
      </c>
      <c r="AH258" s="58" t="s">
        <v>83</v>
      </c>
      <c r="AI258" s="56" t="s">
        <v>122</v>
      </c>
    </row>
    <row r="259" spans="1:35" ht="13" thickBot="1" x14ac:dyDescent="0.3">
      <c r="A259" s="30" t="s">
        <v>96</v>
      </c>
      <c r="B259" s="17" t="s">
        <v>21</v>
      </c>
      <c r="C259" s="18" t="s">
        <v>22</v>
      </c>
      <c r="D259" s="17" t="s">
        <v>23</v>
      </c>
      <c r="E259" s="17" t="s">
        <v>23</v>
      </c>
      <c r="F259" s="23" t="s">
        <v>24</v>
      </c>
      <c r="G259" s="17" t="s">
        <v>23</v>
      </c>
      <c r="H259" s="17" t="s">
        <v>23</v>
      </c>
      <c r="I259" s="23" t="s">
        <v>24</v>
      </c>
      <c r="J259" s="17" t="s">
        <v>23</v>
      </c>
      <c r="K259" s="17" t="s">
        <v>23</v>
      </c>
      <c r="L259" s="23" t="s">
        <v>24</v>
      </c>
      <c r="M259" s="17"/>
      <c r="N259" s="17"/>
      <c r="O259" s="17"/>
      <c r="P259" s="17"/>
      <c r="Q259" s="17" t="s">
        <v>23</v>
      </c>
      <c r="R259" s="17" t="s">
        <v>23</v>
      </c>
      <c r="S259" s="17" t="s">
        <v>23</v>
      </c>
      <c r="T259" s="17" t="s">
        <v>23</v>
      </c>
      <c r="U259" s="75" t="s">
        <v>24</v>
      </c>
      <c r="V259" s="17" t="s">
        <v>23</v>
      </c>
      <c r="W259" s="17" t="s">
        <v>23</v>
      </c>
      <c r="X259" s="75" t="s">
        <v>24</v>
      </c>
      <c r="Y259" s="17"/>
      <c r="Z259" s="18" t="s">
        <v>25</v>
      </c>
      <c r="AA259" s="18" t="s">
        <v>26</v>
      </c>
      <c r="AB259" s="17" t="s">
        <v>58</v>
      </c>
      <c r="AC259" s="17" t="s">
        <v>24</v>
      </c>
      <c r="AD259" s="60" t="s">
        <v>6</v>
      </c>
      <c r="AE259" s="61" t="s">
        <v>87</v>
      </c>
      <c r="AF259" s="62" t="s">
        <v>88</v>
      </c>
      <c r="AG259" s="63" t="s">
        <v>89</v>
      </c>
      <c r="AH259" s="62" t="s">
        <v>90</v>
      </c>
      <c r="AI259" s="60" t="s">
        <v>123</v>
      </c>
    </row>
    <row r="260" spans="1:35" ht="13" thickTop="1" x14ac:dyDescent="0.25">
      <c r="A260" s="7" t="s">
        <v>27</v>
      </c>
      <c r="B260" s="8">
        <v>5098</v>
      </c>
      <c r="C260" s="8">
        <v>164</v>
      </c>
      <c r="D260" s="8">
        <v>254</v>
      </c>
      <c r="E260" s="8">
        <v>11</v>
      </c>
      <c r="F260" s="34">
        <v>0.96</v>
      </c>
      <c r="G260" s="8">
        <v>400</v>
      </c>
      <c r="H260" s="8">
        <v>13</v>
      </c>
      <c r="I260" s="34">
        <v>0.97</v>
      </c>
      <c r="J260" s="8">
        <v>710</v>
      </c>
      <c r="K260" s="8">
        <v>34</v>
      </c>
      <c r="L260" s="34">
        <v>0.95</v>
      </c>
      <c r="M260" s="21">
        <v>8.1</v>
      </c>
      <c r="N260" s="21">
        <v>7.8</v>
      </c>
      <c r="O260" s="21">
        <v>1.4570000000000001</v>
      </c>
      <c r="P260" s="21">
        <v>1.175</v>
      </c>
      <c r="Q260" s="28">
        <v>35.9</v>
      </c>
      <c r="R260" s="28">
        <v>15.9</v>
      </c>
      <c r="S260" s="33">
        <v>49.6</v>
      </c>
      <c r="T260" s="33">
        <v>18</v>
      </c>
      <c r="U260" s="32">
        <f>1-T260/S260</f>
        <v>0.63709677419354838</v>
      </c>
      <c r="V260" s="28">
        <v>5.8</v>
      </c>
      <c r="W260" s="28">
        <v>0.9</v>
      </c>
      <c r="X260" s="32">
        <f>1-W260/V260</f>
        <v>0.84482758620689657</v>
      </c>
      <c r="Y260" s="21">
        <v>0.88</v>
      </c>
      <c r="Z260" s="8">
        <v>2035</v>
      </c>
      <c r="AA260" s="9">
        <f t="shared" ref="AA260:AA271" si="72">Z260/B260</f>
        <v>0.39917614750882702</v>
      </c>
      <c r="AB260" s="8">
        <v>99</v>
      </c>
      <c r="AC260" s="21">
        <v>1.1299999999999999</v>
      </c>
      <c r="AD260" s="64">
        <f>C260/$C$2</f>
        <v>1.0933333333333333</v>
      </c>
      <c r="AE260" s="65">
        <f>(C260*D260)/1000</f>
        <v>41.655999999999999</v>
      </c>
      <c r="AF260" s="66">
        <f>(AE260)/$E$3</f>
        <v>0.6942666666666667</v>
      </c>
      <c r="AG260" s="67">
        <f>(C260*G260)/1000</f>
        <v>65.599999999999994</v>
      </c>
      <c r="AH260" s="66">
        <f>(AG260)/$G$3</f>
        <v>1.0933333333333333</v>
      </c>
      <c r="AI260" s="84">
        <f>(0.8*C260*G260)/60</f>
        <v>874.66666666666674</v>
      </c>
    </row>
    <row r="261" spans="1:35" x14ac:dyDescent="0.25">
      <c r="A261" s="7" t="s">
        <v>28</v>
      </c>
      <c r="B261" s="8">
        <v>4306</v>
      </c>
      <c r="C261" s="8">
        <v>154</v>
      </c>
      <c r="D261" s="8">
        <v>325</v>
      </c>
      <c r="E261" s="8">
        <v>12</v>
      </c>
      <c r="F261" s="34">
        <v>0.96</v>
      </c>
      <c r="G261" s="8">
        <v>361</v>
      </c>
      <c r="H261" s="8">
        <v>11</v>
      </c>
      <c r="I261" s="34">
        <v>0.97</v>
      </c>
      <c r="J261" s="8">
        <v>687</v>
      </c>
      <c r="K261" s="8">
        <v>34</v>
      </c>
      <c r="L261" s="34">
        <v>0.95</v>
      </c>
      <c r="M261" s="21">
        <v>8</v>
      </c>
      <c r="N261" s="21">
        <v>7.9</v>
      </c>
      <c r="O261" s="31">
        <v>1.448</v>
      </c>
      <c r="P261" s="31">
        <v>1.1830000000000001</v>
      </c>
      <c r="Q261" s="28">
        <v>0</v>
      </c>
      <c r="R261" s="28">
        <v>0</v>
      </c>
      <c r="S261" s="33">
        <v>89</v>
      </c>
      <c r="T261" s="33">
        <v>13</v>
      </c>
      <c r="U261" s="32">
        <f t="shared" ref="U261:U271" si="73">1-T261/S261</f>
        <v>0.8539325842696629</v>
      </c>
      <c r="V261" s="28">
        <v>8.3000000000000007</v>
      </c>
      <c r="W261" s="28">
        <v>0.5</v>
      </c>
      <c r="X261" s="32">
        <f t="shared" ref="X261:X271" si="74">1-W261/V261</f>
        <v>0.93975903614457834</v>
      </c>
      <c r="Y261" s="21">
        <v>0.75</v>
      </c>
      <c r="Z261" s="8">
        <v>1931</v>
      </c>
      <c r="AA261" s="9">
        <f t="shared" si="72"/>
        <v>0.4484440315838365</v>
      </c>
      <c r="AB261" s="8">
        <v>88</v>
      </c>
      <c r="AC261" s="21">
        <v>0.85</v>
      </c>
      <c r="AD261" s="64">
        <f t="shared" ref="AD261:AD271" si="75">C261/$C$2</f>
        <v>1.0266666666666666</v>
      </c>
      <c r="AE261" s="65">
        <f t="shared" ref="AE261:AE271" si="76">(C261*D261)/1000</f>
        <v>50.05</v>
      </c>
      <c r="AF261" s="66">
        <f t="shared" ref="AF261:AF273" si="77">(AE261)/$E$3</f>
        <v>0.83416666666666661</v>
      </c>
      <c r="AG261" s="67">
        <f t="shared" ref="AG261:AG271" si="78">(C261*G261)/1000</f>
        <v>55.594000000000001</v>
      </c>
      <c r="AH261" s="66">
        <f t="shared" ref="AH261:AH273" si="79">(AG261)/$G$3</f>
        <v>0.92656666666666665</v>
      </c>
      <c r="AI261" s="84">
        <f t="shared" ref="AI261:AI271" si="80">(0.8*C261*G261)/60</f>
        <v>741.25333333333344</v>
      </c>
    </row>
    <row r="262" spans="1:35" x14ac:dyDescent="0.25">
      <c r="A262" s="7" t="s">
        <v>29</v>
      </c>
      <c r="B262" s="8">
        <v>4798</v>
      </c>
      <c r="C262" s="8">
        <v>155</v>
      </c>
      <c r="D262" s="8">
        <v>197</v>
      </c>
      <c r="E262" s="8">
        <v>8</v>
      </c>
      <c r="F262" s="32">
        <f t="shared" ref="F262:F271" si="81">+(D262-E262)/D262</f>
        <v>0.95939086294416243</v>
      </c>
      <c r="G262" s="8">
        <v>288</v>
      </c>
      <c r="H262" s="8">
        <v>11</v>
      </c>
      <c r="I262" s="32">
        <f t="shared" ref="I262:I271" si="82">+(G262-H262)/G262</f>
        <v>0.96180555555555558</v>
      </c>
      <c r="J262" s="8">
        <v>571</v>
      </c>
      <c r="K262" s="8">
        <v>32</v>
      </c>
      <c r="L262" s="32">
        <f t="shared" ref="L262:L271" si="83">+(J262-K262)/J262</f>
        <v>0.94395796847635727</v>
      </c>
      <c r="M262" s="21">
        <v>7.4</v>
      </c>
      <c r="N262" s="21">
        <v>7.4</v>
      </c>
      <c r="O262" s="21">
        <v>1.294</v>
      </c>
      <c r="P262" s="21">
        <v>1.0900000000000001</v>
      </c>
      <c r="Q262" s="28">
        <v>26.3</v>
      </c>
      <c r="R262" s="28">
        <v>6.9</v>
      </c>
      <c r="S262" s="33">
        <v>42.1</v>
      </c>
      <c r="T262" s="33">
        <v>10.6</v>
      </c>
      <c r="U262" s="32">
        <f t="shared" si="73"/>
        <v>0.74821852731591454</v>
      </c>
      <c r="V262" s="28">
        <v>5.7</v>
      </c>
      <c r="W262" s="28">
        <v>1.1000000000000001</v>
      </c>
      <c r="X262" s="32">
        <f t="shared" si="74"/>
        <v>0.80701754385964908</v>
      </c>
      <c r="Y262" s="21">
        <v>1.02</v>
      </c>
      <c r="Z262" s="8">
        <v>2552</v>
      </c>
      <c r="AA262" s="9">
        <f t="shared" si="72"/>
        <v>0.53188828678616085</v>
      </c>
      <c r="AB262" s="8">
        <v>99</v>
      </c>
      <c r="AC262" s="21">
        <v>1.05</v>
      </c>
      <c r="AD262" s="64">
        <f t="shared" si="75"/>
        <v>1.0333333333333334</v>
      </c>
      <c r="AE262" s="65">
        <f t="shared" si="76"/>
        <v>30.535</v>
      </c>
      <c r="AF262" s="66">
        <f t="shared" si="77"/>
        <v>0.50891666666666668</v>
      </c>
      <c r="AG262" s="67">
        <f t="shared" si="78"/>
        <v>44.64</v>
      </c>
      <c r="AH262" s="66">
        <f t="shared" si="79"/>
        <v>0.74399999999999999</v>
      </c>
      <c r="AI262" s="84">
        <f t="shared" si="80"/>
        <v>595.20000000000005</v>
      </c>
    </row>
    <row r="263" spans="1:35" x14ac:dyDescent="0.25">
      <c r="A263" s="7" t="s">
        <v>30</v>
      </c>
      <c r="B263" s="8">
        <v>2706</v>
      </c>
      <c r="C263" s="8">
        <v>90</v>
      </c>
      <c r="D263" s="8">
        <v>494</v>
      </c>
      <c r="E263" s="8">
        <v>7</v>
      </c>
      <c r="F263" s="32">
        <f t="shared" si="81"/>
        <v>0.98582995951417007</v>
      </c>
      <c r="G263" s="8">
        <v>380</v>
      </c>
      <c r="H263" s="8">
        <v>14</v>
      </c>
      <c r="I263" s="32">
        <f t="shared" si="82"/>
        <v>0.9631578947368421</v>
      </c>
      <c r="J263" s="8">
        <v>775</v>
      </c>
      <c r="K263" s="8">
        <v>35</v>
      </c>
      <c r="L263" s="32">
        <f t="shared" si="83"/>
        <v>0.95483870967741935</v>
      </c>
      <c r="M263" s="21">
        <v>7.1</v>
      </c>
      <c r="N263" s="21">
        <v>7.3</v>
      </c>
      <c r="O263" s="21">
        <v>3.742</v>
      </c>
      <c r="P263" s="21">
        <v>1.1459999999999999</v>
      </c>
      <c r="Q263" s="28">
        <v>0</v>
      </c>
      <c r="R263" s="28">
        <v>0</v>
      </c>
      <c r="S263" s="33">
        <v>71</v>
      </c>
      <c r="T263" s="33">
        <v>3.2</v>
      </c>
      <c r="U263" s="32">
        <f t="shared" si="73"/>
        <v>0.95492957746478868</v>
      </c>
      <c r="V263" s="28">
        <v>7.8</v>
      </c>
      <c r="W263" s="28">
        <v>0.8</v>
      </c>
      <c r="X263" s="32">
        <f t="shared" si="74"/>
        <v>0.89743589743589747</v>
      </c>
      <c r="Y263" s="21">
        <v>0.95</v>
      </c>
      <c r="Z263" s="8">
        <v>2352</v>
      </c>
      <c r="AA263" s="9">
        <f t="shared" si="72"/>
        <v>0.86917960088691792</v>
      </c>
      <c r="AB263" s="8">
        <v>88</v>
      </c>
      <c r="AC263" s="21">
        <v>1.18</v>
      </c>
      <c r="AD263" s="64">
        <f t="shared" si="75"/>
        <v>0.6</v>
      </c>
      <c r="AE263" s="65">
        <f t="shared" si="76"/>
        <v>44.46</v>
      </c>
      <c r="AF263" s="66">
        <f t="shared" si="77"/>
        <v>0.74099999999999999</v>
      </c>
      <c r="AG263" s="67">
        <f t="shared" si="78"/>
        <v>34.200000000000003</v>
      </c>
      <c r="AH263" s="66">
        <f t="shared" si="79"/>
        <v>0.57000000000000006</v>
      </c>
      <c r="AI263" s="84">
        <f t="shared" si="80"/>
        <v>456</v>
      </c>
    </row>
    <row r="264" spans="1:35" x14ac:dyDescent="0.25">
      <c r="A264" s="7" t="s">
        <v>31</v>
      </c>
      <c r="B264" s="8">
        <v>2467</v>
      </c>
      <c r="C264" s="8">
        <v>80</v>
      </c>
      <c r="D264" s="8">
        <v>275</v>
      </c>
      <c r="E264" s="8">
        <v>11</v>
      </c>
      <c r="F264" s="32">
        <f t="shared" si="81"/>
        <v>0.96</v>
      </c>
      <c r="G264" s="8">
        <v>357</v>
      </c>
      <c r="H264" s="8">
        <v>16</v>
      </c>
      <c r="I264" s="32">
        <f t="shared" si="82"/>
        <v>0.9551820728291317</v>
      </c>
      <c r="J264" s="8">
        <v>749</v>
      </c>
      <c r="K264" s="8">
        <v>37</v>
      </c>
      <c r="L264" s="32">
        <f t="shared" si="83"/>
        <v>0.95060080106809075</v>
      </c>
      <c r="M264" s="21">
        <v>7.3</v>
      </c>
      <c r="N264" s="21">
        <v>7.3</v>
      </c>
      <c r="O264" s="21">
        <v>1.653</v>
      </c>
      <c r="P264" s="21">
        <v>1.1240000000000001</v>
      </c>
      <c r="Q264" s="28">
        <v>64.7</v>
      </c>
      <c r="R264" s="28">
        <v>1.6</v>
      </c>
      <c r="S264" s="33">
        <v>71.8</v>
      </c>
      <c r="T264" s="33">
        <v>10.4</v>
      </c>
      <c r="U264" s="32">
        <f t="shared" si="73"/>
        <v>0.85515320334261835</v>
      </c>
      <c r="V264" s="28">
        <v>9.5</v>
      </c>
      <c r="W264" s="28">
        <v>3.3</v>
      </c>
      <c r="X264" s="32">
        <f t="shared" si="74"/>
        <v>0.65263157894736845</v>
      </c>
      <c r="Y264" s="21">
        <v>1</v>
      </c>
      <c r="Z264" s="8">
        <v>2154</v>
      </c>
      <c r="AA264" s="9">
        <f t="shared" si="72"/>
        <v>0.8731252533441427</v>
      </c>
      <c r="AB264" s="8">
        <v>99</v>
      </c>
      <c r="AC264" s="21">
        <v>0.88</v>
      </c>
      <c r="AD264" s="64">
        <f t="shared" si="75"/>
        <v>0.53333333333333333</v>
      </c>
      <c r="AE264" s="65">
        <f t="shared" si="76"/>
        <v>22</v>
      </c>
      <c r="AF264" s="66">
        <f t="shared" si="77"/>
        <v>0.36666666666666664</v>
      </c>
      <c r="AG264" s="67">
        <f t="shared" si="78"/>
        <v>28.56</v>
      </c>
      <c r="AH264" s="66">
        <f t="shared" si="79"/>
        <v>0.47599999999999998</v>
      </c>
      <c r="AI264" s="84">
        <f t="shared" si="80"/>
        <v>380.8</v>
      </c>
    </row>
    <row r="265" spans="1:35" x14ac:dyDescent="0.25">
      <c r="A265" s="7" t="s">
        <v>32</v>
      </c>
      <c r="B265" s="8">
        <v>3238</v>
      </c>
      <c r="C265" s="8">
        <v>108</v>
      </c>
      <c r="D265" s="8">
        <v>204</v>
      </c>
      <c r="E265" s="8">
        <v>5</v>
      </c>
      <c r="F265" s="32">
        <f t="shared" si="81"/>
        <v>0.97549019607843135</v>
      </c>
      <c r="G265" s="8">
        <v>216</v>
      </c>
      <c r="H265" s="8">
        <v>12</v>
      </c>
      <c r="I265" s="32">
        <f t="shared" si="82"/>
        <v>0.94444444444444442</v>
      </c>
      <c r="J265" s="8">
        <v>461</v>
      </c>
      <c r="K265" s="8">
        <v>28</v>
      </c>
      <c r="L265" s="32">
        <f t="shared" si="83"/>
        <v>0.93926247288503251</v>
      </c>
      <c r="M265" s="21">
        <v>7.35</v>
      </c>
      <c r="N265" s="21">
        <v>7.34</v>
      </c>
      <c r="O265" s="21">
        <v>1.2410000000000001</v>
      </c>
      <c r="P265" s="21">
        <v>1.119</v>
      </c>
      <c r="Q265" s="28">
        <v>25.6</v>
      </c>
      <c r="R265" s="28">
        <v>0.6</v>
      </c>
      <c r="S265" s="33">
        <v>42.3</v>
      </c>
      <c r="T265" s="33">
        <v>11.7</v>
      </c>
      <c r="U265" s="32">
        <f t="shared" si="73"/>
        <v>0.72340425531914887</v>
      </c>
      <c r="V265" s="28">
        <v>4</v>
      </c>
      <c r="W265" s="28">
        <v>2.7</v>
      </c>
      <c r="X265" s="32">
        <f t="shared" si="74"/>
        <v>0.32499999999999996</v>
      </c>
      <c r="Y265" s="21">
        <v>1.2</v>
      </c>
      <c r="Z265" s="8">
        <v>2449</v>
      </c>
      <c r="AA265" s="9">
        <f t="shared" si="72"/>
        <v>0.75633106856083998</v>
      </c>
      <c r="AB265" s="8">
        <v>99</v>
      </c>
      <c r="AC265" s="21">
        <v>0.9</v>
      </c>
      <c r="AD265" s="64">
        <f t="shared" si="75"/>
        <v>0.72</v>
      </c>
      <c r="AE265" s="65">
        <f t="shared" si="76"/>
        <v>22.032</v>
      </c>
      <c r="AF265" s="66">
        <f t="shared" si="77"/>
        <v>0.36720000000000003</v>
      </c>
      <c r="AG265" s="67">
        <f t="shared" si="78"/>
        <v>23.327999999999999</v>
      </c>
      <c r="AH265" s="66">
        <f t="shared" si="79"/>
        <v>0.38879999999999998</v>
      </c>
      <c r="AI265" s="84">
        <f t="shared" si="80"/>
        <v>311.04000000000002</v>
      </c>
    </row>
    <row r="266" spans="1:35" x14ac:dyDescent="0.25">
      <c r="A266" s="7" t="s">
        <v>33</v>
      </c>
      <c r="B266" s="8">
        <v>3928</v>
      </c>
      <c r="C266" s="8">
        <v>127</v>
      </c>
      <c r="D266" s="8">
        <v>136</v>
      </c>
      <c r="E266" s="8">
        <v>8</v>
      </c>
      <c r="F266" s="32">
        <f t="shared" si="81"/>
        <v>0.94117647058823528</v>
      </c>
      <c r="G266" s="8">
        <v>187</v>
      </c>
      <c r="H266" s="8">
        <v>10</v>
      </c>
      <c r="I266" s="32">
        <f t="shared" si="82"/>
        <v>0.946524064171123</v>
      </c>
      <c r="J266" s="8">
        <v>383</v>
      </c>
      <c r="K266" s="8">
        <v>28</v>
      </c>
      <c r="L266" s="32">
        <f t="shared" si="83"/>
        <v>0.92689295039164488</v>
      </c>
      <c r="M266" s="21">
        <v>7.24</v>
      </c>
      <c r="N266" s="21">
        <v>7.49</v>
      </c>
      <c r="O266" s="21">
        <v>1.3720000000000001</v>
      </c>
      <c r="P266" s="21">
        <v>1.044</v>
      </c>
      <c r="Q266" s="28">
        <v>54.3</v>
      </c>
      <c r="R266" s="28">
        <v>0.7</v>
      </c>
      <c r="S266" s="33">
        <v>65.7</v>
      </c>
      <c r="T266" s="33">
        <v>7</v>
      </c>
      <c r="U266" s="32">
        <f t="shared" si="73"/>
        <v>0.893455098934551</v>
      </c>
      <c r="V266" s="28">
        <v>5.9</v>
      </c>
      <c r="W266" s="28">
        <v>2.7</v>
      </c>
      <c r="X266" s="32">
        <f t="shared" si="74"/>
        <v>0.5423728813559322</v>
      </c>
      <c r="Y266" s="21">
        <v>1.25</v>
      </c>
      <c r="Z266" s="8">
        <v>2222</v>
      </c>
      <c r="AA266" s="9">
        <f t="shared" si="72"/>
        <v>0.56568228105906315</v>
      </c>
      <c r="AB266" s="8">
        <v>88</v>
      </c>
      <c r="AC266" s="21">
        <v>1</v>
      </c>
      <c r="AD266" s="64">
        <f t="shared" si="75"/>
        <v>0.84666666666666668</v>
      </c>
      <c r="AE266" s="65">
        <f t="shared" si="76"/>
        <v>17.271999999999998</v>
      </c>
      <c r="AF266" s="66">
        <f t="shared" si="77"/>
        <v>0.28786666666666666</v>
      </c>
      <c r="AG266" s="67">
        <f t="shared" si="78"/>
        <v>23.748999999999999</v>
      </c>
      <c r="AH266" s="66">
        <f t="shared" si="79"/>
        <v>0.39581666666666665</v>
      </c>
      <c r="AI266" s="84">
        <f t="shared" si="80"/>
        <v>316.65333333333336</v>
      </c>
    </row>
    <row r="267" spans="1:35" x14ac:dyDescent="0.25">
      <c r="A267" s="7" t="s">
        <v>34</v>
      </c>
      <c r="B267" s="8">
        <v>4911</v>
      </c>
      <c r="C267" s="8">
        <v>158</v>
      </c>
      <c r="D267" s="8">
        <v>171</v>
      </c>
      <c r="E267" s="8">
        <v>13</v>
      </c>
      <c r="F267" s="32">
        <f t="shared" si="81"/>
        <v>0.92397660818713445</v>
      </c>
      <c r="G267" s="8">
        <v>281</v>
      </c>
      <c r="H267" s="8">
        <v>12</v>
      </c>
      <c r="I267" s="32">
        <f t="shared" si="82"/>
        <v>0.95729537366548045</v>
      </c>
      <c r="J267" s="8">
        <v>507</v>
      </c>
      <c r="K267" s="8">
        <v>32</v>
      </c>
      <c r="L267" s="32">
        <f t="shared" si="83"/>
        <v>0.93688362919132151</v>
      </c>
      <c r="M267" s="21">
        <v>7.2</v>
      </c>
      <c r="N267" s="21">
        <v>7.5</v>
      </c>
      <c r="O267" s="21">
        <v>1.349</v>
      </c>
      <c r="P267" s="21">
        <v>1.0189999999999999</v>
      </c>
      <c r="Q267" s="28">
        <v>48</v>
      </c>
      <c r="R267" s="28">
        <v>1.4</v>
      </c>
      <c r="S267" s="33">
        <v>68.900000000000006</v>
      </c>
      <c r="T267" s="33">
        <v>10.8</v>
      </c>
      <c r="U267" s="32">
        <f t="shared" si="73"/>
        <v>0.84325108853410735</v>
      </c>
      <c r="V267" s="28">
        <v>6.4</v>
      </c>
      <c r="W267" s="28">
        <v>2.8</v>
      </c>
      <c r="X267" s="32">
        <f t="shared" si="74"/>
        <v>0.5625</v>
      </c>
      <c r="Y267" s="21">
        <v>1.05</v>
      </c>
      <c r="Z267" s="8">
        <v>2265</v>
      </c>
      <c r="AA267" s="9">
        <f t="shared" si="72"/>
        <v>0.46120952962736711</v>
      </c>
      <c r="AB267" s="8">
        <v>99</v>
      </c>
      <c r="AC267" s="21">
        <v>0.91</v>
      </c>
      <c r="AD267" s="64">
        <f t="shared" si="75"/>
        <v>1.0533333333333332</v>
      </c>
      <c r="AE267" s="65">
        <f t="shared" si="76"/>
        <v>27.018000000000001</v>
      </c>
      <c r="AF267" s="66">
        <f t="shared" si="77"/>
        <v>0.45030000000000003</v>
      </c>
      <c r="AG267" s="67">
        <f t="shared" si="78"/>
        <v>44.398000000000003</v>
      </c>
      <c r="AH267" s="66">
        <f t="shared" si="79"/>
        <v>0.73996666666666677</v>
      </c>
      <c r="AI267" s="84">
        <f t="shared" si="80"/>
        <v>591.97333333333336</v>
      </c>
    </row>
    <row r="268" spans="1:35" x14ac:dyDescent="0.25">
      <c r="A268" s="7" t="s">
        <v>35</v>
      </c>
      <c r="B268" s="8">
        <v>4673</v>
      </c>
      <c r="C268" s="8">
        <v>156</v>
      </c>
      <c r="D268" s="8">
        <v>128</v>
      </c>
      <c r="E268" s="8">
        <v>10</v>
      </c>
      <c r="F268" s="32">
        <f t="shared" si="81"/>
        <v>0.921875</v>
      </c>
      <c r="G268" s="8">
        <v>173</v>
      </c>
      <c r="H268" s="8">
        <v>11</v>
      </c>
      <c r="I268" s="32">
        <f t="shared" si="82"/>
        <v>0.93641618497109824</v>
      </c>
      <c r="J268" s="8">
        <v>359</v>
      </c>
      <c r="K268" s="8">
        <v>23</v>
      </c>
      <c r="L268" s="32">
        <f t="shared" si="83"/>
        <v>0.93593314763231195</v>
      </c>
      <c r="M268" s="21">
        <v>7.5</v>
      </c>
      <c r="N268" s="21">
        <v>7.6</v>
      </c>
      <c r="O268" s="21">
        <v>1.3220000000000001</v>
      </c>
      <c r="P268" s="21">
        <v>1.044</v>
      </c>
      <c r="Q268" s="28">
        <v>32</v>
      </c>
      <c r="R268" s="28">
        <v>1</v>
      </c>
      <c r="S268" s="33">
        <v>37.299999999999997</v>
      </c>
      <c r="T268" s="33">
        <v>9.8000000000000007</v>
      </c>
      <c r="U268" s="32">
        <f t="shared" si="73"/>
        <v>0.73726541554959779</v>
      </c>
      <c r="V268" s="28">
        <v>4</v>
      </c>
      <c r="W268" s="28">
        <v>2.2999999999999998</v>
      </c>
      <c r="X268" s="32">
        <f t="shared" si="74"/>
        <v>0.42500000000000004</v>
      </c>
      <c r="Y268" s="21">
        <v>0.95</v>
      </c>
      <c r="Z268" s="8">
        <v>1760</v>
      </c>
      <c r="AA268" s="9">
        <f t="shared" si="72"/>
        <v>0.37663171410228974</v>
      </c>
      <c r="AB268" s="8">
        <v>88</v>
      </c>
      <c r="AC268" s="21">
        <v>0.7</v>
      </c>
      <c r="AD268" s="64">
        <f t="shared" si="75"/>
        <v>1.04</v>
      </c>
      <c r="AE268" s="65">
        <f t="shared" si="76"/>
        <v>19.968</v>
      </c>
      <c r="AF268" s="66">
        <f t="shared" si="77"/>
        <v>0.33279999999999998</v>
      </c>
      <c r="AG268" s="67">
        <f t="shared" si="78"/>
        <v>26.988</v>
      </c>
      <c r="AH268" s="66">
        <f t="shared" si="79"/>
        <v>0.44979999999999998</v>
      </c>
      <c r="AI268" s="84">
        <f t="shared" si="80"/>
        <v>359.84000000000003</v>
      </c>
    </row>
    <row r="269" spans="1:35" x14ac:dyDescent="0.25">
      <c r="A269" s="7" t="s">
        <v>36</v>
      </c>
      <c r="B269" s="8">
        <v>4195</v>
      </c>
      <c r="C269" s="8">
        <v>135</v>
      </c>
      <c r="D269" s="8">
        <v>123</v>
      </c>
      <c r="E269" s="8">
        <v>5</v>
      </c>
      <c r="F269" s="32">
        <f t="shared" si="81"/>
        <v>0.95934959349593496</v>
      </c>
      <c r="G269" s="8">
        <v>223</v>
      </c>
      <c r="H269" s="8">
        <v>7</v>
      </c>
      <c r="I269" s="32">
        <f t="shared" si="82"/>
        <v>0.96860986547085204</v>
      </c>
      <c r="J269" s="8">
        <v>543</v>
      </c>
      <c r="K269" s="8">
        <v>23</v>
      </c>
      <c r="L269" s="32">
        <f t="shared" si="83"/>
        <v>0.9576427255985267</v>
      </c>
      <c r="M269" s="21">
        <v>7.4</v>
      </c>
      <c r="N269" s="21">
        <v>7.5</v>
      </c>
      <c r="O269" s="21">
        <v>1.35</v>
      </c>
      <c r="P269" s="21">
        <v>0.98399999999999999</v>
      </c>
      <c r="Q269" s="28">
        <v>38.299999999999997</v>
      </c>
      <c r="R269" s="28">
        <v>0.9</v>
      </c>
      <c r="S269" s="33">
        <v>54</v>
      </c>
      <c r="T269" s="33">
        <v>7.7</v>
      </c>
      <c r="U269" s="32">
        <f t="shared" si="73"/>
        <v>0.8574074074074074</v>
      </c>
      <c r="V269" s="28">
        <v>5.9</v>
      </c>
      <c r="W269" s="28">
        <v>2.7</v>
      </c>
      <c r="X269" s="32">
        <f t="shared" si="74"/>
        <v>0.5423728813559322</v>
      </c>
      <c r="Y269" s="21">
        <v>1.01</v>
      </c>
      <c r="Z269" s="8">
        <v>1915</v>
      </c>
      <c r="AA269" s="9">
        <f t="shared" si="72"/>
        <v>0.45649582836710367</v>
      </c>
      <c r="AB269" s="8">
        <v>33</v>
      </c>
      <c r="AC269" s="21">
        <v>1.0900000000000001</v>
      </c>
      <c r="AD269" s="64">
        <f t="shared" si="75"/>
        <v>0.9</v>
      </c>
      <c r="AE269" s="65">
        <f t="shared" si="76"/>
        <v>16.605</v>
      </c>
      <c r="AF269" s="66">
        <f t="shared" si="77"/>
        <v>0.27675</v>
      </c>
      <c r="AG269" s="67">
        <f t="shared" si="78"/>
        <v>30.105</v>
      </c>
      <c r="AH269" s="66">
        <f t="shared" si="79"/>
        <v>0.50175000000000003</v>
      </c>
      <c r="AI269" s="84">
        <f t="shared" si="80"/>
        <v>401.4</v>
      </c>
    </row>
    <row r="270" spans="1:35" x14ac:dyDescent="0.25">
      <c r="A270" s="7" t="s">
        <v>37</v>
      </c>
      <c r="B270" s="8">
        <v>4292</v>
      </c>
      <c r="C270" s="8">
        <v>143</v>
      </c>
      <c r="D270" s="8">
        <v>150</v>
      </c>
      <c r="E270" s="8">
        <v>10</v>
      </c>
      <c r="F270" s="32">
        <f t="shared" si="81"/>
        <v>0.93333333333333335</v>
      </c>
      <c r="G270" s="8">
        <v>294</v>
      </c>
      <c r="H270" s="8">
        <v>10</v>
      </c>
      <c r="I270" s="32">
        <f t="shared" si="82"/>
        <v>0.96598639455782309</v>
      </c>
      <c r="J270" s="8">
        <v>544</v>
      </c>
      <c r="K270" s="8">
        <v>49</v>
      </c>
      <c r="L270" s="32">
        <f t="shared" si="83"/>
        <v>0.90992647058823528</v>
      </c>
      <c r="M270" s="21">
        <v>7.5</v>
      </c>
      <c r="N270" s="21">
        <v>7.5</v>
      </c>
      <c r="O270" s="21">
        <v>1.403</v>
      </c>
      <c r="P270" s="21">
        <v>1.08</v>
      </c>
      <c r="Q270" s="28">
        <v>33.700000000000003</v>
      </c>
      <c r="R270" s="28">
        <v>1.3</v>
      </c>
      <c r="S270" s="33">
        <v>47.6</v>
      </c>
      <c r="T270" s="33">
        <v>5.5</v>
      </c>
      <c r="U270" s="32">
        <f t="shared" si="73"/>
        <v>0.88445378151260501</v>
      </c>
      <c r="V270" s="28">
        <v>6.3</v>
      </c>
      <c r="W270" s="28">
        <v>1.9</v>
      </c>
      <c r="X270" s="32">
        <f t="shared" si="74"/>
        <v>0.69841269841269837</v>
      </c>
      <c r="Y270" s="21">
        <v>1</v>
      </c>
      <c r="Z270" s="8">
        <v>2129</v>
      </c>
      <c r="AA270" s="9">
        <f t="shared" si="72"/>
        <v>0.49603914259086673</v>
      </c>
      <c r="AB270" s="8">
        <v>88</v>
      </c>
      <c r="AC270" s="21">
        <v>1.3</v>
      </c>
      <c r="AD270" s="64">
        <f t="shared" si="75"/>
        <v>0.95333333333333337</v>
      </c>
      <c r="AE270" s="65">
        <f t="shared" si="76"/>
        <v>21.45</v>
      </c>
      <c r="AF270" s="66">
        <f t="shared" si="77"/>
        <v>0.35749999999999998</v>
      </c>
      <c r="AG270" s="67">
        <f t="shared" si="78"/>
        <v>42.042000000000002</v>
      </c>
      <c r="AH270" s="66">
        <f t="shared" si="79"/>
        <v>0.70069999999999999</v>
      </c>
      <c r="AI270" s="84">
        <f t="shared" si="80"/>
        <v>560.55999999999995</v>
      </c>
    </row>
    <row r="271" spans="1:35" ht="13" thickBot="1" x14ac:dyDescent="0.3">
      <c r="A271" s="7" t="s">
        <v>38</v>
      </c>
      <c r="B271" s="8">
        <v>5566</v>
      </c>
      <c r="C271" s="8">
        <v>180</v>
      </c>
      <c r="D271" s="8">
        <v>129</v>
      </c>
      <c r="E271" s="8">
        <v>10</v>
      </c>
      <c r="F271" s="32">
        <f t="shared" si="81"/>
        <v>0.92248062015503873</v>
      </c>
      <c r="G271" s="8">
        <v>194</v>
      </c>
      <c r="H271" s="8">
        <v>8</v>
      </c>
      <c r="I271" s="32">
        <f t="shared" si="82"/>
        <v>0.95876288659793818</v>
      </c>
      <c r="J271" s="8">
        <v>402</v>
      </c>
      <c r="K271" s="8">
        <v>29</v>
      </c>
      <c r="L271" s="32">
        <f t="shared" si="83"/>
        <v>0.92786069651741299</v>
      </c>
      <c r="M271" s="21">
        <v>7.6</v>
      </c>
      <c r="N271" s="21">
        <v>7.3</v>
      </c>
      <c r="O271" s="21">
        <v>1.1639999999999999</v>
      </c>
      <c r="P271" s="21">
        <v>1.044</v>
      </c>
      <c r="Q271" s="28">
        <v>25.5</v>
      </c>
      <c r="R271" s="28">
        <v>10.3</v>
      </c>
      <c r="S271" s="33">
        <v>38.700000000000003</v>
      </c>
      <c r="T271" s="33">
        <v>17.2</v>
      </c>
      <c r="U271" s="32">
        <f t="shared" si="73"/>
        <v>0.55555555555555558</v>
      </c>
      <c r="V271" s="28">
        <v>4</v>
      </c>
      <c r="W271" s="28">
        <v>1.5</v>
      </c>
      <c r="X271" s="32">
        <f t="shared" si="74"/>
        <v>0.625</v>
      </c>
      <c r="Y271" s="21">
        <v>1.25</v>
      </c>
      <c r="Z271" s="8">
        <v>2111</v>
      </c>
      <c r="AA271" s="9">
        <f t="shared" si="72"/>
        <v>0.37926697808120735</v>
      </c>
      <c r="AB271" s="8">
        <v>88</v>
      </c>
      <c r="AC271" s="21">
        <v>1.28</v>
      </c>
      <c r="AD271" s="64">
        <f t="shared" si="75"/>
        <v>1.2</v>
      </c>
      <c r="AE271" s="65">
        <f t="shared" si="76"/>
        <v>23.22</v>
      </c>
      <c r="AF271" s="66">
        <f t="shared" si="77"/>
        <v>0.38699999999999996</v>
      </c>
      <c r="AG271" s="67">
        <f t="shared" si="78"/>
        <v>34.92</v>
      </c>
      <c r="AH271" s="66">
        <f t="shared" si="79"/>
        <v>0.58200000000000007</v>
      </c>
      <c r="AI271" s="84">
        <f t="shared" si="80"/>
        <v>465.6</v>
      </c>
    </row>
    <row r="272" spans="1:35" ht="13.5" thickTop="1" thickBot="1" x14ac:dyDescent="0.3">
      <c r="A272" s="80" t="s">
        <v>97</v>
      </c>
      <c r="B272" s="27">
        <f>SUM(B260:B271)</f>
        <v>50178</v>
      </c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7">
        <f>SUM(Z260:Z271)</f>
        <v>25875</v>
      </c>
      <c r="AA272" s="20"/>
      <c r="AB272" s="29">
        <f>SUM(AB260:AB271)</f>
        <v>1056</v>
      </c>
      <c r="AC272" s="20"/>
      <c r="AD272" s="68"/>
      <c r="AE272" s="69"/>
      <c r="AF272" s="70"/>
      <c r="AG272" s="71"/>
      <c r="AH272" s="70"/>
      <c r="AI272" s="85"/>
    </row>
    <row r="273" spans="1:35" ht="13.5" thickTop="1" thickBot="1" x14ac:dyDescent="0.3">
      <c r="A273" s="81" t="s">
        <v>98</v>
      </c>
      <c r="B273" s="12">
        <f t="shared" ref="B273:P273" si="84">AVERAGE(B260:B271)</f>
        <v>4181.5</v>
      </c>
      <c r="C273" s="76">
        <f t="shared" si="84"/>
        <v>137.5</v>
      </c>
      <c r="D273" s="76">
        <f t="shared" si="84"/>
        <v>215.5</v>
      </c>
      <c r="E273" s="76">
        <f>AVERAGE(E260:E271)</f>
        <v>9.1666666666666661</v>
      </c>
      <c r="F273" s="83">
        <f>AVERAGE(F260:F271)</f>
        <v>0.95024188702470347</v>
      </c>
      <c r="G273" s="76">
        <f>AVERAGE(G260:G271)</f>
        <v>279.5</v>
      </c>
      <c r="H273" s="76">
        <f>AVERAGE(H260:H271)</f>
        <v>11.25</v>
      </c>
      <c r="I273" s="83">
        <f>AVERAGE(I260:I271)</f>
        <v>0.95818206141669071</v>
      </c>
      <c r="J273" s="76">
        <f t="shared" si="84"/>
        <v>557.58333333333337</v>
      </c>
      <c r="K273" s="76">
        <f>AVERAGE(K260:K271)</f>
        <v>32</v>
      </c>
      <c r="L273" s="83">
        <f>AVERAGE(L260:L271)</f>
        <v>0.94031663100219609</v>
      </c>
      <c r="M273" s="77">
        <f t="shared" si="84"/>
        <v>7.4741666666666662</v>
      </c>
      <c r="N273" s="77">
        <f t="shared" si="84"/>
        <v>7.4941666666666675</v>
      </c>
      <c r="O273" s="77">
        <f t="shared" si="84"/>
        <v>1.5662500000000001</v>
      </c>
      <c r="P273" s="77">
        <f t="shared" si="84"/>
        <v>1.0876666666666668</v>
      </c>
      <c r="Q273" s="77">
        <f>AVERAGE(Q260:Q271)</f>
        <v>32.024999999999999</v>
      </c>
      <c r="R273" s="77">
        <f>AVERAGE(R260:R271)</f>
        <v>3.3833333333333333</v>
      </c>
      <c r="S273" s="77">
        <f t="shared" ref="S273:X273" si="85">AVERAGE(S260:S271)</f>
        <v>56.5</v>
      </c>
      <c r="T273" s="77">
        <f t="shared" si="85"/>
        <v>10.408333333333333</v>
      </c>
      <c r="U273" s="82">
        <f t="shared" si="85"/>
        <v>0.79534360578329222</v>
      </c>
      <c r="V273" s="77">
        <f t="shared" si="85"/>
        <v>6.1333333333333329</v>
      </c>
      <c r="W273" s="77">
        <f t="shared" si="85"/>
        <v>1.9333333333333333</v>
      </c>
      <c r="X273" s="82">
        <f t="shared" si="85"/>
        <v>0.65519417530991275</v>
      </c>
      <c r="Y273" s="77">
        <f>AVERAGE(Y260:Y271)</f>
        <v>1.0258333333333332</v>
      </c>
      <c r="Z273" s="12">
        <f>AVERAGE(Z260:Z271)</f>
        <v>2156.25</v>
      </c>
      <c r="AA273" s="77">
        <f>AVERAGE(AA260:AA271)</f>
        <v>0.55112248854155188</v>
      </c>
      <c r="AB273" s="12">
        <f>AVERAGE(AB260:AB271)</f>
        <v>88</v>
      </c>
      <c r="AC273" s="77">
        <f>AVERAGE(AC260:AC271)</f>
        <v>1.0225</v>
      </c>
      <c r="AD273" s="64">
        <f t="shared" ref="AD273" si="86">C273/$C$2</f>
        <v>0.91666666666666663</v>
      </c>
      <c r="AE273" s="65">
        <f t="shared" ref="AE273" si="87">(C273*D273)/1000</f>
        <v>29.631250000000001</v>
      </c>
      <c r="AF273" s="72">
        <f t="shared" si="77"/>
        <v>0.49385416666666671</v>
      </c>
      <c r="AG273" s="67">
        <f t="shared" ref="AG273" si="88">(C273*G273)/1000</f>
        <v>38.431249999999999</v>
      </c>
      <c r="AH273" s="66">
        <f t="shared" si="79"/>
        <v>0.64052083333333332</v>
      </c>
      <c r="AI273" s="86">
        <f>AVERAGE(AI260:AI271)</f>
        <v>504.58222222222213</v>
      </c>
    </row>
    <row r="274" spans="1:35" ht="13" thickTop="1" x14ac:dyDescent="0.25"/>
    <row r="275" spans="1:35" ht="13" thickBot="1" x14ac:dyDescent="0.3"/>
    <row r="276" spans="1:35" ht="13" thickTop="1" x14ac:dyDescent="0.25">
      <c r="A276" s="35" t="s">
        <v>5</v>
      </c>
      <c r="B276" s="16" t="s">
        <v>6</v>
      </c>
      <c r="C276" s="16" t="s">
        <v>6</v>
      </c>
      <c r="D276" s="16" t="s">
        <v>7</v>
      </c>
      <c r="E276" s="16" t="s">
        <v>8</v>
      </c>
      <c r="F276" s="22" t="s">
        <v>2</v>
      </c>
      <c r="G276" s="16" t="s">
        <v>9</v>
      </c>
      <c r="H276" s="16" t="s">
        <v>10</v>
      </c>
      <c r="I276" s="22" t="s">
        <v>3</v>
      </c>
      <c r="J276" s="16" t="s">
        <v>11</v>
      </c>
      <c r="K276" s="16" t="s">
        <v>12</v>
      </c>
      <c r="L276" s="22" t="s">
        <v>13</v>
      </c>
      <c r="M276" s="16" t="s">
        <v>14</v>
      </c>
      <c r="N276" s="16" t="s">
        <v>15</v>
      </c>
      <c r="O276" s="16" t="s">
        <v>16</v>
      </c>
      <c r="P276" s="16" t="s">
        <v>17</v>
      </c>
      <c r="Q276" s="16" t="s">
        <v>76</v>
      </c>
      <c r="R276" s="16" t="s">
        <v>77</v>
      </c>
      <c r="S276" s="16" t="s">
        <v>78</v>
      </c>
      <c r="T276" s="16" t="s">
        <v>79</v>
      </c>
      <c r="U276" s="74" t="s">
        <v>109</v>
      </c>
      <c r="V276" s="16" t="s">
        <v>80</v>
      </c>
      <c r="W276" s="16" t="s">
        <v>81</v>
      </c>
      <c r="X276" s="74" t="s">
        <v>110</v>
      </c>
      <c r="Y276" s="16" t="s">
        <v>82</v>
      </c>
      <c r="Z276" s="36" t="s">
        <v>18</v>
      </c>
      <c r="AA276" s="36" t="s">
        <v>19</v>
      </c>
      <c r="AB276" s="16" t="s">
        <v>56</v>
      </c>
      <c r="AC276" s="16" t="s">
        <v>56</v>
      </c>
      <c r="AD276" s="56" t="s">
        <v>83</v>
      </c>
      <c r="AE276" s="57" t="s">
        <v>84</v>
      </c>
      <c r="AF276" s="58" t="s">
        <v>85</v>
      </c>
      <c r="AG276" s="59" t="s">
        <v>83</v>
      </c>
      <c r="AH276" s="58" t="s">
        <v>83</v>
      </c>
      <c r="AI276" s="56" t="s">
        <v>122</v>
      </c>
    </row>
    <row r="277" spans="1:35" ht="13" thickBot="1" x14ac:dyDescent="0.3">
      <c r="A277" s="30" t="s">
        <v>99</v>
      </c>
      <c r="B277" s="17" t="s">
        <v>21</v>
      </c>
      <c r="C277" s="18" t="s">
        <v>22</v>
      </c>
      <c r="D277" s="17" t="s">
        <v>23</v>
      </c>
      <c r="E277" s="17" t="s">
        <v>23</v>
      </c>
      <c r="F277" s="23" t="s">
        <v>24</v>
      </c>
      <c r="G277" s="17" t="s">
        <v>23</v>
      </c>
      <c r="H277" s="17" t="s">
        <v>23</v>
      </c>
      <c r="I277" s="23" t="s">
        <v>24</v>
      </c>
      <c r="J277" s="17" t="s">
        <v>23</v>
      </c>
      <c r="K277" s="17" t="s">
        <v>23</v>
      </c>
      <c r="L277" s="23" t="s">
        <v>24</v>
      </c>
      <c r="M277" s="17"/>
      <c r="N277" s="17"/>
      <c r="O277" s="17"/>
      <c r="P277" s="17"/>
      <c r="Q277" s="17" t="s">
        <v>23</v>
      </c>
      <c r="R277" s="17" t="s">
        <v>23</v>
      </c>
      <c r="S277" s="17" t="s">
        <v>23</v>
      </c>
      <c r="T277" s="17" t="s">
        <v>23</v>
      </c>
      <c r="U277" s="75" t="s">
        <v>24</v>
      </c>
      <c r="V277" s="17" t="s">
        <v>23</v>
      </c>
      <c r="W277" s="17" t="s">
        <v>23</v>
      </c>
      <c r="X277" s="75" t="s">
        <v>24</v>
      </c>
      <c r="Y277" s="17"/>
      <c r="Z277" s="18" t="s">
        <v>25</v>
      </c>
      <c r="AA277" s="18" t="s">
        <v>26</v>
      </c>
      <c r="AB277" s="17" t="s">
        <v>58</v>
      </c>
      <c r="AC277" s="17" t="s">
        <v>24</v>
      </c>
      <c r="AD277" s="60" t="s">
        <v>6</v>
      </c>
      <c r="AE277" s="61" t="s">
        <v>87</v>
      </c>
      <c r="AF277" s="62" t="s">
        <v>88</v>
      </c>
      <c r="AG277" s="63" t="s">
        <v>89</v>
      </c>
      <c r="AH277" s="62" t="s">
        <v>90</v>
      </c>
      <c r="AI277" s="60" t="s">
        <v>123</v>
      </c>
    </row>
    <row r="278" spans="1:35" ht="13" thickTop="1" x14ac:dyDescent="0.25">
      <c r="A278" s="7" t="s">
        <v>27</v>
      </c>
      <c r="B278" s="8">
        <v>5465</v>
      </c>
      <c r="C278" s="8">
        <v>176</v>
      </c>
      <c r="D278" s="8">
        <v>121</v>
      </c>
      <c r="E278" s="8">
        <v>14</v>
      </c>
      <c r="F278" s="34">
        <f t="shared" ref="F278:F289" si="89">+(D278-E278)/D278</f>
        <v>0.88429752066115708</v>
      </c>
      <c r="G278" s="8">
        <v>207</v>
      </c>
      <c r="H278" s="8">
        <v>7</v>
      </c>
      <c r="I278" s="34">
        <f>+(G278-H278)/G278</f>
        <v>0.96618357487922701</v>
      </c>
      <c r="J278" s="8">
        <v>400</v>
      </c>
      <c r="K278" s="8">
        <v>25</v>
      </c>
      <c r="L278" s="34">
        <f t="shared" ref="L278:L289" si="90">+(J278-K278)/J278</f>
        <v>0.9375</v>
      </c>
      <c r="M278" s="21">
        <v>7.8</v>
      </c>
      <c r="N278" s="21">
        <v>7.4</v>
      </c>
      <c r="O278" s="8">
        <v>1310</v>
      </c>
      <c r="P278" s="8">
        <v>969</v>
      </c>
      <c r="Q278" s="28">
        <v>32.1</v>
      </c>
      <c r="R278" s="28">
        <v>3.3</v>
      </c>
      <c r="S278" s="33">
        <v>49.5</v>
      </c>
      <c r="T278" s="33">
        <v>7.7</v>
      </c>
      <c r="U278" s="32">
        <f>1-T278/S278</f>
        <v>0.84444444444444444</v>
      </c>
      <c r="V278" s="28">
        <v>5.9</v>
      </c>
      <c r="W278" s="28">
        <v>1.7</v>
      </c>
      <c r="X278" s="32">
        <f>1-W278/V278</f>
        <v>0.71186440677966112</v>
      </c>
      <c r="Y278" s="21">
        <v>1.05</v>
      </c>
      <c r="Z278" s="8">
        <v>2059</v>
      </c>
      <c r="AA278" s="9">
        <f t="shared" ref="AA278:AA289" si="91">Z278/B278</f>
        <v>0.37676120768526988</v>
      </c>
      <c r="AB278" s="8">
        <v>99</v>
      </c>
      <c r="AC278" s="21">
        <v>0.82</v>
      </c>
      <c r="AD278" s="64">
        <f>C278/$C$2</f>
        <v>1.1733333333333333</v>
      </c>
      <c r="AE278" s="65">
        <f>(C278*D278)/1000</f>
        <v>21.295999999999999</v>
      </c>
      <c r="AF278" s="66">
        <f>(AE278)/$E$3</f>
        <v>0.35493333333333332</v>
      </c>
      <c r="AG278" s="67">
        <f>(C278*G278)/1000</f>
        <v>36.432000000000002</v>
      </c>
      <c r="AH278" s="66">
        <f>(AG278)/$G$3</f>
        <v>0.60720000000000007</v>
      </c>
      <c r="AI278" s="84">
        <f>(0.8*C278*G278)/60</f>
        <v>485.76000000000005</v>
      </c>
    </row>
    <row r="279" spans="1:35" x14ac:dyDescent="0.25">
      <c r="A279" s="7" t="s">
        <v>28</v>
      </c>
      <c r="B279" s="8">
        <v>4332</v>
      </c>
      <c r="C279" s="8">
        <v>155</v>
      </c>
      <c r="D279" s="8">
        <v>217</v>
      </c>
      <c r="E279" s="8">
        <v>12</v>
      </c>
      <c r="F279" s="34">
        <f t="shared" si="89"/>
        <v>0.9447004608294931</v>
      </c>
      <c r="G279" s="8">
        <v>300</v>
      </c>
      <c r="H279" s="8">
        <v>7</v>
      </c>
      <c r="I279" s="34">
        <f t="shared" ref="I279:I289" si="92">+(G279-H279)/G279</f>
        <v>0.97666666666666668</v>
      </c>
      <c r="J279" s="8">
        <v>559</v>
      </c>
      <c r="K279" s="8">
        <v>29</v>
      </c>
      <c r="L279" s="34">
        <f t="shared" si="90"/>
        <v>0.94812164579606439</v>
      </c>
      <c r="M279" s="21">
        <v>7.7</v>
      </c>
      <c r="N279" s="21">
        <v>7.4</v>
      </c>
      <c r="O279" s="8">
        <v>1312</v>
      </c>
      <c r="P279" s="8">
        <v>982</v>
      </c>
      <c r="Q279" s="28">
        <v>35.6</v>
      </c>
      <c r="R279" s="28">
        <v>8.8000000000000007</v>
      </c>
      <c r="S279" s="33">
        <v>61.9</v>
      </c>
      <c r="T279" s="33">
        <v>15.9</v>
      </c>
      <c r="U279" s="32">
        <f t="shared" ref="U279:U289" si="93">1-T279/S279</f>
        <v>0.74313408723747987</v>
      </c>
      <c r="V279" s="28">
        <v>6.5</v>
      </c>
      <c r="W279" s="28">
        <v>1.3</v>
      </c>
      <c r="X279" s="32">
        <f t="shared" ref="X279:X289" si="94">1-W279/V279</f>
        <v>0.8</v>
      </c>
      <c r="Y279" s="21">
        <v>1</v>
      </c>
      <c r="Z279" s="8">
        <v>1816</v>
      </c>
      <c r="AA279" s="9">
        <f t="shared" si="91"/>
        <v>0.41920590951061865</v>
      </c>
      <c r="AB279" s="8">
        <v>55</v>
      </c>
      <c r="AC279" s="21">
        <v>0.72</v>
      </c>
      <c r="AD279" s="64">
        <f t="shared" ref="AD279:AD289" si="95">C279/$C$2</f>
        <v>1.0333333333333334</v>
      </c>
      <c r="AE279" s="65">
        <f t="shared" ref="AE279:AE289" si="96">(C279*D279)/1000</f>
        <v>33.634999999999998</v>
      </c>
      <c r="AF279" s="66">
        <f t="shared" ref="AF279:AF291" si="97">(AE279)/$E$3</f>
        <v>0.56058333333333332</v>
      </c>
      <c r="AG279" s="67">
        <f t="shared" ref="AG279:AG289" si="98">(C279*G279)/1000</f>
        <v>46.5</v>
      </c>
      <c r="AH279" s="66">
        <f t="shared" ref="AH279:AH291" si="99">(AG279)/$G$3</f>
        <v>0.77500000000000002</v>
      </c>
      <c r="AI279" s="84">
        <f t="shared" ref="AI279:AI289" si="100">(0.8*C279*G279)/60</f>
        <v>620</v>
      </c>
    </row>
    <row r="280" spans="1:35" x14ac:dyDescent="0.25">
      <c r="A280" s="7" t="s">
        <v>29</v>
      </c>
      <c r="B280" s="8">
        <v>4265</v>
      </c>
      <c r="C280" s="8">
        <v>138</v>
      </c>
      <c r="D280" s="8">
        <v>183</v>
      </c>
      <c r="E280" s="8">
        <v>10</v>
      </c>
      <c r="F280" s="34">
        <f t="shared" si="89"/>
        <v>0.94535519125683065</v>
      </c>
      <c r="G280" s="8">
        <v>296</v>
      </c>
      <c r="H280" s="8">
        <v>8</v>
      </c>
      <c r="I280" s="34">
        <f t="shared" si="92"/>
        <v>0.97297297297297303</v>
      </c>
      <c r="J280" s="8">
        <v>506</v>
      </c>
      <c r="K280" s="8">
        <v>29</v>
      </c>
      <c r="L280" s="34">
        <f t="shared" si="90"/>
        <v>0.94268774703557312</v>
      </c>
      <c r="M280" s="21">
        <v>7.9</v>
      </c>
      <c r="N280" s="21">
        <v>7.5</v>
      </c>
      <c r="O280" s="8">
        <v>1548</v>
      </c>
      <c r="P280" s="8">
        <v>1180</v>
      </c>
      <c r="Q280" s="28">
        <v>45.2</v>
      </c>
      <c r="R280" s="28">
        <v>10.6</v>
      </c>
      <c r="S280" s="33">
        <v>69.900000000000006</v>
      </c>
      <c r="T280" s="33">
        <v>17.2</v>
      </c>
      <c r="U280" s="32">
        <f t="shared" si="93"/>
        <v>0.75393419170243203</v>
      </c>
      <c r="V280" s="28">
        <v>6.7</v>
      </c>
      <c r="W280" s="28">
        <v>0.8</v>
      </c>
      <c r="X280" s="32">
        <f t="shared" si="94"/>
        <v>0.88059701492537312</v>
      </c>
      <c r="Y280" s="21">
        <v>1.49</v>
      </c>
      <c r="Z280" s="8">
        <v>2048</v>
      </c>
      <c r="AA280" s="9">
        <f t="shared" si="91"/>
        <v>0.48018757327080891</v>
      </c>
      <c r="AB280" s="8">
        <v>99</v>
      </c>
      <c r="AC280" s="21">
        <v>0.73</v>
      </c>
      <c r="AD280" s="64">
        <f t="shared" si="95"/>
        <v>0.92</v>
      </c>
      <c r="AE280" s="65">
        <f t="shared" si="96"/>
        <v>25.254000000000001</v>
      </c>
      <c r="AF280" s="66">
        <f t="shared" si="97"/>
        <v>0.4209</v>
      </c>
      <c r="AG280" s="67">
        <f t="shared" si="98"/>
        <v>40.847999999999999</v>
      </c>
      <c r="AH280" s="66">
        <f t="shared" si="99"/>
        <v>0.68079999999999996</v>
      </c>
      <c r="AI280" s="84">
        <f t="shared" si="100"/>
        <v>544.64</v>
      </c>
    </row>
    <row r="281" spans="1:35" x14ac:dyDescent="0.25">
      <c r="A281" s="7" t="s">
        <v>30</v>
      </c>
      <c r="B281" s="8">
        <v>3903</v>
      </c>
      <c r="C281" s="8">
        <v>130</v>
      </c>
      <c r="D281" s="8">
        <v>149</v>
      </c>
      <c r="E281" s="8">
        <v>7</v>
      </c>
      <c r="F281" s="34">
        <f t="shared" si="89"/>
        <v>0.95302013422818788</v>
      </c>
      <c r="G281" s="8">
        <v>255</v>
      </c>
      <c r="H281" s="8">
        <v>7</v>
      </c>
      <c r="I281" s="34">
        <f t="shared" si="92"/>
        <v>0.97254901960784312</v>
      </c>
      <c r="J281" s="8">
        <v>465</v>
      </c>
      <c r="K281" s="8">
        <v>25</v>
      </c>
      <c r="L281" s="34">
        <f t="shared" si="90"/>
        <v>0.94623655913978499</v>
      </c>
      <c r="M281" s="21">
        <v>7.8</v>
      </c>
      <c r="N281" s="21">
        <v>7.4</v>
      </c>
      <c r="O281" s="8">
        <v>1409</v>
      </c>
      <c r="P281" s="8">
        <v>1027</v>
      </c>
      <c r="Q281" s="28">
        <v>32.1</v>
      </c>
      <c r="R281" s="28">
        <v>4.2</v>
      </c>
      <c r="S281" s="33">
        <v>52</v>
      </c>
      <c r="T281" s="33">
        <v>8.9</v>
      </c>
      <c r="U281" s="32">
        <f t="shared" si="93"/>
        <v>0.82884615384615379</v>
      </c>
      <c r="V281" s="28">
        <v>5.7</v>
      </c>
      <c r="W281" s="28">
        <v>1</v>
      </c>
      <c r="X281" s="32">
        <f t="shared" si="94"/>
        <v>0.82456140350877194</v>
      </c>
      <c r="Y281" s="21">
        <v>1.42</v>
      </c>
      <c r="Z281" s="8">
        <v>1827</v>
      </c>
      <c r="AA281" s="9">
        <f t="shared" si="91"/>
        <v>0.46810146041506534</v>
      </c>
      <c r="AB281" s="8">
        <v>99</v>
      </c>
      <c r="AC281" s="21">
        <v>0.84</v>
      </c>
      <c r="AD281" s="64">
        <f t="shared" si="95"/>
        <v>0.8666666666666667</v>
      </c>
      <c r="AE281" s="65">
        <f t="shared" si="96"/>
        <v>19.37</v>
      </c>
      <c r="AF281" s="66">
        <f t="shared" si="97"/>
        <v>0.32283333333333336</v>
      </c>
      <c r="AG281" s="67">
        <f t="shared" si="98"/>
        <v>33.15</v>
      </c>
      <c r="AH281" s="66">
        <f t="shared" si="99"/>
        <v>0.55249999999999999</v>
      </c>
      <c r="AI281" s="84">
        <f t="shared" si="100"/>
        <v>442</v>
      </c>
    </row>
    <row r="282" spans="1:35" x14ac:dyDescent="0.25">
      <c r="A282" s="7" t="s">
        <v>31</v>
      </c>
      <c r="B282" s="8">
        <v>3282</v>
      </c>
      <c r="C282" s="8">
        <v>106</v>
      </c>
      <c r="D282" s="8">
        <v>270</v>
      </c>
      <c r="E282" s="8">
        <v>8</v>
      </c>
      <c r="F282" s="34">
        <f t="shared" si="89"/>
        <v>0.97037037037037033</v>
      </c>
      <c r="G282" s="8">
        <v>379</v>
      </c>
      <c r="H282" s="8">
        <v>9</v>
      </c>
      <c r="I282" s="34">
        <f t="shared" si="92"/>
        <v>0.9762532981530343</v>
      </c>
      <c r="J282" s="8">
        <v>724</v>
      </c>
      <c r="K282" s="8">
        <v>29</v>
      </c>
      <c r="L282" s="34">
        <f t="shared" si="90"/>
        <v>0.95994475138121549</v>
      </c>
      <c r="M282" s="21">
        <v>7.4</v>
      </c>
      <c r="N282" s="21">
        <v>7.5</v>
      </c>
      <c r="O282" s="8">
        <v>1431</v>
      </c>
      <c r="P282" s="8">
        <v>1052</v>
      </c>
      <c r="Q282" s="28">
        <v>38.299999999999997</v>
      </c>
      <c r="R282" s="28">
        <v>0.7</v>
      </c>
      <c r="S282" s="33">
        <v>52.5</v>
      </c>
      <c r="T282" s="33">
        <v>9.6</v>
      </c>
      <c r="U282" s="32">
        <f t="shared" si="93"/>
        <v>0.81714285714285717</v>
      </c>
      <c r="V282" s="28">
        <v>6</v>
      </c>
      <c r="W282" s="28">
        <v>3</v>
      </c>
      <c r="X282" s="32">
        <f t="shared" si="94"/>
        <v>0.5</v>
      </c>
      <c r="Y282" s="21">
        <v>1.78</v>
      </c>
      <c r="Z282" s="8">
        <v>2081</v>
      </c>
      <c r="AA282" s="9">
        <f t="shared" si="91"/>
        <v>0.63406459475929311</v>
      </c>
      <c r="AB282" s="8">
        <v>77</v>
      </c>
      <c r="AC282" s="21">
        <v>0.7</v>
      </c>
      <c r="AD282" s="64">
        <f t="shared" si="95"/>
        <v>0.70666666666666667</v>
      </c>
      <c r="AE282" s="65">
        <f t="shared" si="96"/>
        <v>28.62</v>
      </c>
      <c r="AF282" s="66">
        <f t="shared" si="97"/>
        <v>0.47700000000000004</v>
      </c>
      <c r="AG282" s="67">
        <f t="shared" si="98"/>
        <v>40.173999999999999</v>
      </c>
      <c r="AH282" s="66">
        <f t="shared" si="99"/>
        <v>0.66956666666666664</v>
      </c>
      <c r="AI282" s="84">
        <f t="shared" si="100"/>
        <v>535.65333333333342</v>
      </c>
    </row>
    <row r="283" spans="1:35" x14ac:dyDescent="0.25">
      <c r="A283" s="7" t="s">
        <v>32</v>
      </c>
      <c r="B283" s="8">
        <v>2979</v>
      </c>
      <c r="C283" s="8">
        <v>99</v>
      </c>
      <c r="D283" s="8">
        <v>170</v>
      </c>
      <c r="E283" s="8">
        <v>10</v>
      </c>
      <c r="F283" s="34">
        <f t="shared" si="89"/>
        <v>0.94117647058823528</v>
      </c>
      <c r="G283" s="8">
        <v>290</v>
      </c>
      <c r="H283" s="8">
        <v>8</v>
      </c>
      <c r="I283" s="34">
        <f t="shared" si="92"/>
        <v>0.97241379310344822</v>
      </c>
      <c r="J283" s="8">
        <v>506</v>
      </c>
      <c r="K283" s="8">
        <v>29</v>
      </c>
      <c r="L283" s="34">
        <f t="shared" si="90"/>
        <v>0.94268774703557312</v>
      </c>
      <c r="M283" s="21">
        <v>7.3</v>
      </c>
      <c r="N283" s="21">
        <v>7.8</v>
      </c>
      <c r="O283" s="8">
        <v>1444</v>
      </c>
      <c r="P283" s="8">
        <v>1100</v>
      </c>
      <c r="Q283" s="28">
        <v>31.1</v>
      </c>
      <c r="R283" s="28">
        <v>0.6</v>
      </c>
      <c r="S283" s="33">
        <v>41.6</v>
      </c>
      <c r="T283" s="33">
        <v>11</v>
      </c>
      <c r="U283" s="32">
        <f t="shared" si="93"/>
        <v>0.73557692307692313</v>
      </c>
      <c r="V283" s="28">
        <v>4.5999999999999996</v>
      </c>
      <c r="W283" s="28">
        <v>2.8</v>
      </c>
      <c r="X283" s="32">
        <f t="shared" si="94"/>
        <v>0.39130434782608692</v>
      </c>
      <c r="Y283" s="21">
        <v>7.85</v>
      </c>
      <c r="Z283" s="8">
        <v>2142</v>
      </c>
      <c r="AA283" s="9">
        <f t="shared" si="91"/>
        <v>0.7190332326283988</v>
      </c>
      <c r="AB283" s="8">
        <v>88</v>
      </c>
      <c r="AC283" s="21">
        <v>1.1200000000000001</v>
      </c>
      <c r="AD283" s="64">
        <f t="shared" si="95"/>
        <v>0.66</v>
      </c>
      <c r="AE283" s="65">
        <f t="shared" si="96"/>
        <v>16.829999999999998</v>
      </c>
      <c r="AF283" s="66">
        <f t="shared" si="97"/>
        <v>0.28049999999999997</v>
      </c>
      <c r="AG283" s="67">
        <f t="shared" si="98"/>
        <v>28.71</v>
      </c>
      <c r="AH283" s="66">
        <f t="shared" si="99"/>
        <v>0.47850000000000004</v>
      </c>
      <c r="AI283" s="84">
        <f t="shared" si="100"/>
        <v>382.8</v>
      </c>
    </row>
    <row r="284" spans="1:35" x14ac:dyDescent="0.25">
      <c r="A284" s="7" t="s">
        <v>33</v>
      </c>
      <c r="B284" s="8">
        <v>3251</v>
      </c>
      <c r="C284" s="8">
        <v>105</v>
      </c>
      <c r="D284" s="8">
        <v>205</v>
      </c>
      <c r="E284" s="8">
        <v>13</v>
      </c>
      <c r="F284" s="34">
        <f t="shared" si="89"/>
        <v>0.93658536585365859</v>
      </c>
      <c r="G284" s="8">
        <v>312</v>
      </c>
      <c r="H284" s="8">
        <v>11</v>
      </c>
      <c r="I284" s="34">
        <f t="shared" si="92"/>
        <v>0.96474358974358976</v>
      </c>
      <c r="J284" s="8">
        <v>607</v>
      </c>
      <c r="K284" s="8">
        <v>32</v>
      </c>
      <c r="L284" s="34">
        <f t="shared" si="90"/>
        <v>0.94728171334431632</v>
      </c>
      <c r="M284" s="21">
        <v>7.4</v>
      </c>
      <c r="N284" s="21">
        <v>7.6</v>
      </c>
      <c r="O284" s="8">
        <v>1435</v>
      </c>
      <c r="P284" s="8">
        <v>1058</v>
      </c>
      <c r="Q284" s="28">
        <v>52.5</v>
      </c>
      <c r="R284" s="28">
        <v>0.4</v>
      </c>
      <c r="S284" s="33">
        <v>68.400000000000006</v>
      </c>
      <c r="T284" s="33">
        <v>14.7</v>
      </c>
      <c r="U284" s="32">
        <f t="shared" si="93"/>
        <v>0.78508771929824561</v>
      </c>
      <c r="V284" s="28">
        <v>7.1</v>
      </c>
      <c r="W284" s="28">
        <v>4</v>
      </c>
      <c r="X284" s="32">
        <f t="shared" si="94"/>
        <v>0.43661971830985913</v>
      </c>
      <c r="Y284" s="21">
        <v>7.95</v>
      </c>
      <c r="Z284" s="8">
        <v>2533</v>
      </c>
      <c r="AA284" s="9">
        <f t="shared" si="91"/>
        <v>0.77914487849892344</v>
      </c>
      <c r="AB284" s="8">
        <v>99</v>
      </c>
      <c r="AC284" s="21">
        <v>0.99</v>
      </c>
      <c r="AD284" s="64">
        <f t="shared" si="95"/>
        <v>0.7</v>
      </c>
      <c r="AE284" s="65">
        <f t="shared" si="96"/>
        <v>21.524999999999999</v>
      </c>
      <c r="AF284" s="66">
        <f t="shared" si="97"/>
        <v>0.35874999999999996</v>
      </c>
      <c r="AG284" s="67">
        <f t="shared" si="98"/>
        <v>32.76</v>
      </c>
      <c r="AH284" s="66">
        <f t="shared" si="99"/>
        <v>0.54599999999999993</v>
      </c>
      <c r="AI284" s="84">
        <f t="shared" si="100"/>
        <v>436.8</v>
      </c>
    </row>
    <row r="285" spans="1:35" x14ac:dyDescent="0.25">
      <c r="A285" s="7" t="s">
        <v>34</v>
      </c>
      <c r="B285" s="8">
        <v>3813</v>
      </c>
      <c r="C285" s="8">
        <v>123</v>
      </c>
      <c r="D285" s="8">
        <v>161</v>
      </c>
      <c r="E285" s="8">
        <v>12</v>
      </c>
      <c r="F285" s="34">
        <f t="shared" si="89"/>
        <v>0.92546583850931674</v>
      </c>
      <c r="G285" s="8">
        <v>249</v>
      </c>
      <c r="H285" s="8">
        <v>9</v>
      </c>
      <c r="I285" s="34">
        <f t="shared" si="92"/>
        <v>0.96385542168674698</v>
      </c>
      <c r="J285" s="8">
        <v>446</v>
      </c>
      <c r="K285" s="8">
        <v>31</v>
      </c>
      <c r="L285" s="34">
        <f t="shared" si="90"/>
        <v>0.93049327354260092</v>
      </c>
      <c r="M285" s="21">
        <v>7.4</v>
      </c>
      <c r="N285" s="21">
        <v>7.5</v>
      </c>
      <c r="O285" s="8">
        <v>1465</v>
      </c>
      <c r="P285" s="8">
        <v>1007</v>
      </c>
      <c r="Q285" s="28">
        <v>45.5</v>
      </c>
      <c r="R285" s="28">
        <v>0.9</v>
      </c>
      <c r="S285" s="33">
        <v>55.2</v>
      </c>
      <c r="T285" s="33">
        <v>11.8</v>
      </c>
      <c r="U285" s="32">
        <f t="shared" si="93"/>
        <v>0.78623188405797095</v>
      </c>
      <c r="V285" s="28">
        <v>5.9</v>
      </c>
      <c r="W285" s="28">
        <v>3.1</v>
      </c>
      <c r="X285" s="32">
        <f t="shared" si="94"/>
        <v>0.47457627118644075</v>
      </c>
      <c r="Y285" s="21">
        <v>8</v>
      </c>
      <c r="Z285" s="8">
        <v>2925</v>
      </c>
      <c r="AA285" s="9">
        <f t="shared" si="91"/>
        <v>0.76711250983477575</v>
      </c>
      <c r="AB285" s="8">
        <v>99</v>
      </c>
      <c r="AC285" s="21">
        <v>0.56999999999999995</v>
      </c>
      <c r="AD285" s="64">
        <f t="shared" si="95"/>
        <v>0.82</v>
      </c>
      <c r="AE285" s="65">
        <f t="shared" si="96"/>
        <v>19.803000000000001</v>
      </c>
      <c r="AF285" s="66">
        <f t="shared" si="97"/>
        <v>0.33005000000000001</v>
      </c>
      <c r="AG285" s="67">
        <f t="shared" si="98"/>
        <v>30.626999999999999</v>
      </c>
      <c r="AH285" s="66">
        <f t="shared" si="99"/>
        <v>0.51044999999999996</v>
      </c>
      <c r="AI285" s="84">
        <f t="shared" si="100"/>
        <v>408.36</v>
      </c>
    </row>
    <row r="286" spans="1:35" x14ac:dyDescent="0.25">
      <c r="A286" s="7" t="s">
        <v>35</v>
      </c>
      <c r="B286" s="8">
        <v>3390</v>
      </c>
      <c r="C286" s="8">
        <v>113</v>
      </c>
      <c r="D286" s="8">
        <v>184</v>
      </c>
      <c r="E286" s="8">
        <v>8</v>
      </c>
      <c r="F286" s="34">
        <f t="shared" si="89"/>
        <v>0.95652173913043481</v>
      </c>
      <c r="G286" s="8">
        <v>356</v>
      </c>
      <c r="H286" s="8">
        <v>10</v>
      </c>
      <c r="I286" s="34">
        <f t="shared" si="92"/>
        <v>0.9719101123595506</v>
      </c>
      <c r="J286" s="8">
        <v>569</v>
      </c>
      <c r="K286" s="8">
        <v>28</v>
      </c>
      <c r="L286" s="34">
        <f t="shared" si="90"/>
        <v>0.95079086115992972</v>
      </c>
      <c r="M286" s="21">
        <v>7.5</v>
      </c>
      <c r="N286" s="21">
        <v>7.6</v>
      </c>
      <c r="O286" s="8">
        <v>1393</v>
      </c>
      <c r="P286" s="8">
        <v>1120</v>
      </c>
      <c r="Q286" s="28">
        <v>52.5</v>
      </c>
      <c r="R286" s="28">
        <v>0.8</v>
      </c>
      <c r="S286" s="33">
        <v>69.8</v>
      </c>
      <c r="T286" s="33">
        <v>9.9</v>
      </c>
      <c r="U286" s="32">
        <f t="shared" si="93"/>
        <v>0.8581661891117478</v>
      </c>
      <c r="V286" s="28">
        <v>7</v>
      </c>
      <c r="W286" s="28">
        <v>2.7</v>
      </c>
      <c r="X286" s="32">
        <f t="shared" si="94"/>
        <v>0.61428571428571432</v>
      </c>
      <c r="Y286" s="21">
        <v>7.56</v>
      </c>
      <c r="Z286" s="8">
        <v>1769</v>
      </c>
      <c r="AA286" s="9">
        <f t="shared" si="91"/>
        <v>0.52182890855457231</v>
      </c>
      <c r="AB286" s="8">
        <v>77</v>
      </c>
      <c r="AC286" s="21">
        <v>0.94</v>
      </c>
      <c r="AD286" s="64">
        <f t="shared" si="95"/>
        <v>0.7533333333333333</v>
      </c>
      <c r="AE286" s="65">
        <f t="shared" si="96"/>
        <v>20.792000000000002</v>
      </c>
      <c r="AF286" s="66">
        <f t="shared" si="97"/>
        <v>0.34653333333333336</v>
      </c>
      <c r="AG286" s="67">
        <f t="shared" si="98"/>
        <v>40.228000000000002</v>
      </c>
      <c r="AH286" s="66">
        <f t="shared" si="99"/>
        <v>0.67046666666666666</v>
      </c>
      <c r="AI286" s="84">
        <f t="shared" si="100"/>
        <v>536.37333333333333</v>
      </c>
    </row>
    <row r="287" spans="1:35" x14ac:dyDescent="0.25">
      <c r="A287" s="7" t="s">
        <v>36</v>
      </c>
      <c r="B287" s="8">
        <v>5940</v>
      </c>
      <c r="C287" s="8">
        <v>192</v>
      </c>
      <c r="D287" s="8">
        <v>133</v>
      </c>
      <c r="E287" s="8">
        <v>13</v>
      </c>
      <c r="F287" s="34">
        <f t="shared" si="89"/>
        <v>0.90225563909774431</v>
      </c>
      <c r="G287" s="8">
        <v>215</v>
      </c>
      <c r="H287" s="8">
        <v>9</v>
      </c>
      <c r="I287" s="34">
        <f t="shared" si="92"/>
        <v>0.95813953488372094</v>
      </c>
      <c r="J287" s="8">
        <v>434</v>
      </c>
      <c r="K287" s="8">
        <v>26</v>
      </c>
      <c r="L287" s="34">
        <f t="shared" si="90"/>
        <v>0.94009216589861755</v>
      </c>
      <c r="M287" s="21">
        <v>7.7</v>
      </c>
      <c r="N287" s="21">
        <v>7.6</v>
      </c>
      <c r="O287" s="8">
        <v>1320</v>
      </c>
      <c r="P287" s="8">
        <v>957</v>
      </c>
      <c r="Q287" s="28">
        <v>23.7</v>
      </c>
      <c r="R287" s="28">
        <v>1.6</v>
      </c>
      <c r="S287" s="33">
        <v>33.200000000000003</v>
      </c>
      <c r="T287" s="33">
        <v>11.4</v>
      </c>
      <c r="U287" s="32">
        <f t="shared" si="93"/>
        <v>0.65662650602409633</v>
      </c>
      <c r="V287" s="28">
        <v>3.8</v>
      </c>
      <c r="W287" s="28">
        <v>1.7</v>
      </c>
      <c r="X287" s="32">
        <f t="shared" si="94"/>
        <v>0.55263157894736836</v>
      </c>
      <c r="Y287" s="21">
        <v>7.95</v>
      </c>
      <c r="Z287" s="8">
        <v>1937</v>
      </c>
      <c r="AA287" s="9">
        <f t="shared" si="91"/>
        <v>0.3260942760942761</v>
      </c>
      <c r="AB287" s="8">
        <v>55</v>
      </c>
      <c r="AC287" s="21">
        <v>1.01</v>
      </c>
      <c r="AD287" s="64">
        <f t="shared" si="95"/>
        <v>1.28</v>
      </c>
      <c r="AE287" s="65">
        <f t="shared" si="96"/>
        <v>25.536000000000001</v>
      </c>
      <c r="AF287" s="66">
        <f t="shared" si="97"/>
        <v>0.42560000000000003</v>
      </c>
      <c r="AG287" s="67">
        <f t="shared" si="98"/>
        <v>41.28</v>
      </c>
      <c r="AH287" s="66">
        <f t="shared" si="99"/>
        <v>0.68800000000000006</v>
      </c>
      <c r="AI287" s="84">
        <f t="shared" si="100"/>
        <v>550.40000000000009</v>
      </c>
    </row>
    <row r="288" spans="1:35" x14ac:dyDescent="0.25">
      <c r="A288" s="7" t="s">
        <v>37</v>
      </c>
      <c r="B288" s="8">
        <v>9133</v>
      </c>
      <c r="C288" s="8">
        <v>304</v>
      </c>
      <c r="D288" s="8">
        <v>65</v>
      </c>
      <c r="E288" s="8">
        <v>10</v>
      </c>
      <c r="F288" s="34">
        <f t="shared" si="89"/>
        <v>0.84615384615384615</v>
      </c>
      <c r="G288" s="8">
        <v>141</v>
      </c>
      <c r="H288" s="8">
        <v>9</v>
      </c>
      <c r="I288" s="34">
        <f t="shared" si="92"/>
        <v>0.93617021276595747</v>
      </c>
      <c r="J288" s="8">
        <v>238</v>
      </c>
      <c r="K288" s="8">
        <v>23</v>
      </c>
      <c r="L288" s="34">
        <f t="shared" si="90"/>
        <v>0.90336134453781514</v>
      </c>
      <c r="M288" s="21">
        <v>7.8</v>
      </c>
      <c r="N288" s="21">
        <v>7.7</v>
      </c>
      <c r="O288" s="8">
        <v>1157</v>
      </c>
      <c r="P288" s="8">
        <v>913</v>
      </c>
      <c r="Q288" s="28">
        <v>26.7</v>
      </c>
      <c r="R288" s="28">
        <v>2.2999999999999998</v>
      </c>
      <c r="S288" s="33">
        <v>37.700000000000003</v>
      </c>
      <c r="T288" s="33">
        <v>13.5</v>
      </c>
      <c r="U288" s="32">
        <f t="shared" si="93"/>
        <v>0.6419098143236075</v>
      </c>
      <c r="V288" s="28">
        <v>3.1</v>
      </c>
      <c r="W288" s="28">
        <v>1.1000000000000001</v>
      </c>
      <c r="X288" s="32">
        <f t="shared" si="94"/>
        <v>0.64516129032258063</v>
      </c>
      <c r="Y288" s="21">
        <v>3.23</v>
      </c>
      <c r="Z288" s="8">
        <v>2303</v>
      </c>
      <c r="AA288" s="9">
        <f t="shared" si="91"/>
        <v>0.2521624876820322</v>
      </c>
      <c r="AB288" s="8">
        <v>44</v>
      </c>
      <c r="AC288" s="21">
        <v>2.25</v>
      </c>
      <c r="AD288" s="64">
        <f t="shared" si="95"/>
        <v>2.0266666666666668</v>
      </c>
      <c r="AE288" s="65">
        <f t="shared" si="96"/>
        <v>19.760000000000002</v>
      </c>
      <c r="AF288" s="66">
        <f t="shared" si="97"/>
        <v>0.32933333333333337</v>
      </c>
      <c r="AG288" s="67">
        <f t="shared" si="98"/>
        <v>42.863999999999997</v>
      </c>
      <c r="AH288" s="66">
        <f t="shared" si="99"/>
        <v>0.71439999999999992</v>
      </c>
      <c r="AI288" s="84">
        <f t="shared" si="100"/>
        <v>571.5200000000001</v>
      </c>
    </row>
    <row r="289" spans="1:35" ht="13" thickBot="1" x14ac:dyDescent="0.3">
      <c r="A289" s="7" t="s">
        <v>38</v>
      </c>
      <c r="B289" s="8">
        <v>4946</v>
      </c>
      <c r="C289" s="8">
        <v>160</v>
      </c>
      <c r="D289" s="8">
        <v>181</v>
      </c>
      <c r="E289" s="8">
        <v>9</v>
      </c>
      <c r="F289" s="34">
        <f t="shared" si="89"/>
        <v>0.95027624309392267</v>
      </c>
      <c r="G289" s="8">
        <v>246</v>
      </c>
      <c r="H289" s="8">
        <v>10</v>
      </c>
      <c r="I289" s="34">
        <f t="shared" si="92"/>
        <v>0.95934959349593496</v>
      </c>
      <c r="J289" s="8">
        <v>488</v>
      </c>
      <c r="K289" s="8">
        <v>27</v>
      </c>
      <c r="L289" s="34">
        <f t="shared" si="90"/>
        <v>0.94467213114754101</v>
      </c>
      <c r="M289" s="21">
        <v>7.84</v>
      </c>
      <c r="N289" s="21">
        <v>7.71</v>
      </c>
      <c r="O289" s="8">
        <v>1348</v>
      </c>
      <c r="P289" s="8">
        <v>1088</v>
      </c>
      <c r="Q289" s="28">
        <v>30.7</v>
      </c>
      <c r="R289" s="28">
        <v>3.3</v>
      </c>
      <c r="S289" s="33">
        <v>44.8</v>
      </c>
      <c r="T289" s="33">
        <v>10.9</v>
      </c>
      <c r="U289" s="32">
        <f t="shared" si="93"/>
        <v>0.7566964285714286</v>
      </c>
      <c r="V289" s="28">
        <v>4.4000000000000004</v>
      </c>
      <c r="W289" s="28">
        <v>1.6</v>
      </c>
      <c r="X289" s="32">
        <f t="shared" si="94"/>
        <v>0.63636363636363635</v>
      </c>
      <c r="Y289" s="21">
        <v>1.95</v>
      </c>
      <c r="Z289" s="8">
        <v>1956</v>
      </c>
      <c r="AA289" s="9">
        <f t="shared" si="91"/>
        <v>0.39547108774767487</v>
      </c>
      <c r="AB289" s="8">
        <v>44</v>
      </c>
      <c r="AC289" s="21">
        <v>1.56</v>
      </c>
      <c r="AD289" s="64">
        <f t="shared" si="95"/>
        <v>1.0666666666666667</v>
      </c>
      <c r="AE289" s="65">
        <f t="shared" si="96"/>
        <v>28.96</v>
      </c>
      <c r="AF289" s="66">
        <f t="shared" si="97"/>
        <v>0.48266666666666669</v>
      </c>
      <c r="AG289" s="67">
        <f t="shared" si="98"/>
        <v>39.36</v>
      </c>
      <c r="AH289" s="66">
        <f t="shared" si="99"/>
        <v>0.65600000000000003</v>
      </c>
      <c r="AI289" s="84">
        <f t="shared" si="100"/>
        <v>524.79999999999995</v>
      </c>
    </row>
    <row r="290" spans="1:35" ht="13.5" thickTop="1" thickBot="1" x14ac:dyDescent="0.3">
      <c r="A290" s="80" t="s">
        <v>100</v>
      </c>
      <c r="B290" s="27">
        <f>SUM(B278:B289)</f>
        <v>54699</v>
      </c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7">
        <f>SUM(Z278:Z289)</f>
        <v>25396</v>
      </c>
      <c r="AA290" s="20"/>
      <c r="AB290" s="29">
        <f>SUM(AB278:AB289)</f>
        <v>935</v>
      </c>
      <c r="AC290" s="20"/>
      <c r="AD290" s="68"/>
      <c r="AE290" s="69"/>
      <c r="AF290" s="70"/>
      <c r="AG290" s="71"/>
      <c r="AH290" s="70"/>
      <c r="AI290" s="85"/>
    </row>
    <row r="291" spans="1:35" ht="13.5" thickTop="1" thickBot="1" x14ac:dyDescent="0.3">
      <c r="A291" s="81" t="s">
        <v>101</v>
      </c>
      <c r="B291" s="12">
        <f t="shared" ref="B291:K291" si="101">AVERAGE(B278:B289)</f>
        <v>4558.25</v>
      </c>
      <c r="C291" s="76">
        <f t="shared" si="101"/>
        <v>150.08333333333334</v>
      </c>
      <c r="D291" s="76">
        <f t="shared" si="101"/>
        <v>169.91666666666666</v>
      </c>
      <c r="E291" s="76">
        <f t="shared" si="101"/>
        <v>10.5</v>
      </c>
      <c r="F291" s="83">
        <f>AVERAGE(F278:F289)</f>
        <v>0.92968156831443327</v>
      </c>
      <c r="G291" s="76">
        <f>AVERAGE(G278:G289)</f>
        <v>270.5</v>
      </c>
      <c r="H291" s="76">
        <f>AVERAGE(H278:H289)</f>
        <v>8.6666666666666661</v>
      </c>
      <c r="I291" s="83">
        <f>AVERAGE(I278:I289)</f>
        <v>0.96593398252655771</v>
      </c>
      <c r="J291" s="76">
        <f t="shared" si="101"/>
        <v>495.16666666666669</v>
      </c>
      <c r="K291" s="76">
        <f t="shared" si="101"/>
        <v>27.75</v>
      </c>
      <c r="L291" s="83">
        <f>AVERAGE(L278:L289)</f>
        <v>0.9411558283349194</v>
      </c>
      <c r="M291" s="77">
        <f t="shared" ref="M291:X291" si="102">AVERAGE(M278:M289)</f>
        <v>7.628333333333333</v>
      </c>
      <c r="N291" s="77">
        <f t="shared" si="102"/>
        <v>7.5591666666666661</v>
      </c>
      <c r="O291" s="77">
        <f t="shared" si="102"/>
        <v>1381</v>
      </c>
      <c r="P291" s="77">
        <f t="shared" si="102"/>
        <v>1037.75</v>
      </c>
      <c r="Q291" s="77">
        <f>AVERAGE(Q278:Q289)</f>
        <v>37.166666666666664</v>
      </c>
      <c r="R291" s="77">
        <f>AVERAGE(R278:R289)</f>
        <v>3.125</v>
      </c>
      <c r="S291" s="77">
        <f t="shared" si="102"/>
        <v>53.041666666666679</v>
      </c>
      <c r="T291" s="77">
        <f t="shared" si="102"/>
        <v>11.875000000000002</v>
      </c>
      <c r="U291" s="82">
        <f t="shared" si="102"/>
        <v>0.76731643323644905</v>
      </c>
      <c r="V291" s="77">
        <f t="shared" si="102"/>
        <v>5.5583333333333336</v>
      </c>
      <c r="W291" s="77">
        <f t="shared" si="102"/>
        <v>2.0666666666666669</v>
      </c>
      <c r="X291" s="82">
        <f t="shared" si="102"/>
        <v>0.6223304485379576</v>
      </c>
      <c r="Y291" s="77">
        <f>AVERAGE(Y278:Y289)</f>
        <v>4.269166666666667</v>
      </c>
      <c r="Z291" s="12">
        <f>AVERAGE(Z278:Z289)</f>
        <v>2116.3333333333335</v>
      </c>
      <c r="AA291" s="77">
        <f>AVERAGE(AA278:AA289)</f>
        <v>0.51159734389014233</v>
      </c>
      <c r="AB291" s="12">
        <f>AVERAGE(AB278:AB289)</f>
        <v>77.916666666666671</v>
      </c>
      <c r="AC291" s="77">
        <f>AVERAGE(AC278:AC289)</f>
        <v>1.0208333333333333</v>
      </c>
      <c r="AD291" s="64">
        <f t="shared" ref="AD291" si="103">C291/$C$2</f>
        <v>1.0005555555555556</v>
      </c>
      <c r="AE291" s="65">
        <f t="shared" ref="AE291" si="104">(C291*D291)/1000</f>
        <v>25.501659722222222</v>
      </c>
      <c r="AF291" s="72">
        <f t="shared" si="97"/>
        <v>0.42502766203703701</v>
      </c>
      <c r="AG291" s="67">
        <f t="shared" ref="AG291" si="105">(C291*G291)/1000</f>
        <v>40.597541666666672</v>
      </c>
      <c r="AH291" s="66">
        <f t="shared" si="99"/>
        <v>0.67662569444444454</v>
      </c>
      <c r="AI291" s="86">
        <f>AVERAGE(AI278:AI289)</f>
        <v>503.25888888888898</v>
      </c>
    </row>
    <row r="292" spans="1:35" ht="13" thickTop="1" x14ac:dyDescent="0.25"/>
    <row r="293" spans="1:35" ht="13" thickBot="1" x14ac:dyDescent="0.3"/>
    <row r="294" spans="1:35" ht="13" thickTop="1" x14ac:dyDescent="0.25">
      <c r="A294" s="35" t="s">
        <v>5</v>
      </c>
      <c r="B294" s="16" t="s">
        <v>6</v>
      </c>
      <c r="C294" s="16" t="s">
        <v>6</v>
      </c>
      <c r="D294" s="16" t="s">
        <v>7</v>
      </c>
      <c r="E294" s="16" t="s">
        <v>8</v>
      </c>
      <c r="F294" s="22" t="s">
        <v>2</v>
      </c>
      <c r="G294" s="16" t="s">
        <v>9</v>
      </c>
      <c r="H294" s="16" t="s">
        <v>10</v>
      </c>
      <c r="I294" s="22" t="s">
        <v>3</v>
      </c>
      <c r="J294" s="16" t="s">
        <v>11</v>
      </c>
      <c r="K294" s="16" t="s">
        <v>12</v>
      </c>
      <c r="L294" s="22" t="s">
        <v>13</v>
      </c>
      <c r="M294" s="16" t="s">
        <v>14</v>
      </c>
      <c r="N294" s="16" t="s">
        <v>15</v>
      </c>
      <c r="O294" s="16" t="s">
        <v>16</v>
      </c>
      <c r="P294" s="16" t="s">
        <v>17</v>
      </c>
      <c r="Q294" s="16" t="s">
        <v>76</v>
      </c>
      <c r="R294" s="16" t="s">
        <v>77</v>
      </c>
      <c r="S294" s="16" t="s">
        <v>78</v>
      </c>
      <c r="T294" s="16" t="s">
        <v>79</v>
      </c>
      <c r="U294" s="74" t="s">
        <v>109</v>
      </c>
      <c r="V294" s="16" t="s">
        <v>80</v>
      </c>
      <c r="W294" s="16" t="s">
        <v>81</v>
      </c>
      <c r="X294" s="74" t="s">
        <v>110</v>
      </c>
      <c r="Y294" s="16" t="s">
        <v>82</v>
      </c>
      <c r="Z294" s="36" t="s">
        <v>18</v>
      </c>
      <c r="AA294" s="36" t="s">
        <v>19</v>
      </c>
      <c r="AB294" s="16" t="s">
        <v>56</v>
      </c>
      <c r="AC294" s="16" t="s">
        <v>56</v>
      </c>
      <c r="AD294" s="56" t="s">
        <v>83</v>
      </c>
      <c r="AE294" s="57" t="s">
        <v>84</v>
      </c>
      <c r="AF294" s="58" t="s">
        <v>85</v>
      </c>
      <c r="AG294" s="59" t="s">
        <v>83</v>
      </c>
      <c r="AH294" s="58" t="s">
        <v>83</v>
      </c>
      <c r="AI294" s="56" t="s">
        <v>122</v>
      </c>
    </row>
    <row r="295" spans="1:35" ht="13" thickBot="1" x14ac:dyDescent="0.3">
      <c r="A295" s="30" t="s">
        <v>102</v>
      </c>
      <c r="B295" s="17" t="s">
        <v>21</v>
      </c>
      <c r="C295" s="18" t="s">
        <v>22</v>
      </c>
      <c r="D295" s="17" t="s">
        <v>23</v>
      </c>
      <c r="E295" s="17" t="s">
        <v>23</v>
      </c>
      <c r="F295" s="23" t="s">
        <v>24</v>
      </c>
      <c r="G295" s="17" t="s">
        <v>23</v>
      </c>
      <c r="H295" s="17" t="s">
        <v>23</v>
      </c>
      <c r="I295" s="23" t="s">
        <v>24</v>
      </c>
      <c r="J295" s="17" t="s">
        <v>23</v>
      </c>
      <c r="K295" s="17" t="s">
        <v>23</v>
      </c>
      <c r="L295" s="23" t="s">
        <v>24</v>
      </c>
      <c r="M295" s="17"/>
      <c r="N295" s="17"/>
      <c r="O295" s="17"/>
      <c r="P295" s="17"/>
      <c r="Q295" s="17" t="s">
        <v>23</v>
      </c>
      <c r="R295" s="17" t="s">
        <v>23</v>
      </c>
      <c r="S295" s="17" t="s">
        <v>23</v>
      </c>
      <c r="T295" s="17" t="s">
        <v>23</v>
      </c>
      <c r="U295" s="75" t="s">
        <v>24</v>
      </c>
      <c r="V295" s="17" t="s">
        <v>23</v>
      </c>
      <c r="W295" s="17" t="s">
        <v>23</v>
      </c>
      <c r="X295" s="75" t="s">
        <v>24</v>
      </c>
      <c r="Y295" s="17"/>
      <c r="Z295" s="18" t="s">
        <v>25</v>
      </c>
      <c r="AA295" s="18" t="s">
        <v>26</v>
      </c>
      <c r="AB295" s="17" t="s">
        <v>58</v>
      </c>
      <c r="AC295" s="17" t="s">
        <v>24</v>
      </c>
      <c r="AD295" s="60" t="s">
        <v>6</v>
      </c>
      <c r="AE295" s="61" t="s">
        <v>87</v>
      </c>
      <c r="AF295" s="62" t="s">
        <v>88</v>
      </c>
      <c r="AG295" s="63" t="s">
        <v>89</v>
      </c>
      <c r="AH295" s="62" t="s">
        <v>90</v>
      </c>
      <c r="AI295" s="60" t="s">
        <v>123</v>
      </c>
    </row>
    <row r="296" spans="1:35" ht="13" thickTop="1" x14ac:dyDescent="0.25">
      <c r="A296" s="7" t="s">
        <v>27</v>
      </c>
      <c r="B296" s="8">
        <v>4642</v>
      </c>
      <c r="C296" s="8">
        <v>150</v>
      </c>
      <c r="D296" s="8">
        <v>180</v>
      </c>
      <c r="E296" s="8">
        <v>10</v>
      </c>
      <c r="F296" s="34">
        <v>0.94</v>
      </c>
      <c r="G296" s="8">
        <v>278</v>
      </c>
      <c r="H296" s="8">
        <v>10</v>
      </c>
      <c r="I296" s="34">
        <v>0.96</v>
      </c>
      <c r="J296" s="8">
        <v>481</v>
      </c>
      <c r="K296" s="8">
        <v>28</v>
      </c>
      <c r="L296" s="34">
        <v>0.94</v>
      </c>
      <c r="M296" s="21">
        <v>7.54</v>
      </c>
      <c r="N296" s="21">
        <v>7.26</v>
      </c>
      <c r="O296" s="8">
        <v>1300</v>
      </c>
      <c r="P296" s="8">
        <v>1036</v>
      </c>
      <c r="Q296" s="28">
        <v>40.700000000000003</v>
      </c>
      <c r="R296" s="28">
        <v>2.5</v>
      </c>
      <c r="S296" s="33">
        <v>57.6</v>
      </c>
      <c r="T296" s="33">
        <v>11.9</v>
      </c>
      <c r="U296" s="32">
        <f>1-T296/S296</f>
        <v>0.79340277777777779</v>
      </c>
      <c r="V296" s="28">
        <v>5.7</v>
      </c>
      <c r="W296" s="28">
        <v>2.2999999999999998</v>
      </c>
      <c r="X296" s="32">
        <f>1-W296/V296</f>
        <v>0.59649122807017552</v>
      </c>
      <c r="Y296" s="21">
        <v>2</v>
      </c>
      <c r="Z296" s="8">
        <v>2065</v>
      </c>
      <c r="AA296" s="9">
        <f t="shared" ref="AA296:AA307" si="106">Z296/B296</f>
        <v>0.44485135717363206</v>
      </c>
      <c r="AB296" s="8">
        <v>88</v>
      </c>
      <c r="AC296" s="21">
        <v>1.3</v>
      </c>
      <c r="AD296" s="64">
        <f>C296/$C$2</f>
        <v>1</v>
      </c>
      <c r="AE296" s="65">
        <f>(C296*D296)/1000</f>
        <v>27</v>
      </c>
      <c r="AF296" s="66">
        <f>(AE296)/$E$3</f>
        <v>0.45</v>
      </c>
      <c r="AG296" s="67">
        <f>(C296*G296)/1000</f>
        <v>41.7</v>
      </c>
      <c r="AH296" s="66">
        <f>(AG296)/$G$3</f>
        <v>0.69500000000000006</v>
      </c>
      <c r="AI296" s="84">
        <f>(0.8*C296*G296)/60</f>
        <v>556</v>
      </c>
    </row>
    <row r="297" spans="1:35" x14ac:dyDescent="0.25">
      <c r="A297" s="7" t="s">
        <v>28</v>
      </c>
      <c r="B297" s="8">
        <v>4166</v>
      </c>
      <c r="C297" s="8">
        <v>149</v>
      </c>
      <c r="D297" s="8">
        <v>160</v>
      </c>
      <c r="E297" s="8">
        <v>8</v>
      </c>
      <c r="F297" s="34">
        <v>0.95</v>
      </c>
      <c r="G297" s="8">
        <v>231</v>
      </c>
      <c r="H297" s="8">
        <v>10</v>
      </c>
      <c r="I297" s="34">
        <v>0.96</v>
      </c>
      <c r="J297" s="8">
        <v>435</v>
      </c>
      <c r="K297" s="8">
        <v>27</v>
      </c>
      <c r="L297" s="34">
        <v>0.94</v>
      </c>
      <c r="M297" s="21">
        <v>7.391</v>
      </c>
      <c r="N297" s="21">
        <v>7.2690000000000001</v>
      </c>
      <c r="O297" s="8">
        <v>1261.125</v>
      </c>
      <c r="P297" s="8">
        <v>1221</v>
      </c>
      <c r="Q297" s="28">
        <v>30.2</v>
      </c>
      <c r="R297" s="28">
        <v>2.1</v>
      </c>
      <c r="S297" s="33">
        <v>35.9</v>
      </c>
      <c r="T297" s="33">
        <v>13.5</v>
      </c>
      <c r="U297" s="32">
        <f t="shared" ref="U297:U307" si="107">1-T297/S297</f>
        <v>0.62395543175487456</v>
      </c>
      <c r="V297" s="28">
        <v>4.2</v>
      </c>
      <c r="W297" s="28">
        <v>2.6</v>
      </c>
      <c r="X297" s="32">
        <f t="shared" ref="X297:X307" si="108">1-W297/V297</f>
        <v>0.38095238095238093</v>
      </c>
      <c r="Y297" s="21">
        <v>2.25</v>
      </c>
      <c r="Z297" s="8">
        <v>1999</v>
      </c>
      <c r="AA297" s="9">
        <f t="shared" si="106"/>
        <v>0.4798367738838214</v>
      </c>
      <c r="AB297" s="8">
        <v>88</v>
      </c>
      <c r="AC297" s="21">
        <v>1.36</v>
      </c>
      <c r="AD297" s="64">
        <f t="shared" ref="AD297:AD307" si="109">C297/$C$2</f>
        <v>0.99333333333333329</v>
      </c>
      <c r="AE297" s="65">
        <f t="shared" ref="AE297:AE307" si="110">(C297*D297)/1000</f>
        <v>23.84</v>
      </c>
      <c r="AF297" s="66">
        <f t="shared" ref="AF297:AF309" si="111">(AE297)/$E$3</f>
        <v>0.39733333333333332</v>
      </c>
      <c r="AG297" s="67">
        <f t="shared" ref="AG297:AG307" si="112">(C297*G297)/1000</f>
        <v>34.418999999999997</v>
      </c>
      <c r="AH297" s="66">
        <f t="shared" ref="AH297:AH309" si="113">(AG297)/$G$3</f>
        <v>0.57364999999999999</v>
      </c>
      <c r="AI297" s="84">
        <f t="shared" ref="AI297:AI307" si="114">(0.8*C297*G297)/60</f>
        <v>458.92</v>
      </c>
    </row>
    <row r="298" spans="1:35" x14ac:dyDescent="0.25">
      <c r="A298" s="7" t="s">
        <v>29</v>
      </c>
      <c r="B298" s="8">
        <v>4093</v>
      </c>
      <c r="C298" s="8">
        <v>132</v>
      </c>
      <c r="D298" s="8">
        <v>223</v>
      </c>
      <c r="E298" s="8">
        <v>6</v>
      </c>
      <c r="F298" s="34">
        <v>0.97</v>
      </c>
      <c r="G298" s="8">
        <v>310</v>
      </c>
      <c r="H298" s="8">
        <v>8</v>
      </c>
      <c r="I298" s="34">
        <v>0.98</v>
      </c>
      <c r="J298" s="8">
        <v>616</v>
      </c>
      <c r="K298" s="8">
        <v>24</v>
      </c>
      <c r="L298" s="34">
        <v>0.96</v>
      </c>
      <c r="M298" s="21">
        <v>7.5049999999999999</v>
      </c>
      <c r="N298" s="21">
        <v>7.6050000000000004</v>
      </c>
      <c r="O298" s="8">
        <v>1369.25</v>
      </c>
      <c r="P298" s="8">
        <v>1036.75</v>
      </c>
      <c r="Q298" s="28">
        <v>49.2</v>
      </c>
      <c r="R298" s="28">
        <v>1.4</v>
      </c>
      <c r="S298" s="33">
        <v>58</v>
      </c>
      <c r="T298" s="33">
        <v>7.1</v>
      </c>
      <c r="U298" s="32">
        <f t="shared" si="107"/>
        <v>0.87758620689655176</v>
      </c>
      <c r="V298" s="28">
        <v>6.8</v>
      </c>
      <c r="W298" s="28">
        <v>2.2999999999999998</v>
      </c>
      <c r="X298" s="32">
        <f t="shared" si="108"/>
        <v>0.66176470588235303</v>
      </c>
      <c r="Y298" s="21">
        <v>3.36</v>
      </c>
      <c r="Z298" s="8">
        <v>2327</v>
      </c>
      <c r="AA298" s="9">
        <f t="shared" si="106"/>
        <v>0.56853163938431472</v>
      </c>
      <c r="AB298" s="8">
        <v>99</v>
      </c>
      <c r="AC298" s="21">
        <v>1.07</v>
      </c>
      <c r="AD298" s="64">
        <f t="shared" si="109"/>
        <v>0.88</v>
      </c>
      <c r="AE298" s="65">
        <f t="shared" si="110"/>
        <v>29.436</v>
      </c>
      <c r="AF298" s="66">
        <f t="shared" si="111"/>
        <v>0.49059999999999998</v>
      </c>
      <c r="AG298" s="67">
        <f t="shared" si="112"/>
        <v>40.92</v>
      </c>
      <c r="AH298" s="66">
        <f t="shared" si="113"/>
        <v>0.68200000000000005</v>
      </c>
      <c r="AI298" s="84">
        <f t="shared" si="114"/>
        <v>545.6</v>
      </c>
    </row>
    <row r="299" spans="1:35" x14ac:dyDescent="0.25">
      <c r="A299" s="7" t="s">
        <v>30</v>
      </c>
      <c r="B299" s="8">
        <v>3313</v>
      </c>
      <c r="C299" s="8">
        <v>110</v>
      </c>
      <c r="D299" s="8">
        <v>171</v>
      </c>
      <c r="E299" s="8">
        <v>9</v>
      </c>
      <c r="F299" s="34">
        <v>0.95</v>
      </c>
      <c r="G299" s="8">
        <v>273</v>
      </c>
      <c r="H299" s="8">
        <v>9</v>
      </c>
      <c r="I299" s="34">
        <v>0.97</v>
      </c>
      <c r="J299" s="8">
        <v>520</v>
      </c>
      <c r="K299" s="8">
        <v>28</v>
      </c>
      <c r="L299" s="34">
        <v>0.95</v>
      </c>
      <c r="M299" s="21">
        <v>7.5010000000000003</v>
      </c>
      <c r="N299" s="21">
        <v>7.5970000000000004</v>
      </c>
      <c r="O299" s="8">
        <v>1391.1110000000001</v>
      </c>
      <c r="P299" s="8">
        <v>1015.556</v>
      </c>
      <c r="Q299" s="28">
        <v>43</v>
      </c>
      <c r="R299" s="28">
        <v>1.3</v>
      </c>
      <c r="S299" s="33">
        <v>53.8</v>
      </c>
      <c r="T299" s="33">
        <v>7.4</v>
      </c>
      <c r="U299" s="32">
        <f t="shared" si="107"/>
        <v>0.86245353159851301</v>
      </c>
      <c r="V299" s="28">
        <v>6.6</v>
      </c>
      <c r="W299" s="28">
        <v>2.5</v>
      </c>
      <c r="X299" s="32">
        <f t="shared" si="108"/>
        <v>0.62121212121212122</v>
      </c>
      <c r="Y299" s="21">
        <v>2.95</v>
      </c>
      <c r="Z299" s="8">
        <v>2008</v>
      </c>
      <c r="AA299" s="9">
        <f t="shared" si="106"/>
        <v>0.60609719287654695</v>
      </c>
      <c r="AB299" s="8">
        <v>99</v>
      </c>
      <c r="AC299" s="21">
        <v>1.34</v>
      </c>
      <c r="AD299" s="64">
        <f t="shared" si="109"/>
        <v>0.73333333333333328</v>
      </c>
      <c r="AE299" s="65">
        <f t="shared" si="110"/>
        <v>18.809999999999999</v>
      </c>
      <c r="AF299" s="66">
        <f t="shared" si="111"/>
        <v>0.3135</v>
      </c>
      <c r="AG299" s="67">
        <f t="shared" si="112"/>
        <v>30.03</v>
      </c>
      <c r="AH299" s="66">
        <f t="shared" si="113"/>
        <v>0.50050000000000006</v>
      </c>
      <c r="AI299" s="84">
        <f t="shared" si="114"/>
        <v>400.4</v>
      </c>
    </row>
    <row r="300" spans="1:35" x14ac:dyDescent="0.25">
      <c r="A300" s="7" t="s">
        <v>31</v>
      </c>
      <c r="B300" s="8">
        <v>3572</v>
      </c>
      <c r="C300" s="8">
        <v>115</v>
      </c>
      <c r="D300" s="8">
        <v>165</v>
      </c>
      <c r="E300" s="8">
        <v>13</v>
      </c>
      <c r="F300" s="34">
        <v>0.92</v>
      </c>
      <c r="G300" s="8">
        <v>288</v>
      </c>
      <c r="H300" s="8">
        <v>11</v>
      </c>
      <c r="I300" s="34">
        <v>0.96</v>
      </c>
      <c r="J300" s="8">
        <v>586</v>
      </c>
      <c r="K300" s="8">
        <v>33</v>
      </c>
      <c r="L300" s="34">
        <v>0.94</v>
      </c>
      <c r="M300" s="21">
        <v>7.64</v>
      </c>
      <c r="N300" s="21">
        <v>7.6059999999999999</v>
      </c>
      <c r="O300" s="8">
        <v>1536.778</v>
      </c>
      <c r="P300" s="8">
        <v>1097</v>
      </c>
      <c r="Q300" s="28">
        <v>45.9</v>
      </c>
      <c r="R300" s="28">
        <v>1.9</v>
      </c>
      <c r="S300" s="33">
        <v>56.3</v>
      </c>
      <c r="T300" s="33">
        <v>5.4</v>
      </c>
      <c r="U300" s="32">
        <f t="shared" si="107"/>
        <v>0.9040852575488455</v>
      </c>
      <c r="V300" s="28">
        <v>6.5</v>
      </c>
      <c r="W300" s="28">
        <v>1.9</v>
      </c>
      <c r="X300" s="32">
        <f t="shared" si="108"/>
        <v>0.70769230769230773</v>
      </c>
      <c r="Y300" s="21">
        <v>3.02</v>
      </c>
      <c r="Z300" s="8">
        <v>2021</v>
      </c>
      <c r="AA300" s="9">
        <f t="shared" si="106"/>
        <v>0.56578947368421051</v>
      </c>
      <c r="AB300" s="8">
        <v>99</v>
      </c>
      <c r="AC300" s="21">
        <v>1.1299999999999999</v>
      </c>
      <c r="AD300" s="64">
        <f t="shared" si="109"/>
        <v>0.76666666666666672</v>
      </c>
      <c r="AE300" s="65">
        <f t="shared" si="110"/>
        <v>18.975000000000001</v>
      </c>
      <c r="AF300" s="66">
        <f t="shared" si="111"/>
        <v>0.31625000000000003</v>
      </c>
      <c r="AG300" s="67">
        <f t="shared" si="112"/>
        <v>33.119999999999997</v>
      </c>
      <c r="AH300" s="66">
        <f t="shared" si="113"/>
        <v>0.55199999999999994</v>
      </c>
      <c r="AI300" s="84">
        <f t="shared" si="114"/>
        <v>441.6</v>
      </c>
    </row>
    <row r="301" spans="1:35" x14ac:dyDescent="0.25">
      <c r="A301" s="7" t="s">
        <v>32</v>
      </c>
      <c r="B301" s="8">
        <v>3092</v>
      </c>
      <c r="C301" s="8">
        <v>103</v>
      </c>
      <c r="D301" s="8">
        <v>252</v>
      </c>
      <c r="E301" s="8">
        <v>11</v>
      </c>
      <c r="F301" s="34">
        <v>0.96</v>
      </c>
      <c r="G301" s="8">
        <v>351</v>
      </c>
      <c r="H301" s="8">
        <v>10</v>
      </c>
      <c r="I301" s="34">
        <v>0.97</v>
      </c>
      <c r="J301" s="8">
        <v>712</v>
      </c>
      <c r="K301" s="8">
        <v>31</v>
      </c>
      <c r="L301" s="34">
        <v>0.96</v>
      </c>
      <c r="M301" s="21">
        <v>7.2830000000000004</v>
      </c>
      <c r="N301" s="21">
        <v>7.6660000000000004</v>
      </c>
      <c r="O301" s="8">
        <v>1502.875</v>
      </c>
      <c r="P301" s="8">
        <v>1107.375</v>
      </c>
      <c r="Q301" s="28">
        <v>66.099999999999994</v>
      </c>
      <c r="R301" s="28">
        <v>0.9</v>
      </c>
      <c r="S301" s="33">
        <v>79.7</v>
      </c>
      <c r="T301" s="33">
        <v>11</v>
      </c>
      <c r="U301" s="32">
        <f t="shared" si="107"/>
        <v>0.86198243412797992</v>
      </c>
      <c r="V301" s="28">
        <v>8.1</v>
      </c>
      <c r="W301" s="28">
        <v>3.2</v>
      </c>
      <c r="X301" s="32">
        <f t="shared" si="108"/>
        <v>0.60493827160493829</v>
      </c>
      <c r="Y301" s="21">
        <v>2.21</v>
      </c>
      <c r="Z301" s="8">
        <v>2122</v>
      </c>
      <c r="AA301" s="9">
        <f t="shared" si="106"/>
        <v>0.6862871927554981</v>
      </c>
      <c r="AB301" s="8">
        <v>88</v>
      </c>
      <c r="AC301" s="21">
        <v>1.08</v>
      </c>
      <c r="AD301" s="64">
        <f t="shared" si="109"/>
        <v>0.68666666666666665</v>
      </c>
      <c r="AE301" s="65">
        <f t="shared" si="110"/>
        <v>25.956</v>
      </c>
      <c r="AF301" s="66">
        <f t="shared" si="111"/>
        <v>0.43259999999999998</v>
      </c>
      <c r="AG301" s="67">
        <f t="shared" si="112"/>
        <v>36.152999999999999</v>
      </c>
      <c r="AH301" s="66">
        <f t="shared" si="113"/>
        <v>0.60255000000000003</v>
      </c>
      <c r="AI301" s="84">
        <f t="shared" si="114"/>
        <v>482.04</v>
      </c>
    </row>
    <row r="302" spans="1:35" x14ac:dyDescent="0.25">
      <c r="A302" s="7" t="s">
        <v>33</v>
      </c>
      <c r="B302" s="8">
        <v>3735</v>
      </c>
      <c r="C302" s="8">
        <v>120</v>
      </c>
      <c r="D302" s="8">
        <v>165</v>
      </c>
      <c r="E302" s="8">
        <v>12</v>
      </c>
      <c r="F302" s="34">
        <v>0.93</v>
      </c>
      <c r="G302" s="8">
        <v>240</v>
      </c>
      <c r="H302" s="8">
        <v>11</v>
      </c>
      <c r="I302" s="34">
        <v>0.96</v>
      </c>
      <c r="J302" s="8">
        <v>469</v>
      </c>
      <c r="K302" s="8">
        <v>31</v>
      </c>
      <c r="L302" s="34">
        <v>0.93</v>
      </c>
      <c r="M302" s="21">
        <v>7.33</v>
      </c>
      <c r="N302" s="21">
        <v>7.7130000000000001</v>
      </c>
      <c r="O302" s="8">
        <v>1503.5</v>
      </c>
      <c r="P302" s="8">
        <v>1164.4000000000001</v>
      </c>
      <c r="Q302" s="28">
        <v>49</v>
      </c>
      <c r="R302" s="28">
        <v>0.5</v>
      </c>
      <c r="S302" s="33">
        <v>60.8</v>
      </c>
      <c r="T302" s="33">
        <v>15.4</v>
      </c>
      <c r="U302" s="32">
        <f t="shared" si="107"/>
        <v>0.74671052631578938</v>
      </c>
      <c r="V302" s="28">
        <v>6.5</v>
      </c>
      <c r="W302" s="28">
        <v>3.4</v>
      </c>
      <c r="X302" s="32">
        <f t="shared" si="108"/>
        <v>0.47692307692307689</v>
      </c>
      <c r="Y302" s="21">
        <v>2.36</v>
      </c>
      <c r="Z302" s="8">
        <v>2656</v>
      </c>
      <c r="AA302" s="9">
        <f t="shared" si="106"/>
        <v>0.71111111111111114</v>
      </c>
      <c r="AB302" s="8">
        <v>99</v>
      </c>
      <c r="AC302" s="21">
        <v>0.55000000000000004</v>
      </c>
      <c r="AD302" s="64">
        <f t="shared" si="109"/>
        <v>0.8</v>
      </c>
      <c r="AE302" s="65">
        <f t="shared" si="110"/>
        <v>19.8</v>
      </c>
      <c r="AF302" s="66">
        <f t="shared" si="111"/>
        <v>0.33</v>
      </c>
      <c r="AG302" s="67">
        <f t="shared" si="112"/>
        <v>28.8</v>
      </c>
      <c r="AH302" s="66">
        <f t="shared" si="113"/>
        <v>0.48000000000000004</v>
      </c>
      <c r="AI302" s="84">
        <f t="shared" si="114"/>
        <v>384</v>
      </c>
    </row>
    <row r="303" spans="1:35" x14ac:dyDescent="0.25">
      <c r="A303" s="7" t="s">
        <v>34</v>
      </c>
      <c r="B303" s="8">
        <v>3986</v>
      </c>
      <c r="C303" s="8">
        <v>129</v>
      </c>
      <c r="D303" s="8">
        <v>201</v>
      </c>
      <c r="E303" s="8">
        <v>16</v>
      </c>
      <c r="F303" s="34">
        <v>0.92</v>
      </c>
      <c r="G303" s="8">
        <v>240</v>
      </c>
      <c r="H303" s="8">
        <v>13</v>
      </c>
      <c r="I303" s="34">
        <v>0.95</v>
      </c>
      <c r="J303" s="8">
        <v>476</v>
      </c>
      <c r="K303" s="8">
        <v>37</v>
      </c>
      <c r="L303" s="34">
        <v>0.92</v>
      </c>
      <c r="M303" s="21">
        <v>7.4589999999999996</v>
      </c>
      <c r="N303" s="21">
        <v>7.6440000000000001</v>
      </c>
      <c r="O303" s="8">
        <v>1490.625</v>
      </c>
      <c r="P303" s="8">
        <v>1072.75</v>
      </c>
      <c r="Q303" s="28">
        <v>64.599999999999994</v>
      </c>
      <c r="R303" s="28">
        <v>0.7</v>
      </c>
      <c r="S303" s="33">
        <v>74.400000000000006</v>
      </c>
      <c r="T303" s="33">
        <v>15</v>
      </c>
      <c r="U303" s="32">
        <f t="shared" si="107"/>
        <v>0.79838709677419351</v>
      </c>
      <c r="V303" s="28">
        <v>7.5</v>
      </c>
      <c r="W303" s="28">
        <v>3.8</v>
      </c>
      <c r="X303" s="32">
        <f t="shared" si="108"/>
        <v>0.4933333333333334</v>
      </c>
      <c r="Y303" s="21">
        <v>2.12</v>
      </c>
      <c r="Z303" s="8">
        <v>2721</v>
      </c>
      <c r="AA303" s="9">
        <f t="shared" si="106"/>
        <v>0.68263923733065734</v>
      </c>
      <c r="AB303" s="8">
        <v>99</v>
      </c>
      <c r="AC303" s="21">
        <v>0.72</v>
      </c>
      <c r="AD303" s="64">
        <f t="shared" si="109"/>
        <v>0.86</v>
      </c>
      <c r="AE303" s="65">
        <f t="shared" si="110"/>
        <v>25.928999999999998</v>
      </c>
      <c r="AF303" s="66">
        <f t="shared" si="111"/>
        <v>0.43214999999999998</v>
      </c>
      <c r="AG303" s="67">
        <f t="shared" si="112"/>
        <v>30.96</v>
      </c>
      <c r="AH303" s="66">
        <f t="shared" si="113"/>
        <v>0.51600000000000001</v>
      </c>
      <c r="AI303" s="84">
        <f t="shared" si="114"/>
        <v>412.8</v>
      </c>
    </row>
    <row r="304" spans="1:35" x14ac:dyDescent="0.25">
      <c r="A304" s="7" t="s">
        <v>35</v>
      </c>
      <c r="B304" s="8">
        <v>4071</v>
      </c>
      <c r="C304" s="8">
        <v>136</v>
      </c>
      <c r="D304" s="8">
        <v>179</v>
      </c>
      <c r="E304" s="8">
        <v>16</v>
      </c>
      <c r="F304" s="34">
        <v>0.91</v>
      </c>
      <c r="G304" s="8">
        <v>293</v>
      </c>
      <c r="H304" s="8">
        <v>12</v>
      </c>
      <c r="I304" s="34">
        <v>0.96</v>
      </c>
      <c r="J304" s="8">
        <v>598</v>
      </c>
      <c r="K304" s="8">
        <v>38</v>
      </c>
      <c r="L304" s="34">
        <v>0.94</v>
      </c>
      <c r="M304" s="21">
        <v>7.4489999999999998</v>
      </c>
      <c r="N304" s="21">
        <v>7.62</v>
      </c>
      <c r="O304" s="8">
        <v>1444.556</v>
      </c>
      <c r="P304" s="8">
        <v>980.55600000000004</v>
      </c>
      <c r="Q304" s="28">
        <v>57.9</v>
      </c>
      <c r="R304" s="28">
        <v>0.7</v>
      </c>
      <c r="S304" s="33">
        <v>69.5</v>
      </c>
      <c r="T304" s="33">
        <v>14.5</v>
      </c>
      <c r="U304" s="32">
        <f t="shared" si="107"/>
        <v>0.79136690647482011</v>
      </c>
      <c r="V304" s="28">
        <v>6.4</v>
      </c>
      <c r="W304" s="28">
        <v>2.5</v>
      </c>
      <c r="X304" s="32">
        <f t="shared" si="108"/>
        <v>0.609375</v>
      </c>
      <c r="Y304" s="21">
        <v>1.85</v>
      </c>
      <c r="Z304" s="8">
        <v>2578</v>
      </c>
      <c r="AA304" s="9">
        <f t="shared" si="106"/>
        <v>0.63325964136575785</v>
      </c>
      <c r="AB304" s="8">
        <v>77</v>
      </c>
      <c r="AC304" s="21">
        <v>0.69</v>
      </c>
      <c r="AD304" s="64">
        <f t="shared" si="109"/>
        <v>0.90666666666666662</v>
      </c>
      <c r="AE304" s="65">
        <f t="shared" si="110"/>
        <v>24.344000000000001</v>
      </c>
      <c r="AF304" s="66">
        <f t="shared" si="111"/>
        <v>0.40573333333333333</v>
      </c>
      <c r="AG304" s="67">
        <f t="shared" si="112"/>
        <v>39.847999999999999</v>
      </c>
      <c r="AH304" s="66">
        <f t="shared" si="113"/>
        <v>0.66413333333333335</v>
      </c>
      <c r="AI304" s="84">
        <f t="shared" si="114"/>
        <v>531.30666666666673</v>
      </c>
    </row>
    <row r="305" spans="1:35" x14ac:dyDescent="0.25">
      <c r="A305" s="7" t="s">
        <v>36</v>
      </c>
      <c r="B305" s="8">
        <v>3853</v>
      </c>
      <c r="C305" s="8">
        <v>124</v>
      </c>
      <c r="D305" s="8">
        <v>208</v>
      </c>
      <c r="E305" s="8">
        <v>17</v>
      </c>
      <c r="F305" s="34">
        <v>0.92</v>
      </c>
      <c r="G305" s="8">
        <v>262</v>
      </c>
      <c r="H305" s="8">
        <v>12</v>
      </c>
      <c r="I305" s="34">
        <v>0.95</v>
      </c>
      <c r="J305" s="8">
        <v>587</v>
      </c>
      <c r="K305" s="8">
        <v>40</v>
      </c>
      <c r="L305" s="34">
        <v>0.93</v>
      </c>
      <c r="M305" s="21">
        <v>7.5030000000000001</v>
      </c>
      <c r="N305" s="21">
        <v>7.6260000000000003</v>
      </c>
      <c r="O305" s="8">
        <v>1314.1110000000001</v>
      </c>
      <c r="P305" s="8">
        <v>959.55600000000004</v>
      </c>
      <c r="Q305" s="28">
        <v>58.5</v>
      </c>
      <c r="R305" s="28">
        <v>0.8</v>
      </c>
      <c r="S305" s="33">
        <v>70.3</v>
      </c>
      <c r="T305" s="33">
        <v>23.1</v>
      </c>
      <c r="U305" s="32">
        <f t="shared" si="107"/>
        <v>0.67140825035561869</v>
      </c>
      <c r="V305" s="28">
        <v>6.6</v>
      </c>
      <c r="W305" s="28">
        <v>3</v>
      </c>
      <c r="X305" s="32">
        <f t="shared" si="108"/>
        <v>0.54545454545454541</v>
      </c>
      <c r="Y305" s="21">
        <v>1.77</v>
      </c>
      <c r="Z305" s="8">
        <v>2513</v>
      </c>
      <c r="AA305" s="9">
        <f t="shared" si="106"/>
        <v>0.65221905009083836</v>
      </c>
      <c r="AB305" s="8">
        <v>55</v>
      </c>
      <c r="AC305" s="21">
        <v>0.46</v>
      </c>
      <c r="AD305" s="64">
        <f t="shared" si="109"/>
        <v>0.82666666666666666</v>
      </c>
      <c r="AE305" s="65">
        <f t="shared" si="110"/>
        <v>25.792000000000002</v>
      </c>
      <c r="AF305" s="66">
        <f t="shared" si="111"/>
        <v>0.42986666666666667</v>
      </c>
      <c r="AG305" s="67">
        <f t="shared" si="112"/>
        <v>32.488</v>
      </c>
      <c r="AH305" s="66">
        <f t="shared" si="113"/>
        <v>0.54146666666666665</v>
      </c>
      <c r="AI305" s="84">
        <f t="shared" si="114"/>
        <v>433.17333333333335</v>
      </c>
    </row>
    <row r="306" spans="1:35" x14ac:dyDescent="0.25">
      <c r="A306" s="7" t="s">
        <v>37</v>
      </c>
      <c r="B306" s="8">
        <v>4097</v>
      </c>
      <c r="C306" s="8">
        <f>B306/30</f>
        <v>136.56666666666666</v>
      </c>
      <c r="D306" s="8">
        <v>195</v>
      </c>
      <c r="E306" s="8">
        <v>8</v>
      </c>
      <c r="F306" s="34">
        <v>0.96</v>
      </c>
      <c r="G306" s="8">
        <v>234</v>
      </c>
      <c r="H306" s="8">
        <v>7</v>
      </c>
      <c r="I306" s="34">
        <v>0.97</v>
      </c>
      <c r="J306" s="8">
        <v>508</v>
      </c>
      <c r="K306" s="8">
        <v>19</v>
      </c>
      <c r="L306" s="34">
        <v>0.96</v>
      </c>
      <c r="M306" s="21">
        <v>7.5940000000000003</v>
      </c>
      <c r="N306" s="21">
        <v>7.718</v>
      </c>
      <c r="O306" s="8">
        <v>1211.75</v>
      </c>
      <c r="P306" s="8">
        <v>973.625</v>
      </c>
      <c r="Q306" s="28">
        <v>45.1</v>
      </c>
      <c r="R306" s="28">
        <v>0.7</v>
      </c>
      <c r="S306" s="33">
        <v>56.5</v>
      </c>
      <c r="T306" s="33">
        <v>10.199999999999999</v>
      </c>
      <c r="U306" s="32">
        <f t="shared" si="107"/>
        <v>0.8194690265486726</v>
      </c>
      <c r="V306" s="28">
        <v>5.8</v>
      </c>
      <c r="W306" s="28">
        <v>2.1</v>
      </c>
      <c r="X306" s="32">
        <f t="shared" si="108"/>
        <v>0.63793103448275867</v>
      </c>
      <c r="Y306" s="21">
        <v>1.02</v>
      </c>
      <c r="Z306" s="8">
        <v>2566</v>
      </c>
      <c r="AA306" s="9">
        <f t="shared" si="106"/>
        <v>0.62631193556260678</v>
      </c>
      <c r="AB306" s="8">
        <v>88</v>
      </c>
      <c r="AC306" s="21">
        <v>1.23</v>
      </c>
      <c r="AD306" s="64">
        <f t="shared" si="109"/>
        <v>0.91044444444444439</v>
      </c>
      <c r="AE306" s="65">
        <f t="shared" si="110"/>
        <v>26.630500000000001</v>
      </c>
      <c r="AF306" s="66">
        <f t="shared" si="111"/>
        <v>0.44384166666666669</v>
      </c>
      <c r="AG306" s="67">
        <f t="shared" si="112"/>
        <v>31.956599999999998</v>
      </c>
      <c r="AH306" s="66">
        <f t="shared" si="113"/>
        <v>0.53260999999999992</v>
      </c>
      <c r="AI306" s="84">
        <f t="shared" si="114"/>
        <v>426.08799999999997</v>
      </c>
    </row>
    <row r="307" spans="1:35" ht="13" thickBot="1" x14ac:dyDescent="0.3">
      <c r="A307" s="7" t="s">
        <v>38</v>
      </c>
      <c r="B307" s="8">
        <v>6514</v>
      </c>
      <c r="C307" s="8">
        <v>210</v>
      </c>
      <c r="D307" s="8">
        <v>154</v>
      </c>
      <c r="E307" s="8">
        <v>17</v>
      </c>
      <c r="F307" s="34">
        <v>0.89</v>
      </c>
      <c r="G307" s="8">
        <v>217</v>
      </c>
      <c r="H307" s="8">
        <v>13</v>
      </c>
      <c r="I307" s="34">
        <v>0.94</v>
      </c>
      <c r="J307" s="8">
        <v>442</v>
      </c>
      <c r="K307" s="8">
        <v>38</v>
      </c>
      <c r="L307" s="34">
        <v>0.91</v>
      </c>
      <c r="M307" s="21">
        <v>7.8</v>
      </c>
      <c r="N307" s="21">
        <v>7.7119999999999997</v>
      </c>
      <c r="O307" s="8">
        <v>1322.8330000000001</v>
      </c>
      <c r="P307" s="8">
        <v>1067.5</v>
      </c>
      <c r="Q307" s="28">
        <v>50</v>
      </c>
      <c r="R307" s="28">
        <v>5.6</v>
      </c>
      <c r="S307" s="33">
        <v>58.5</v>
      </c>
      <c r="T307" s="33">
        <v>18.600000000000001</v>
      </c>
      <c r="U307" s="32">
        <f t="shared" si="107"/>
        <v>0.68205128205128207</v>
      </c>
      <c r="V307" s="28">
        <v>5.6</v>
      </c>
      <c r="W307" s="28">
        <v>2.2999999999999998</v>
      </c>
      <c r="X307" s="32">
        <f t="shared" si="108"/>
        <v>0.5892857142857143</v>
      </c>
      <c r="Y307" s="21">
        <v>0.95</v>
      </c>
      <c r="Z307" s="8">
        <v>2791</v>
      </c>
      <c r="AA307" s="9">
        <f t="shared" si="106"/>
        <v>0.42846177463923857</v>
      </c>
      <c r="AB307" s="8">
        <v>33</v>
      </c>
      <c r="AC307" s="21">
        <v>1.1200000000000001</v>
      </c>
      <c r="AD307" s="64">
        <f t="shared" si="109"/>
        <v>1.4</v>
      </c>
      <c r="AE307" s="65">
        <f t="shared" si="110"/>
        <v>32.340000000000003</v>
      </c>
      <c r="AF307" s="66">
        <f t="shared" si="111"/>
        <v>0.53900000000000003</v>
      </c>
      <c r="AG307" s="67">
        <f t="shared" si="112"/>
        <v>45.57</v>
      </c>
      <c r="AH307" s="66">
        <f t="shared" si="113"/>
        <v>0.75949999999999995</v>
      </c>
      <c r="AI307" s="84">
        <f t="shared" si="114"/>
        <v>607.6</v>
      </c>
    </row>
    <row r="308" spans="1:35" ht="13.5" thickTop="1" thickBot="1" x14ac:dyDescent="0.3">
      <c r="A308" s="80" t="s">
        <v>103</v>
      </c>
      <c r="B308" s="27">
        <f>SUM(B296:B307)</f>
        <v>49134</v>
      </c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7">
        <f>SUM(Z296:Z307)</f>
        <v>28367</v>
      </c>
      <c r="AA308" s="20"/>
      <c r="AB308" s="29">
        <f>SUM(AB296:AB307)</f>
        <v>1012</v>
      </c>
      <c r="AC308" s="20"/>
      <c r="AD308" s="68"/>
      <c r="AE308" s="69"/>
      <c r="AF308" s="70"/>
      <c r="AG308" s="71"/>
      <c r="AH308" s="70"/>
      <c r="AI308" s="85"/>
    </row>
    <row r="309" spans="1:35" ht="13.5" thickTop="1" thickBot="1" x14ac:dyDescent="0.3">
      <c r="A309" s="81" t="s">
        <v>104</v>
      </c>
      <c r="B309" s="12">
        <f t="shared" ref="B309:X309" si="115">AVERAGE(B296:B307)</f>
        <v>4094.5</v>
      </c>
      <c r="C309" s="76">
        <f t="shared" si="115"/>
        <v>134.54722222222222</v>
      </c>
      <c r="D309" s="76">
        <f t="shared" si="115"/>
        <v>187.75</v>
      </c>
      <c r="E309" s="76">
        <f t="shared" si="115"/>
        <v>11.916666666666666</v>
      </c>
      <c r="F309" s="83">
        <f>AVERAGE(F296:F307)</f>
        <v>0.93499999999999994</v>
      </c>
      <c r="G309" s="76">
        <f>AVERAGE(G296:G307)</f>
        <v>268.08333333333331</v>
      </c>
      <c r="H309" s="76">
        <f>AVERAGE(H296:H307)</f>
        <v>10.5</v>
      </c>
      <c r="I309" s="83">
        <f>AVERAGE(I296:I307)</f>
        <v>0.96083333333333332</v>
      </c>
      <c r="J309" s="76">
        <f t="shared" si="115"/>
        <v>535.83333333333337</v>
      </c>
      <c r="K309" s="76">
        <f t="shared" si="115"/>
        <v>31.166666666666668</v>
      </c>
      <c r="L309" s="83">
        <f>AVERAGE(L296:L307)</f>
        <v>0.94000000000000006</v>
      </c>
      <c r="M309" s="77">
        <f t="shared" si="115"/>
        <v>7.4995833333333328</v>
      </c>
      <c r="N309" s="77">
        <f t="shared" si="115"/>
        <v>7.5863333333333349</v>
      </c>
      <c r="O309" s="77">
        <f t="shared" si="115"/>
        <v>1387.3761666666667</v>
      </c>
      <c r="P309" s="77">
        <f t="shared" si="115"/>
        <v>1061.0056666666667</v>
      </c>
      <c r="Q309" s="77">
        <f>AVERAGE(Q296:Q307)</f>
        <v>50.016666666666673</v>
      </c>
      <c r="R309" s="77">
        <f>AVERAGE(R296:R307)</f>
        <v>1.5916666666666666</v>
      </c>
      <c r="S309" s="77">
        <f t="shared" si="115"/>
        <v>60.941666666666663</v>
      </c>
      <c r="T309" s="77">
        <f t="shared" si="115"/>
        <v>12.758333333333333</v>
      </c>
      <c r="U309" s="82">
        <f t="shared" si="115"/>
        <v>0.78607156068540984</v>
      </c>
      <c r="V309" s="77">
        <f t="shared" si="115"/>
        <v>6.3583333333333316</v>
      </c>
      <c r="W309" s="77">
        <f t="shared" si="115"/>
        <v>2.6583333333333337</v>
      </c>
      <c r="X309" s="82">
        <f t="shared" si="115"/>
        <v>0.57711280999114212</v>
      </c>
      <c r="Y309" s="77">
        <f>AVERAGE(Y296:Y307)</f>
        <v>2.1549999999999998</v>
      </c>
      <c r="Z309" s="12">
        <f>AVERAGE(Z296:Z307)</f>
        <v>2363.9166666666665</v>
      </c>
      <c r="AA309" s="77">
        <f>AVERAGE(AA296:AA307)</f>
        <v>0.59044969832151961</v>
      </c>
      <c r="AB309" s="12">
        <f>AVERAGE(AB296:AB307)</f>
        <v>84.333333333333329</v>
      </c>
      <c r="AC309" s="77">
        <f>AVERAGE(AC296:AC307)</f>
        <v>1.0041666666666667</v>
      </c>
      <c r="AD309" s="64">
        <f t="shared" ref="AD309" si="116">C309/$C$2</f>
        <v>0.89698148148148149</v>
      </c>
      <c r="AE309" s="65">
        <f t="shared" ref="AE309" si="117">(C309*D309)/1000</f>
        <v>25.261240972222222</v>
      </c>
      <c r="AF309" s="72">
        <f t="shared" si="111"/>
        <v>0.42102068287037037</v>
      </c>
      <c r="AG309" s="67">
        <f t="shared" ref="AG309" si="118">(C309*G309)/1000</f>
        <v>36.069867824074073</v>
      </c>
      <c r="AH309" s="66">
        <f t="shared" si="113"/>
        <v>0.60116446373456789</v>
      </c>
      <c r="AI309" s="86">
        <f>AVERAGE(AI296:AI307)</f>
        <v>473.29400000000004</v>
      </c>
    </row>
    <row r="310" spans="1:35" ht="13" thickTop="1" x14ac:dyDescent="0.25"/>
    <row r="311" spans="1:35" ht="13" thickBot="1" x14ac:dyDescent="0.3"/>
    <row r="312" spans="1:35" ht="13" thickTop="1" x14ac:dyDescent="0.25">
      <c r="A312" s="35" t="s">
        <v>5</v>
      </c>
      <c r="B312" s="16" t="s">
        <v>6</v>
      </c>
      <c r="C312" s="16" t="s">
        <v>6</v>
      </c>
      <c r="D312" s="16" t="s">
        <v>7</v>
      </c>
      <c r="E312" s="16" t="s">
        <v>8</v>
      </c>
      <c r="F312" s="22" t="s">
        <v>2</v>
      </c>
      <c r="G312" s="16" t="s">
        <v>9</v>
      </c>
      <c r="H312" s="16" t="s">
        <v>10</v>
      </c>
      <c r="I312" s="22" t="s">
        <v>3</v>
      </c>
      <c r="J312" s="16" t="s">
        <v>11</v>
      </c>
      <c r="K312" s="16" t="s">
        <v>12</v>
      </c>
      <c r="L312" s="22" t="s">
        <v>13</v>
      </c>
      <c r="M312" s="16" t="s">
        <v>14</v>
      </c>
      <c r="N312" s="16" t="s">
        <v>15</v>
      </c>
      <c r="O312" s="16" t="s">
        <v>16</v>
      </c>
      <c r="P312" s="16" t="s">
        <v>17</v>
      </c>
      <c r="Q312" s="16" t="s">
        <v>76</v>
      </c>
      <c r="R312" s="16" t="s">
        <v>77</v>
      </c>
      <c r="S312" s="16" t="s">
        <v>78</v>
      </c>
      <c r="T312" s="16" t="s">
        <v>79</v>
      </c>
      <c r="U312" s="74" t="s">
        <v>109</v>
      </c>
      <c r="V312" s="16" t="s">
        <v>80</v>
      </c>
      <c r="W312" s="16" t="s">
        <v>81</v>
      </c>
      <c r="X312" s="74" t="s">
        <v>110</v>
      </c>
      <c r="Y312" s="16" t="s">
        <v>82</v>
      </c>
      <c r="Z312" s="36" t="s">
        <v>18</v>
      </c>
      <c r="AA312" s="36" t="s">
        <v>19</v>
      </c>
      <c r="AB312" s="16" t="s">
        <v>56</v>
      </c>
      <c r="AC312" s="16" t="s">
        <v>56</v>
      </c>
      <c r="AD312" s="56" t="s">
        <v>83</v>
      </c>
      <c r="AE312" s="57" t="s">
        <v>84</v>
      </c>
      <c r="AF312" s="58" t="s">
        <v>85</v>
      </c>
      <c r="AG312" s="59" t="s">
        <v>83</v>
      </c>
      <c r="AH312" s="58" t="s">
        <v>83</v>
      </c>
      <c r="AI312" s="56" t="s">
        <v>122</v>
      </c>
    </row>
    <row r="313" spans="1:35" ht="13" thickBot="1" x14ac:dyDescent="0.3">
      <c r="A313" s="30" t="s">
        <v>105</v>
      </c>
      <c r="B313" s="17" t="s">
        <v>21</v>
      </c>
      <c r="C313" s="18" t="s">
        <v>22</v>
      </c>
      <c r="D313" s="17" t="s">
        <v>23</v>
      </c>
      <c r="E313" s="17" t="s">
        <v>23</v>
      </c>
      <c r="F313" s="23" t="s">
        <v>24</v>
      </c>
      <c r="G313" s="17" t="s">
        <v>23</v>
      </c>
      <c r="H313" s="17" t="s">
        <v>23</v>
      </c>
      <c r="I313" s="23" t="s">
        <v>24</v>
      </c>
      <c r="J313" s="17" t="s">
        <v>23</v>
      </c>
      <c r="K313" s="17" t="s">
        <v>23</v>
      </c>
      <c r="L313" s="23" t="s">
        <v>24</v>
      </c>
      <c r="M313" s="17"/>
      <c r="N313" s="17"/>
      <c r="O313" s="17"/>
      <c r="P313" s="17"/>
      <c r="Q313" s="17" t="s">
        <v>23</v>
      </c>
      <c r="R313" s="17" t="s">
        <v>23</v>
      </c>
      <c r="S313" s="17" t="s">
        <v>23</v>
      </c>
      <c r="T313" s="17" t="s">
        <v>23</v>
      </c>
      <c r="U313" s="75" t="s">
        <v>24</v>
      </c>
      <c r="V313" s="17" t="s">
        <v>23</v>
      </c>
      <c r="W313" s="17" t="s">
        <v>23</v>
      </c>
      <c r="X313" s="75" t="s">
        <v>24</v>
      </c>
      <c r="Y313" s="17"/>
      <c r="Z313" s="18" t="s">
        <v>25</v>
      </c>
      <c r="AA313" s="18" t="s">
        <v>26</v>
      </c>
      <c r="AB313" s="17" t="s">
        <v>58</v>
      </c>
      <c r="AC313" s="17" t="s">
        <v>24</v>
      </c>
      <c r="AD313" s="60" t="s">
        <v>6</v>
      </c>
      <c r="AE313" s="61" t="s">
        <v>87</v>
      </c>
      <c r="AF313" s="62" t="s">
        <v>88</v>
      </c>
      <c r="AG313" s="63" t="s">
        <v>89</v>
      </c>
      <c r="AH313" s="62" t="s">
        <v>90</v>
      </c>
      <c r="AI313" s="60" t="s">
        <v>123</v>
      </c>
    </row>
    <row r="314" spans="1:35" ht="13" thickTop="1" x14ac:dyDescent="0.25">
      <c r="A314" s="7" t="s">
        <v>27</v>
      </c>
      <c r="B314" s="8">
        <v>7518</v>
      </c>
      <c r="C314" s="8">
        <v>243</v>
      </c>
      <c r="D314" s="8">
        <v>182</v>
      </c>
      <c r="E314" s="8">
        <v>8</v>
      </c>
      <c r="F314" s="34">
        <v>0.96</v>
      </c>
      <c r="G314" s="8">
        <v>442</v>
      </c>
      <c r="H314" s="8">
        <v>28</v>
      </c>
      <c r="I314" s="34">
        <v>0.96</v>
      </c>
      <c r="J314" s="8">
        <v>203</v>
      </c>
      <c r="K314" s="8">
        <v>9</v>
      </c>
      <c r="L314" s="34">
        <v>0.94</v>
      </c>
      <c r="M314" s="21">
        <v>7.6479999999999997</v>
      </c>
      <c r="N314" s="21">
        <v>7.5039999999999996</v>
      </c>
      <c r="O314" s="8">
        <v>1197.556</v>
      </c>
      <c r="P314" s="8">
        <v>970.55600000000004</v>
      </c>
      <c r="Q314" s="28">
        <v>29.1</v>
      </c>
      <c r="R314" s="28">
        <v>2.5</v>
      </c>
      <c r="S314" s="33">
        <v>37.9</v>
      </c>
      <c r="T314" s="33">
        <v>12.9</v>
      </c>
      <c r="U314" s="32">
        <f>1-T314/S314</f>
        <v>0.65963060686015829</v>
      </c>
      <c r="V314" s="28">
        <v>4.5999999999999996</v>
      </c>
      <c r="W314" s="28">
        <v>1.8</v>
      </c>
      <c r="X314" s="32">
        <f>1-W314/V314</f>
        <v>0.60869565217391308</v>
      </c>
      <c r="Y314" s="21">
        <v>0.88</v>
      </c>
      <c r="Z314" s="8">
        <v>2829</v>
      </c>
      <c r="AA314" s="9">
        <f t="shared" ref="AA314:AA325" si="119">Z314/B314</f>
        <v>0.37629688747007184</v>
      </c>
      <c r="AB314" s="8">
        <v>33</v>
      </c>
      <c r="AC314" s="21">
        <v>1.02</v>
      </c>
      <c r="AD314" s="64">
        <f>C314/$C$2</f>
        <v>1.62</v>
      </c>
      <c r="AE314" s="65">
        <f>(C314*D314)/1000</f>
        <v>44.225999999999999</v>
      </c>
      <c r="AF314" s="66">
        <f>(AE314)/$E$3</f>
        <v>0.73709999999999998</v>
      </c>
      <c r="AG314" s="67">
        <f>(C314*G314)/1000</f>
        <v>107.40600000000001</v>
      </c>
      <c r="AH314" s="66">
        <f>(AG314)/$G$3</f>
        <v>1.7901</v>
      </c>
      <c r="AI314" s="84">
        <f>(0.8*C314*G314)/60</f>
        <v>1432.0800000000002</v>
      </c>
    </row>
    <row r="315" spans="1:35" x14ac:dyDescent="0.25">
      <c r="A315" s="7" t="s">
        <v>28</v>
      </c>
      <c r="B315" s="8">
        <v>5232</v>
      </c>
      <c r="C315" s="8">
        <v>180</v>
      </c>
      <c r="D315" s="8">
        <v>145</v>
      </c>
      <c r="E315" s="8">
        <v>7</v>
      </c>
      <c r="F315" s="34">
        <v>0.96</v>
      </c>
      <c r="G315" s="8">
        <v>205</v>
      </c>
      <c r="H315" s="8">
        <v>8</v>
      </c>
      <c r="I315" s="34">
        <v>0.96</v>
      </c>
      <c r="J315" s="8">
        <v>413</v>
      </c>
      <c r="K315" s="8">
        <v>22</v>
      </c>
      <c r="L315" s="34">
        <v>0.95</v>
      </c>
      <c r="M315" s="21">
        <v>7.633</v>
      </c>
      <c r="N315" s="21">
        <v>7.69</v>
      </c>
      <c r="O315" s="8">
        <v>1209.75</v>
      </c>
      <c r="P315" s="8">
        <v>1019.25</v>
      </c>
      <c r="Q315" s="28">
        <v>31.4</v>
      </c>
      <c r="R315" s="28">
        <v>4</v>
      </c>
      <c r="S315" s="33">
        <v>40.9</v>
      </c>
      <c r="T315" s="33">
        <v>16.5</v>
      </c>
      <c r="U315" s="32">
        <f t="shared" ref="U315:U325" si="120">1-T315/S315</f>
        <v>0.5965770171149144</v>
      </c>
      <c r="V315" s="28">
        <v>4.4000000000000004</v>
      </c>
      <c r="W315" s="28">
        <v>2</v>
      </c>
      <c r="X315" s="32">
        <f t="shared" ref="X315:X325" si="121">1-W315/V315</f>
        <v>0.54545454545454541</v>
      </c>
      <c r="Y315" s="21">
        <v>1.1000000000000001</v>
      </c>
      <c r="Z315" s="8">
        <v>2679</v>
      </c>
      <c r="AA315" s="9">
        <f t="shared" si="119"/>
        <v>0.51204128440366969</v>
      </c>
      <c r="AB315" s="8">
        <v>22</v>
      </c>
      <c r="AC315" s="21">
        <v>1.1000000000000001</v>
      </c>
      <c r="AD315" s="64">
        <f t="shared" ref="AD315:AD325" si="122">C315/$C$2</f>
        <v>1.2</v>
      </c>
      <c r="AE315" s="65">
        <f t="shared" ref="AE315:AE325" si="123">(C315*D315)/1000</f>
        <v>26.1</v>
      </c>
      <c r="AF315" s="66">
        <f t="shared" ref="AF315:AF327" si="124">(AE315)/$E$3</f>
        <v>0.435</v>
      </c>
      <c r="AG315" s="67">
        <f t="shared" ref="AG315:AG325" si="125">(C315*G315)/1000</f>
        <v>36.9</v>
      </c>
      <c r="AH315" s="66">
        <f t="shared" ref="AH315:AH327" si="126">(AG315)/$G$3</f>
        <v>0.61499999999999999</v>
      </c>
      <c r="AI315" s="84">
        <f t="shared" ref="AI315:AI325" si="127">(0.8*C315*G315)/60</f>
        <v>492</v>
      </c>
    </row>
    <row r="316" spans="1:35" x14ac:dyDescent="0.25">
      <c r="A316" s="7" t="s">
        <v>29</v>
      </c>
      <c r="B316" s="8">
        <v>8016</v>
      </c>
      <c r="C316" s="8">
        <v>259</v>
      </c>
      <c r="D316" s="8">
        <v>232</v>
      </c>
      <c r="E316" s="8">
        <v>10</v>
      </c>
      <c r="F316" s="34">
        <v>0.96</v>
      </c>
      <c r="G316" s="8">
        <v>243</v>
      </c>
      <c r="H316" s="8">
        <v>9</v>
      </c>
      <c r="I316" s="34">
        <v>0.96</v>
      </c>
      <c r="J316" s="8">
        <v>482</v>
      </c>
      <c r="K316" s="8">
        <v>26</v>
      </c>
      <c r="L316" s="34">
        <v>0.95</v>
      </c>
      <c r="M316" s="21">
        <v>7.5229999999999997</v>
      </c>
      <c r="N316" s="21">
        <v>7.7729999999999997</v>
      </c>
      <c r="O316" s="8">
        <v>1123.7139999999999</v>
      </c>
      <c r="P316" s="8">
        <v>865.14300000000003</v>
      </c>
      <c r="Q316" s="28">
        <v>29</v>
      </c>
      <c r="R316" s="28">
        <v>2.4</v>
      </c>
      <c r="S316" s="33">
        <v>39.5</v>
      </c>
      <c r="T316" s="33">
        <v>6.9</v>
      </c>
      <c r="U316" s="32">
        <f t="shared" si="120"/>
        <v>0.82531645569620249</v>
      </c>
      <c r="V316" s="28">
        <v>4.3</v>
      </c>
      <c r="W316" s="28">
        <v>1.3</v>
      </c>
      <c r="X316" s="32">
        <f t="shared" si="121"/>
        <v>0.69767441860465107</v>
      </c>
      <c r="Y316" s="21">
        <v>1.26</v>
      </c>
      <c r="Z316" s="8">
        <v>2726</v>
      </c>
      <c r="AA316" s="9">
        <f t="shared" si="119"/>
        <v>0.34006986027944114</v>
      </c>
      <c r="AB316" s="8">
        <v>66</v>
      </c>
      <c r="AC316" s="21">
        <v>0.87</v>
      </c>
      <c r="AD316" s="64">
        <f t="shared" si="122"/>
        <v>1.7266666666666666</v>
      </c>
      <c r="AE316" s="65">
        <f t="shared" si="123"/>
        <v>60.088000000000001</v>
      </c>
      <c r="AF316" s="66">
        <f t="shared" si="124"/>
        <v>1.0014666666666667</v>
      </c>
      <c r="AG316" s="67">
        <f t="shared" si="125"/>
        <v>62.936999999999998</v>
      </c>
      <c r="AH316" s="66">
        <f t="shared" si="126"/>
        <v>1.04895</v>
      </c>
      <c r="AI316" s="84">
        <f t="shared" si="127"/>
        <v>839.16000000000008</v>
      </c>
    </row>
    <row r="317" spans="1:35" x14ac:dyDescent="0.25">
      <c r="A317" s="7" t="s">
        <v>30</v>
      </c>
      <c r="B317" s="8">
        <v>13996</v>
      </c>
      <c r="C317" s="8">
        <v>467</v>
      </c>
      <c r="D317" s="8">
        <v>68</v>
      </c>
      <c r="E317" s="8">
        <v>18</v>
      </c>
      <c r="F317" s="34">
        <v>0.74</v>
      </c>
      <c r="G317" s="8">
        <v>94</v>
      </c>
      <c r="H317" s="8">
        <v>8</v>
      </c>
      <c r="I317" s="34">
        <v>0.91</v>
      </c>
      <c r="J317" s="8">
        <v>175</v>
      </c>
      <c r="K317" s="8">
        <v>23</v>
      </c>
      <c r="L317" s="34">
        <v>0.87</v>
      </c>
      <c r="M317" s="21">
        <v>7.8529999999999998</v>
      </c>
      <c r="N317" s="21">
        <v>7.7060000000000004</v>
      </c>
      <c r="O317" s="8">
        <v>1007.429</v>
      </c>
      <c r="P317" s="8">
        <v>900.57100000000003</v>
      </c>
      <c r="Q317" s="28">
        <v>13.1</v>
      </c>
      <c r="R317" s="28">
        <v>3.7</v>
      </c>
      <c r="S317" s="33">
        <v>22.6</v>
      </c>
      <c r="T317" s="33">
        <v>14.7</v>
      </c>
      <c r="U317" s="32">
        <f t="shared" si="120"/>
        <v>0.3495575221238939</v>
      </c>
      <c r="V317" s="28">
        <v>2.5</v>
      </c>
      <c r="W317" s="28">
        <v>0.6</v>
      </c>
      <c r="X317" s="32">
        <f t="shared" si="121"/>
        <v>0.76</v>
      </c>
      <c r="Y317" s="21">
        <v>1.05</v>
      </c>
      <c r="Z317" s="8">
        <v>2846</v>
      </c>
      <c r="AA317" s="9">
        <f t="shared" si="119"/>
        <v>0.20334381251786224</v>
      </c>
      <c r="AB317" s="8">
        <v>0</v>
      </c>
      <c r="AC317" s="21" t="s">
        <v>106</v>
      </c>
      <c r="AD317" s="64">
        <f t="shared" si="122"/>
        <v>3.1133333333333333</v>
      </c>
      <c r="AE317" s="65">
        <f t="shared" si="123"/>
        <v>31.756</v>
      </c>
      <c r="AF317" s="66">
        <f t="shared" si="124"/>
        <v>0.52926666666666666</v>
      </c>
      <c r="AG317" s="67">
        <f t="shared" si="125"/>
        <v>43.898000000000003</v>
      </c>
      <c r="AH317" s="66">
        <f t="shared" si="126"/>
        <v>0.73163333333333336</v>
      </c>
      <c r="AI317" s="84">
        <f t="shared" si="127"/>
        <v>585.30666666666673</v>
      </c>
    </row>
    <row r="318" spans="1:35" x14ac:dyDescent="0.25">
      <c r="A318" s="7" t="s">
        <v>31</v>
      </c>
      <c r="B318" s="8">
        <v>9591</v>
      </c>
      <c r="C318" s="8">
        <v>309</v>
      </c>
      <c r="D318" s="8">
        <v>82</v>
      </c>
      <c r="E318" s="8">
        <v>5</v>
      </c>
      <c r="F318" s="34">
        <v>0.94</v>
      </c>
      <c r="G318" s="8">
        <v>88</v>
      </c>
      <c r="H318" s="8">
        <v>7</v>
      </c>
      <c r="I318" s="34">
        <v>0.92</v>
      </c>
      <c r="J318" s="8">
        <v>191</v>
      </c>
      <c r="K318" s="8">
        <v>17</v>
      </c>
      <c r="L318" s="34">
        <v>0.91</v>
      </c>
      <c r="M318" s="21">
        <v>7.6139999999999999</v>
      </c>
      <c r="N318" s="21">
        <v>7.7560000000000002</v>
      </c>
      <c r="O318" s="8">
        <v>978.14300000000003</v>
      </c>
      <c r="P318" s="8">
        <v>932.42899999999997</v>
      </c>
      <c r="Q318" s="28">
        <v>8.3000000000000007</v>
      </c>
      <c r="R318" s="28">
        <v>1.6</v>
      </c>
      <c r="S318" s="33">
        <v>14.2</v>
      </c>
      <c r="T318" s="33">
        <v>11.8</v>
      </c>
      <c r="U318" s="32">
        <f t="shared" si="120"/>
        <v>0.16901408450704214</v>
      </c>
      <c r="V318" s="28">
        <v>2</v>
      </c>
      <c r="W318" s="28">
        <v>1.4</v>
      </c>
      <c r="X318" s="32">
        <f t="shared" si="121"/>
        <v>0.30000000000000004</v>
      </c>
      <c r="Y318" s="21">
        <v>0.82</v>
      </c>
      <c r="Z318" s="8">
        <v>2582</v>
      </c>
      <c r="AA318" s="9">
        <f t="shared" si="119"/>
        <v>0.26921071838181626</v>
      </c>
      <c r="AB318" s="8">
        <v>22</v>
      </c>
      <c r="AC318" s="21">
        <v>1.24</v>
      </c>
      <c r="AD318" s="64">
        <f t="shared" si="122"/>
        <v>2.06</v>
      </c>
      <c r="AE318" s="65">
        <f t="shared" si="123"/>
        <v>25.338000000000001</v>
      </c>
      <c r="AF318" s="66">
        <f t="shared" si="124"/>
        <v>0.42230000000000001</v>
      </c>
      <c r="AG318" s="67">
        <f t="shared" si="125"/>
        <v>27.192</v>
      </c>
      <c r="AH318" s="66">
        <f t="shared" si="126"/>
        <v>0.45319999999999999</v>
      </c>
      <c r="AI318" s="84">
        <f t="shared" si="127"/>
        <v>362.56000000000006</v>
      </c>
    </row>
    <row r="319" spans="1:35" x14ac:dyDescent="0.25">
      <c r="A319" s="7" t="s">
        <v>32</v>
      </c>
      <c r="B319" s="8">
        <v>6387</v>
      </c>
      <c r="C319" s="8">
        <v>213</v>
      </c>
      <c r="D319" s="8">
        <v>95</v>
      </c>
      <c r="E319" s="8">
        <v>7</v>
      </c>
      <c r="F319" s="34">
        <v>0.93</v>
      </c>
      <c r="G319" s="8">
        <v>137</v>
      </c>
      <c r="H319" s="8">
        <v>8</v>
      </c>
      <c r="I319" s="34">
        <v>0.94</v>
      </c>
      <c r="J319" s="8">
        <v>259</v>
      </c>
      <c r="K319" s="8">
        <v>16</v>
      </c>
      <c r="L319" s="34">
        <v>0.94</v>
      </c>
      <c r="M319" s="21">
        <v>7.5869999999999997</v>
      </c>
      <c r="N319" s="21">
        <v>7.7830000000000004</v>
      </c>
      <c r="O319" s="8">
        <v>1161</v>
      </c>
      <c r="P319" s="8">
        <v>907</v>
      </c>
      <c r="Q319" s="28">
        <v>26.6</v>
      </c>
      <c r="R319" s="28">
        <v>0.6</v>
      </c>
      <c r="S319" s="33">
        <v>34.6</v>
      </c>
      <c r="T319" s="33">
        <v>13.3</v>
      </c>
      <c r="U319" s="32">
        <f t="shared" si="120"/>
        <v>0.61560693641618491</v>
      </c>
      <c r="V319" s="28">
        <v>3.6</v>
      </c>
      <c r="W319" s="28">
        <v>1.6</v>
      </c>
      <c r="X319" s="32">
        <f t="shared" si="121"/>
        <v>0.55555555555555558</v>
      </c>
      <c r="Y319" s="21">
        <v>0.88</v>
      </c>
      <c r="Z319" s="8">
        <v>2432</v>
      </c>
      <c r="AA319" s="9">
        <f t="shared" si="119"/>
        <v>0.38077344606231406</v>
      </c>
      <c r="AB319" s="8">
        <v>77</v>
      </c>
      <c r="AC319" s="21">
        <v>0.9</v>
      </c>
      <c r="AD319" s="64">
        <f t="shared" si="122"/>
        <v>1.42</v>
      </c>
      <c r="AE319" s="65">
        <f t="shared" si="123"/>
        <v>20.234999999999999</v>
      </c>
      <c r="AF319" s="66">
        <f t="shared" si="124"/>
        <v>0.33724999999999999</v>
      </c>
      <c r="AG319" s="67">
        <f t="shared" si="125"/>
        <v>29.181000000000001</v>
      </c>
      <c r="AH319" s="66">
        <f t="shared" si="126"/>
        <v>0.48635</v>
      </c>
      <c r="AI319" s="84">
        <f t="shared" si="127"/>
        <v>389.08</v>
      </c>
    </row>
    <row r="320" spans="1:35" x14ac:dyDescent="0.25">
      <c r="A320" s="7" t="s">
        <v>33</v>
      </c>
      <c r="B320" s="8">
        <v>6177</v>
      </c>
      <c r="C320" s="8">
        <v>199</v>
      </c>
      <c r="D320" s="8">
        <v>103</v>
      </c>
      <c r="E320" s="8">
        <v>5</v>
      </c>
      <c r="F320" s="34">
        <v>0.95</v>
      </c>
      <c r="G320" s="8">
        <v>88</v>
      </c>
      <c r="H320" s="8">
        <v>9</v>
      </c>
      <c r="I320" s="34">
        <v>0.9</v>
      </c>
      <c r="J320" s="8">
        <v>170</v>
      </c>
      <c r="K320" s="8">
        <v>22</v>
      </c>
      <c r="L320" s="34">
        <v>0.87</v>
      </c>
      <c r="M320" s="21">
        <v>7.4080000000000004</v>
      </c>
      <c r="N320" s="21">
        <v>7.7279999999999998</v>
      </c>
      <c r="O320" s="8">
        <v>1067.8</v>
      </c>
      <c r="P320" s="8">
        <v>1013.2</v>
      </c>
      <c r="Q320" s="28">
        <v>22.6</v>
      </c>
      <c r="R320" s="28">
        <v>0.8</v>
      </c>
      <c r="S320" s="33">
        <v>29.4</v>
      </c>
      <c r="T320" s="33">
        <v>12.5</v>
      </c>
      <c r="U320" s="32">
        <f t="shared" si="120"/>
        <v>0.57482993197278909</v>
      </c>
      <c r="V320" s="28">
        <v>3.5</v>
      </c>
      <c r="W320" s="28">
        <v>2</v>
      </c>
      <c r="X320" s="32">
        <f t="shared" si="121"/>
        <v>0.4285714285714286</v>
      </c>
      <c r="Y320" s="21">
        <v>1.02</v>
      </c>
      <c r="Z320" s="8">
        <v>3165</v>
      </c>
      <c r="AA320" s="9">
        <f t="shared" si="119"/>
        <v>0.51238465274405054</v>
      </c>
      <c r="AB320" s="8">
        <v>99</v>
      </c>
      <c r="AC320" s="21">
        <v>1.18</v>
      </c>
      <c r="AD320" s="64">
        <f t="shared" si="122"/>
        <v>1.3266666666666667</v>
      </c>
      <c r="AE320" s="65">
        <f t="shared" si="123"/>
        <v>20.497</v>
      </c>
      <c r="AF320" s="66">
        <f t="shared" si="124"/>
        <v>0.34161666666666668</v>
      </c>
      <c r="AG320" s="67">
        <f t="shared" si="125"/>
        <v>17.512</v>
      </c>
      <c r="AH320" s="66">
        <f t="shared" si="126"/>
        <v>0.29186666666666666</v>
      </c>
      <c r="AI320" s="84">
        <f t="shared" si="127"/>
        <v>233.49333333333337</v>
      </c>
    </row>
    <row r="321" spans="1:35" x14ac:dyDescent="0.25">
      <c r="A321" s="7" t="s">
        <v>34</v>
      </c>
      <c r="B321" s="8">
        <v>5335</v>
      </c>
      <c r="C321" s="8">
        <v>172</v>
      </c>
      <c r="D321" s="8">
        <v>187</v>
      </c>
      <c r="E321" s="8">
        <v>12</v>
      </c>
      <c r="F321" s="34">
        <v>0.94</v>
      </c>
      <c r="G321" s="8">
        <v>113</v>
      </c>
      <c r="H321" s="8">
        <v>9</v>
      </c>
      <c r="I321" s="34">
        <v>0.92</v>
      </c>
      <c r="J321" s="8">
        <v>272</v>
      </c>
      <c r="K321" s="8">
        <v>26</v>
      </c>
      <c r="L321" s="34">
        <v>0.91</v>
      </c>
      <c r="M321" s="21">
        <v>7.2240000000000002</v>
      </c>
      <c r="N321" s="21">
        <v>7.6289999999999996</v>
      </c>
      <c r="O321" s="8">
        <v>1056.4290000000001</v>
      </c>
      <c r="P321" s="8">
        <v>955.42899999999997</v>
      </c>
      <c r="Q321" s="28">
        <v>21</v>
      </c>
      <c r="R321" s="28">
        <v>9</v>
      </c>
      <c r="S321" s="33">
        <v>27.1</v>
      </c>
      <c r="T321" s="33">
        <v>19.100000000000001</v>
      </c>
      <c r="U321" s="32">
        <f t="shared" si="120"/>
        <v>0.29520295202952029</v>
      </c>
      <c r="V321" s="28">
        <v>3.6</v>
      </c>
      <c r="W321" s="28">
        <v>2.8</v>
      </c>
      <c r="X321" s="32">
        <f t="shared" si="121"/>
        <v>0.22222222222222232</v>
      </c>
      <c r="Y321" s="21">
        <v>0.85</v>
      </c>
      <c r="Z321" s="8">
        <v>2978</v>
      </c>
      <c r="AA321" s="9">
        <f t="shared" si="119"/>
        <v>0.55820056232427362</v>
      </c>
      <c r="AB321" s="8">
        <v>88</v>
      </c>
      <c r="AC321" s="21">
        <v>1.05</v>
      </c>
      <c r="AD321" s="64">
        <f t="shared" si="122"/>
        <v>1.1466666666666667</v>
      </c>
      <c r="AE321" s="65">
        <f t="shared" si="123"/>
        <v>32.164000000000001</v>
      </c>
      <c r="AF321" s="66">
        <f t="shared" si="124"/>
        <v>0.53606666666666669</v>
      </c>
      <c r="AG321" s="67">
        <f t="shared" si="125"/>
        <v>19.436</v>
      </c>
      <c r="AH321" s="66">
        <f t="shared" si="126"/>
        <v>0.32393333333333335</v>
      </c>
      <c r="AI321" s="84">
        <f t="shared" si="127"/>
        <v>259.14666666666665</v>
      </c>
    </row>
    <row r="322" spans="1:35" x14ac:dyDescent="0.25">
      <c r="A322" s="7" t="s">
        <v>35</v>
      </c>
      <c r="B322" s="8">
        <v>4993</v>
      </c>
      <c r="C322" s="8">
        <v>166</v>
      </c>
      <c r="D322" s="8">
        <v>108</v>
      </c>
      <c r="E322" s="8">
        <v>11</v>
      </c>
      <c r="F322" s="34">
        <v>0.9</v>
      </c>
      <c r="G322" s="8">
        <v>120</v>
      </c>
      <c r="H322" s="8">
        <v>12</v>
      </c>
      <c r="I322" s="34">
        <v>0.9</v>
      </c>
      <c r="J322" s="8">
        <v>258</v>
      </c>
      <c r="K322" s="8">
        <v>39</v>
      </c>
      <c r="L322" s="34">
        <v>0.85</v>
      </c>
      <c r="M322" s="21">
        <v>7.7190000000000003</v>
      </c>
      <c r="N322" s="21">
        <v>7.7089999999999996</v>
      </c>
      <c r="O322" s="8">
        <v>1145.7139999999999</v>
      </c>
      <c r="P322" s="8">
        <v>882</v>
      </c>
      <c r="Q322" s="28">
        <v>31.1</v>
      </c>
      <c r="R322" s="28">
        <v>2.2999999999999998</v>
      </c>
      <c r="S322" s="33">
        <v>37.200000000000003</v>
      </c>
      <c r="T322" s="33">
        <v>19.7</v>
      </c>
      <c r="U322" s="32">
        <f t="shared" si="120"/>
        <v>0.47043010752688175</v>
      </c>
      <c r="V322" s="28">
        <v>4</v>
      </c>
      <c r="W322" s="28">
        <v>2.4</v>
      </c>
      <c r="X322" s="32">
        <f t="shared" si="121"/>
        <v>0.4</v>
      </c>
      <c r="Y322" s="21">
        <v>0.96</v>
      </c>
      <c r="Z322" s="8">
        <v>3178</v>
      </c>
      <c r="AA322" s="9">
        <f t="shared" si="119"/>
        <v>0.63649108752253158</v>
      </c>
      <c r="AB322" s="8">
        <v>77</v>
      </c>
      <c r="AC322" s="21">
        <v>0.89</v>
      </c>
      <c r="AD322" s="64">
        <f t="shared" si="122"/>
        <v>1.1066666666666667</v>
      </c>
      <c r="AE322" s="65">
        <f t="shared" si="123"/>
        <v>17.928000000000001</v>
      </c>
      <c r="AF322" s="66">
        <f t="shared" si="124"/>
        <v>0.29880000000000001</v>
      </c>
      <c r="AG322" s="67">
        <f t="shared" si="125"/>
        <v>19.920000000000002</v>
      </c>
      <c r="AH322" s="66">
        <f t="shared" si="126"/>
        <v>0.33200000000000002</v>
      </c>
      <c r="AI322" s="84">
        <f t="shared" si="127"/>
        <v>265.60000000000002</v>
      </c>
    </row>
    <row r="323" spans="1:35" x14ac:dyDescent="0.25">
      <c r="A323" s="7" t="s">
        <v>36</v>
      </c>
      <c r="B323" s="8">
        <v>5178</v>
      </c>
      <c r="C323" s="8">
        <v>167</v>
      </c>
      <c r="D323" s="8">
        <v>119</v>
      </c>
      <c r="E323" s="8">
        <v>13</v>
      </c>
      <c r="F323" s="34">
        <v>0.89</v>
      </c>
      <c r="G323" s="8">
        <v>144</v>
      </c>
      <c r="H323" s="8">
        <v>13</v>
      </c>
      <c r="I323" s="34">
        <v>0.91</v>
      </c>
      <c r="J323" s="8">
        <v>333</v>
      </c>
      <c r="K323" s="8">
        <v>32</v>
      </c>
      <c r="L323" s="34">
        <v>0.9</v>
      </c>
      <c r="M323" s="21">
        <v>7.48</v>
      </c>
      <c r="N323" s="21">
        <v>7.61</v>
      </c>
      <c r="O323" s="8">
        <v>1213</v>
      </c>
      <c r="P323" s="8">
        <v>1007</v>
      </c>
      <c r="Q323" s="28">
        <v>28.9</v>
      </c>
      <c r="R323" s="28">
        <v>0.5</v>
      </c>
      <c r="S323" s="33">
        <v>34.799999999999997</v>
      </c>
      <c r="T323" s="33">
        <v>14.6</v>
      </c>
      <c r="U323" s="32">
        <f t="shared" si="120"/>
        <v>0.58045977011494254</v>
      </c>
      <c r="V323" s="28">
        <v>4.4000000000000004</v>
      </c>
      <c r="W323" s="28">
        <v>2.4</v>
      </c>
      <c r="X323" s="32">
        <f t="shared" si="121"/>
        <v>0.45454545454545459</v>
      </c>
      <c r="Y323" s="21">
        <v>0.85</v>
      </c>
      <c r="Z323" s="8">
        <v>2591</v>
      </c>
      <c r="AA323" s="9">
        <f t="shared" si="119"/>
        <v>0.50038624951718813</v>
      </c>
      <c r="AB323" s="8">
        <v>44</v>
      </c>
      <c r="AC323" s="21">
        <v>0.87</v>
      </c>
      <c r="AD323" s="64">
        <f t="shared" si="122"/>
        <v>1.1133333333333333</v>
      </c>
      <c r="AE323" s="65">
        <f t="shared" si="123"/>
        <v>19.873000000000001</v>
      </c>
      <c r="AF323" s="66">
        <f t="shared" si="124"/>
        <v>0.33121666666666666</v>
      </c>
      <c r="AG323" s="67">
        <f t="shared" si="125"/>
        <v>24.047999999999998</v>
      </c>
      <c r="AH323" s="66">
        <f t="shared" si="126"/>
        <v>0.40079999999999999</v>
      </c>
      <c r="AI323" s="84">
        <f t="shared" si="127"/>
        <v>320.64</v>
      </c>
    </row>
    <row r="324" spans="1:35" x14ac:dyDescent="0.25">
      <c r="A324" s="7" t="s">
        <v>37</v>
      </c>
      <c r="B324" s="8">
        <v>5380</v>
      </c>
      <c r="C324" s="8">
        <v>179</v>
      </c>
      <c r="D324" s="8">
        <v>210</v>
      </c>
      <c r="E324" s="8">
        <v>10</v>
      </c>
      <c r="F324" s="34">
        <v>0.95</v>
      </c>
      <c r="G324" s="8">
        <v>196</v>
      </c>
      <c r="H324" s="8">
        <v>8</v>
      </c>
      <c r="I324" s="34">
        <v>0.96</v>
      </c>
      <c r="J324" s="8">
        <v>550</v>
      </c>
      <c r="K324" s="8">
        <v>20</v>
      </c>
      <c r="L324" s="34">
        <v>0.96</v>
      </c>
      <c r="M324" s="21">
        <v>7.4340000000000002</v>
      </c>
      <c r="N324" s="21">
        <v>7.6529999999999996</v>
      </c>
      <c r="O324" s="8">
        <v>1342.7139999999999</v>
      </c>
      <c r="P324" s="8">
        <v>937.57100000000003</v>
      </c>
      <c r="Q324" s="28">
        <v>36.799999999999997</v>
      </c>
      <c r="R324" s="28">
        <v>2.9</v>
      </c>
      <c r="S324" s="33">
        <v>45.5</v>
      </c>
      <c r="T324" s="33">
        <v>15.4</v>
      </c>
      <c r="U324" s="32">
        <f t="shared" si="120"/>
        <v>0.66153846153846152</v>
      </c>
      <c r="V324" s="28">
        <v>4.2</v>
      </c>
      <c r="W324" s="28">
        <v>2.1</v>
      </c>
      <c r="X324" s="32">
        <f t="shared" si="121"/>
        <v>0.5</v>
      </c>
      <c r="Y324" s="21">
        <v>1.02</v>
      </c>
      <c r="Z324" s="8">
        <v>2111</v>
      </c>
      <c r="AA324" s="9">
        <f t="shared" si="119"/>
        <v>0.39237918215613382</v>
      </c>
      <c r="AB324" s="8">
        <v>44</v>
      </c>
      <c r="AC324" s="21">
        <v>0.99</v>
      </c>
      <c r="AD324" s="64">
        <f t="shared" si="122"/>
        <v>1.1933333333333334</v>
      </c>
      <c r="AE324" s="65">
        <f t="shared" si="123"/>
        <v>37.590000000000003</v>
      </c>
      <c r="AF324" s="66">
        <f t="shared" si="124"/>
        <v>0.62650000000000006</v>
      </c>
      <c r="AG324" s="67">
        <f t="shared" si="125"/>
        <v>35.084000000000003</v>
      </c>
      <c r="AH324" s="66">
        <f t="shared" si="126"/>
        <v>0.58473333333333344</v>
      </c>
      <c r="AI324" s="84">
        <f t="shared" si="127"/>
        <v>467.78666666666675</v>
      </c>
    </row>
    <row r="325" spans="1:35" ht="13" thickBot="1" x14ac:dyDescent="0.3">
      <c r="A325" s="7" t="s">
        <v>38</v>
      </c>
      <c r="B325" s="8">
        <v>5756</v>
      </c>
      <c r="C325" s="8">
        <v>186</v>
      </c>
      <c r="D325" s="8">
        <v>297</v>
      </c>
      <c r="E325" s="8">
        <v>11</v>
      </c>
      <c r="F325" s="34">
        <v>0.96</v>
      </c>
      <c r="G325" s="8">
        <v>223</v>
      </c>
      <c r="H325" s="8">
        <v>9</v>
      </c>
      <c r="I325" s="34">
        <v>0.96</v>
      </c>
      <c r="J325" s="8">
        <v>568</v>
      </c>
      <c r="K325" s="8">
        <v>26</v>
      </c>
      <c r="L325" s="34">
        <v>0.95</v>
      </c>
      <c r="M325" s="21">
        <v>7.2370000000000001</v>
      </c>
      <c r="N325" s="21">
        <v>7.5970000000000004</v>
      </c>
      <c r="O325" s="8">
        <v>1074.7139999999999</v>
      </c>
      <c r="P325" s="8">
        <v>899</v>
      </c>
      <c r="Q325" s="28">
        <v>22.3</v>
      </c>
      <c r="R325" s="28">
        <v>2.1</v>
      </c>
      <c r="S325" s="33">
        <v>32.4</v>
      </c>
      <c r="T325" s="33">
        <v>10.4</v>
      </c>
      <c r="U325" s="32">
        <f t="shared" si="120"/>
        <v>0.67901234567901225</v>
      </c>
      <c r="V325" s="28">
        <v>3.3</v>
      </c>
      <c r="W325" s="28">
        <v>2.1</v>
      </c>
      <c r="X325" s="32">
        <f t="shared" si="121"/>
        <v>0.36363636363636354</v>
      </c>
      <c r="Y325" s="21">
        <v>0.96</v>
      </c>
      <c r="Z325" s="8">
        <v>2368</v>
      </c>
      <c r="AA325" s="9">
        <f t="shared" si="119"/>
        <v>0.41139680333564976</v>
      </c>
      <c r="AB325" s="8">
        <v>88</v>
      </c>
      <c r="AC325" s="21">
        <v>0.98</v>
      </c>
      <c r="AD325" s="64">
        <f t="shared" si="122"/>
        <v>1.24</v>
      </c>
      <c r="AE325" s="65">
        <f t="shared" si="123"/>
        <v>55.241999999999997</v>
      </c>
      <c r="AF325" s="66">
        <f t="shared" si="124"/>
        <v>0.92069999999999996</v>
      </c>
      <c r="AG325" s="67">
        <f t="shared" si="125"/>
        <v>41.478000000000002</v>
      </c>
      <c r="AH325" s="66">
        <f t="shared" si="126"/>
        <v>0.69130000000000003</v>
      </c>
      <c r="AI325" s="84">
        <f t="shared" si="127"/>
        <v>553.04000000000008</v>
      </c>
    </row>
    <row r="326" spans="1:35" ht="13.5" thickTop="1" thickBot="1" x14ac:dyDescent="0.3">
      <c r="A326" s="80" t="s">
        <v>107</v>
      </c>
      <c r="B326" s="27">
        <f>SUM(B314:B325)</f>
        <v>83559</v>
      </c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7">
        <f>SUM(Z314:Z325)</f>
        <v>32485</v>
      </c>
      <c r="AA326" s="20"/>
      <c r="AB326" s="29">
        <f>SUM(AB314:AB325)</f>
        <v>660</v>
      </c>
      <c r="AC326" s="20"/>
      <c r="AD326" s="68"/>
      <c r="AE326" s="69"/>
      <c r="AF326" s="70"/>
      <c r="AG326" s="71"/>
      <c r="AH326" s="70"/>
      <c r="AI326" s="85"/>
    </row>
    <row r="327" spans="1:35" ht="13.5" thickTop="1" thickBot="1" x14ac:dyDescent="0.3">
      <c r="A327" s="81" t="s">
        <v>108</v>
      </c>
      <c r="B327" s="12">
        <f t="shared" ref="B327:X327" si="128">AVERAGE(B314:B325)</f>
        <v>6963.25</v>
      </c>
      <c r="C327" s="76">
        <f t="shared" si="128"/>
        <v>228.33333333333334</v>
      </c>
      <c r="D327" s="76">
        <f t="shared" si="128"/>
        <v>152.33333333333334</v>
      </c>
      <c r="E327" s="76">
        <f t="shared" si="128"/>
        <v>9.75</v>
      </c>
      <c r="F327" s="83">
        <f>AVERAGE(F314:F325)</f>
        <v>0.92333333333333345</v>
      </c>
      <c r="G327" s="76">
        <f>AVERAGE(G314:G325)</f>
        <v>174.41666666666666</v>
      </c>
      <c r="H327" s="76">
        <f>AVERAGE(H314:H325)</f>
        <v>10.666666666666666</v>
      </c>
      <c r="I327" s="83">
        <f>AVERAGE(I314:I325)</f>
        <v>0.93333333333333357</v>
      </c>
      <c r="J327" s="76">
        <f t="shared" si="128"/>
        <v>322.83333333333331</v>
      </c>
      <c r="K327" s="76">
        <f t="shared" si="128"/>
        <v>23.166666666666668</v>
      </c>
      <c r="L327" s="83">
        <f>AVERAGE(L314:L325)</f>
        <v>0.91666666666666663</v>
      </c>
      <c r="M327" s="77">
        <f t="shared" si="128"/>
        <v>7.5299999999999985</v>
      </c>
      <c r="N327" s="77">
        <f t="shared" si="128"/>
        <v>7.6781666666666668</v>
      </c>
      <c r="O327" s="77">
        <f t="shared" si="128"/>
        <v>1131.4969166666667</v>
      </c>
      <c r="P327" s="77">
        <f t="shared" si="128"/>
        <v>940.76241666666658</v>
      </c>
      <c r="Q327" s="77">
        <f>AVERAGE(Q314:Q325)</f>
        <v>25.016666666666666</v>
      </c>
      <c r="R327" s="77">
        <f>AVERAGE(R314:R325)</f>
        <v>2.6999999999999997</v>
      </c>
      <c r="S327" s="77">
        <f t="shared" si="128"/>
        <v>33.008333333333333</v>
      </c>
      <c r="T327" s="77">
        <f t="shared" si="128"/>
        <v>13.983333333333334</v>
      </c>
      <c r="U327" s="82">
        <f t="shared" si="128"/>
        <v>0.5397646826316671</v>
      </c>
      <c r="V327" s="77">
        <f t="shared" si="128"/>
        <v>3.6999999999999997</v>
      </c>
      <c r="W327" s="77">
        <f t="shared" si="128"/>
        <v>1.8750000000000002</v>
      </c>
      <c r="X327" s="82">
        <f t="shared" si="128"/>
        <v>0.48636297006367785</v>
      </c>
      <c r="Y327" s="77">
        <f>AVERAGE(Y314:Y325)</f>
        <v>0.97083333333333321</v>
      </c>
      <c r="Z327" s="12">
        <f>AVERAGE(Z314:Z325)</f>
        <v>2707.0833333333335</v>
      </c>
      <c r="AA327" s="77">
        <f>AVERAGE(AA314:AA325)</f>
        <v>0.42441454555958352</v>
      </c>
      <c r="AB327" s="12">
        <f>AVERAGE(AB314:AB325)</f>
        <v>55</v>
      </c>
      <c r="AC327" s="77">
        <f>AVERAGE(AC314:AC325)</f>
        <v>1.0081818181818181</v>
      </c>
      <c r="AD327" s="64">
        <f t="shared" ref="AD327" si="129">C327/$C$2</f>
        <v>1.5222222222222224</v>
      </c>
      <c r="AE327" s="65">
        <f t="shared" ref="AE327" si="130">(C327*D327)/1000</f>
        <v>34.782777777777781</v>
      </c>
      <c r="AF327" s="72">
        <f t="shared" si="124"/>
        <v>0.57971296296296304</v>
      </c>
      <c r="AG327" s="67">
        <f t="shared" ref="AG327" si="131">(C327*G327)/1000</f>
        <v>39.825138888888894</v>
      </c>
      <c r="AH327" s="66">
        <f t="shared" si="126"/>
        <v>0.66375231481481489</v>
      </c>
      <c r="AI327" s="86">
        <f>AVERAGE(AI314:AI325)</f>
        <v>516.65777777777794</v>
      </c>
    </row>
    <row r="328" spans="1:35" ht="13" thickTop="1" x14ac:dyDescent="0.25"/>
    <row r="329" spans="1:35" ht="12" customHeight="1" thickBot="1" x14ac:dyDescent="0.3"/>
    <row r="330" spans="1:35" ht="13" thickTop="1" x14ac:dyDescent="0.25">
      <c r="A330" s="35" t="s">
        <v>5</v>
      </c>
      <c r="B330" s="16" t="s">
        <v>6</v>
      </c>
      <c r="C330" s="16" t="s">
        <v>6</v>
      </c>
      <c r="D330" s="16" t="s">
        <v>7</v>
      </c>
      <c r="E330" s="16" t="s">
        <v>8</v>
      </c>
      <c r="F330" s="22" t="s">
        <v>2</v>
      </c>
      <c r="G330" s="16" t="s">
        <v>9</v>
      </c>
      <c r="H330" s="16" t="s">
        <v>10</v>
      </c>
      <c r="I330" s="22" t="s">
        <v>3</v>
      </c>
      <c r="J330" s="16" t="s">
        <v>11</v>
      </c>
      <c r="K330" s="16" t="s">
        <v>12</v>
      </c>
      <c r="L330" s="22" t="s">
        <v>13</v>
      </c>
      <c r="M330" s="16" t="s">
        <v>14</v>
      </c>
      <c r="N330" s="16" t="s">
        <v>15</v>
      </c>
      <c r="O330" s="16" t="s">
        <v>16</v>
      </c>
      <c r="P330" s="16" t="s">
        <v>17</v>
      </c>
      <c r="Q330" s="16" t="s">
        <v>76</v>
      </c>
      <c r="R330" s="16" t="s">
        <v>77</v>
      </c>
      <c r="S330" s="16" t="s">
        <v>78</v>
      </c>
      <c r="T330" s="16" t="s">
        <v>79</v>
      </c>
      <c r="U330" s="74" t="s">
        <v>109</v>
      </c>
      <c r="V330" s="16" t="s">
        <v>80</v>
      </c>
      <c r="W330" s="16" t="s">
        <v>81</v>
      </c>
      <c r="X330" s="74" t="s">
        <v>110</v>
      </c>
      <c r="Y330" s="16" t="s">
        <v>82</v>
      </c>
      <c r="Z330" s="36" t="s">
        <v>111</v>
      </c>
      <c r="AA330" s="36" t="s">
        <v>19</v>
      </c>
      <c r="AB330" s="16" t="s">
        <v>56</v>
      </c>
      <c r="AC330" s="16" t="s">
        <v>56</v>
      </c>
      <c r="AD330" s="56" t="s">
        <v>83</v>
      </c>
      <c r="AE330" s="57" t="s">
        <v>84</v>
      </c>
      <c r="AF330" s="58" t="s">
        <v>85</v>
      </c>
      <c r="AG330" s="59" t="s">
        <v>83</v>
      </c>
      <c r="AH330" s="58" t="s">
        <v>83</v>
      </c>
      <c r="AI330" s="56" t="s">
        <v>122</v>
      </c>
    </row>
    <row r="331" spans="1:35" ht="13" thickBot="1" x14ac:dyDescent="0.3">
      <c r="A331" s="30" t="s">
        <v>112</v>
      </c>
      <c r="B331" s="17" t="s">
        <v>21</v>
      </c>
      <c r="C331" s="18" t="s">
        <v>22</v>
      </c>
      <c r="D331" s="17" t="s">
        <v>23</v>
      </c>
      <c r="E331" s="17" t="s">
        <v>23</v>
      </c>
      <c r="F331" s="23" t="s">
        <v>24</v>
      </c>
      <c r="G331" s="17" t="s">
        <v>23</v>
      </c>
      <c r="H331" s="17" t="s">
        <v>23</v>
      </c>
      <c r="I331" s="23" t="s">
        <v>24</v>
      </c>
      <c r="J331" s="17" t="s">
        <v>23</v>
      </c>
      <c r="K331" s="17" t="s">
        <v>23</v>
      </c>
      <c r="L331" s="23" t="s">
        <v>24</v>
      </c>
      <c r="M331" s="17"/>
      <c r="N331" s="17"/>
      <c r="O331" s="17"/>
      <c r="P331" s="17"/>
      <c r="Q331" s="17" t="s">
        <v>23</v>
      </c>
      <c r="R331" s="17" t="s">
        <v>23</v>
      </c>
      <c r="S331" s="17" t="s">
        <v>23</v>
      </c>
      <c r="T331" s="17" t="s">
        <v>23</v>
      </c>
      <c r="U331" s="75" t="s">
        <v>24</v>
      </c>
      <c r="V331" s="17" t="s">
        <v>23</v>
      </c>
      <c r="W331" s="17" t="s">
        <v>23</v>
      </c>
      <c r="X331" s="75" t="s">
        <v>24</v>
      </c>
      <c r="Y331" s="17"/>
      <c r="Z331" s="18" t="s">
        <v>25</v>
      </c>
      <c r="AA331" s="18" t="s">
        <v>26</v>
      </c>
      <c r="AB331" s="17" t="s">
        <v>58</v>
      </c>
      <c r="AC331" s="17" t="s">
        <v>24</v>
      </c>
      <c r="AD331" s="60" t="s">
        <v>6</v>
      </c>
      <c r="AE331" s="61" t="s">
        <v>87</v>
      </c>
      <c r="AF331" s="62" t="s">
        <v>88</v>
      </c>
      <c r="AG331" s="63" t="s">
        <v>89</v>
      </c>
      <c r="AH331" s="62" t="s">
        <v>90</v>
      </c>
      <c r="AI331" s="60" t="s">
        <v>123</v>
      </c>
    </row>
    <row r="332" spans="1:35" ht="13" thickTop="1" x14ac:dyDescent="0.25">
      <c r="A332" s="7" t="s">
        <v>27</v>
      </c>
      <c r="B332" s="8">
        <v>6951</v>
      </c>
      <c r="C332" s="8">
        <v>224</v>
      </c>
      <c r="D332" s="8">
        <v>321</v>
      </c>
      <c r="E332" s="8">
        <v>7</v>
      </c>
      <c r="F332" s="34">
        <v>0.98</v>
      </c>
      <c r="G332" s="8">
        <v>314</v>
      </c>
      <c r="H332" s="8">
        <v>7</v>
      </c>
      <c r="I332" s="34">
        <v>0.98</v>
      </c>
      <c r="J332" s="8">
        <v>615</v>
      </c>
      <c r="K332" s="8">
        <v>19</v>
      </c>
      <c r="L332" s="34">
        <v>0.97</v>
      </c>
      <c r="M332" s="21">
        <v>7.67</v>
      </c>
      <c r="N332" s="21">
        <v>7.53</v>
      </c>
      <c r="O332" s="8">
        <v>1269</v>
      </c>
      <c r="P332" s="8">
        <v>945</v>
      </c>
      <c r="Q332" s="28">
        <v>35.299999999999997</v>
      </c>
      <c r="R332" s="28">
        <v>1.9</v>
      </c>
      <c r="S332" s="33">
        <v>43.1</v>
      </c>
      <c r="T332" s="33">
        <v>12.1</v>
      </c>
      <c r="U332" s="32">
        <f>1-T332/S332</f>
        <v>0.7192575406032482</v>
      </c>
      <c r="V332" s="28">
        <v>4.3</v>
      </c>
      <c r="W332" s="28">
        <v>1.8</v>
      </c>
      <c r="X332" s="32">
        <f>1-W332/V332</f>
        <v>0.58139534883720922</v>
      </c>
      <c r="Y332" s="21">
        <v>0.85</v>
      </c>
      <c r="Z332" s="8">
        <v>2620</v>
      </c>
      <c r="AA332" s="9">
        <f t="shared" ref="AA332:AA343" si="132">Z332/B332</f>
        <v>0.37692418357070923</v>
      </c>
      <c r="AB332" s="8">
        <v>77</v>
      </c>
      <c r="AC332" s="21">
        <v>0.95</v>
      </c>
      <c r="AD332" s="64">
        <f>C332/$C$2</f>
        <v>1.4933333333333334</v>
      </c>
      <c r="AE332" s="65">
        <f>(C332*D332)/1000</f>
        <v>71.903999999999996</v>
      </c>
      <c r="AF332" s="66">
        <f>(AE332)/$E$3</f>
        <v>1.1983999999999999</v>
      </c>
      <c r="AG332" s="67">
        <f>(C332*G332)/1000</f>
        <v>70.335999999999999</v>
      </c>
      <c r="AH332" s="66">
        <f>(AG332)/$G$3</f>
        <v>1.1722666666666666</v>
      </c>
      <c r="AI332" s="84">
        <f>(0.8*C332*G332)/60</f>
        <v>937.81333333333339</v>
      </c>
    </row>
    <row r="333" spans="1:35" x14ac:dyDescent="0.25">
      <c r="A333" s="7" t="s">
        <v>28</v>
      </c>
      <c r="B333" s="8">
        <v>5772</v>
      </c>
      <c r="C333" s="8">
        <v>206</v>
      </c>
      <c r="D333" s="8">
        <v>204</v>
      </c>
      <c r="E333" s="8">
        <v>4</v>
      </c>
      <c r="F333" s="34">
        <v>0.98</v>
      </c>
      <c r="G333" s="8">
        <v>179</v>
      </c>
      <c r="H333" s="8">
        <v>8</v>
      </c>
      <c r="I333" s="34">
        <v>0.96</v>
      </c>
      <c r="J333" s="8">
        <v>325</v>
      </c>
      <c r="K333" s="8">
        <v>18</v>
      </c>
      <c r="L333" s="34">
        <v>0.94</v>
      </c>
      <c r="M333" s="21">
        <v>7.5</v>
      </c>
      <c r="N333" s="21">
        <v>7.6</v>
      </c>
      <c r="O333" s="8">
        <v>1202</v>
      </c>
      <c r="P333" s="8">
        <v>938</v>
      </c>
      <c r="Q333" s="28">
        <v>17.5</v>
      </c>
      <c r="R333" s="28">
        <v>1.7</v>
      </c>
      <c r="S333" s="33">
        <v>25.2</v>
      </c>
      <c r="T333" s="33">
        <v>9.1</v>
      </c>
      <c r="U333" s="32">
        <f t="shared" ref="U333:U343" si="133">1-T333/S333</f>
        <v>0.63888888888888884</v>
      </c>
      <c r="V333" s="28">
        <v>2.8</v>
      </c>
      <c r="W333" s="28">
        <v>1.6</v>
      </c>
      <c r="X333" s="32">
        <f t="shared" ref="X333:X343" si="134">1-W333/V333</f>
        <v>0.42857142857142849</v>
      </c>
      <c r="Y333" s="21">
        <v>0.75</v>
      </c>
      <c r="Z333" s="8">
        <v>2120</v>
      </c>
      <c r="AA333" s="9">
        <f t="shared" si="132"/>
        <v>0.36729036729036729</v>
      </c>
      <c r="AB333" s="8">
        <v>88</v>
      </c>
      <c r="AC333" s="21">
        <v>0.9</v>
      </c>
      <c r="AD333" s="64">
        <f t="shared" ref="AD333:AD343" si="135">C333/$C$2</f>
        <v>1.3733333333333333</v>
      </c>
      <c r="AE333" s="65">
        <f t="shared" ref="AE333:AE343" si="136">(C333*D333)/1000</f>
        <v>42.024000000000001</v>
      </c>
      <c r="AF333" s="66">
        <f t="shared" ref="AF333:AF345" si="137">(AE333)/$E$3</f>
        <v>0.70040000000000002</v>
      </c>
      <c r="AG333" s="67">
        <f t="shared" ref="AG333:AG343" si="138">(C333*G333)/1000</f>
        <v>36.874000000000002</v>
      </c>
      <c r="AH333" s="66">
        <f t="shared" ref="AH333:AH345" si="139">(AG333)/$G$3</f>
        <v>0.61456666666666671</v>
      </c>
      <c r="AI333" s="84">
        <f t="shared" ref="AI333:AI343" si="140">(0.8*C333*G333)/60</f>
        <v>491.65333333333336</v>
      </c>
    </row>
    <row r="334" spans="1:35" x14ac:dyDescent="0.25">
      <c r="A334" s="7" t="s">
        <v>29</v>
      </c>
      <c r="B334" s="8">
        <v>4705</v>
      </c>
      <c r="C334" s="8">
        <v>152</v>
      </c>
      <c r="D334" s="8">
        <v>162</v>
      </c>
      <c r="E334" s="8">
        <v>6</v>
      </c>
      <c r="F334" s="34">
        <v>0.96</v>
      </c>
      <c r="G334" s="8">
        <v>226</v>
      </c>
      <c r="H334" s="8">
        <v>8</v>
      </c>
      <c r="I334" s="34">
        <v>0.96</v>
      </c>
      <c r="J334" s="8">
        <v>436</v>
      </c>
      <c r="K334" s="8">
        <v>23</v>
      </c>
      <c r="L334" s="34">
        <v>0.95</v>
      </c>
      <c r="M334" s="21">
        <v>7.6</v>
      </c>
      <c r="N334" s="21">
        <v>7.67</v>
      </c>
      <c r="O334" s="8">
        <v>1225</v>
      </c>
      <c r="P334" s="8">
        <v>972</v>
      </c>
      <c r="Q334" s="28">
        <v>29.5</v>
      </c>
      <c r="R334" s="28">
        <v>0.4</v>
      </c>
      <c r="S334" s="33">
        <v>39.4</v>
      </c>
      <c r="T334" s="33">
        <v>11.4</v>
      </c>
      <c r="U334" s="32">
        <f t="shared" si="133"/>
        <v>0.71065989847715727</v>
      </c>
      <c r="V334" s="28">
        <v>4.8</v>
      </c>
      <c r="W334" s="28">
        <v>2.1</v>
      </c>
      <c r="X334" s="32">
        <f t="shared" si="134"/>
        <v>0.5625</v>
      </c>
      <c r="Y334" s="21">
        <v>0.77</v>
      </c>
      <c r="Z334" s="8">
        <v>2282</v>
      </c>
      <c r="AA334" s="9">
        <f t="shared" si="132"/>
        <v>0.48501594048884167</v>
      </c>
      <c r="AB334" s="8">
        <v>66</v>
      </c>
      <c r="AC334" s="21">
        <v>1.1000000000000001</v>
      </c>
      <c r="AD334" s="64">
        <f t="shared" si="135"/>
        <v>1.0133333333333334</v>
      </c>
      <c r="AE334" s="65">
        <f t="shared" si="136"/>
        <v>24.623999999999999</v>
      </c>
      <c r="AF334" s="66">
        <f t="shared" si="137"/>
        <v>0.41039999999999999</v>
      </c>
      <c r="AG334" s="67">
        <f t="shared" si="138"/>
        <v>34.351999999999997</v>
      </c>
      <c r="AH334" s="66">
        <f t="shared" si="139"/>
        <v>0.57253333333333323</v>
      </c>
      <c r="AI334" s="84">
        <f t="shared" si="140"/>
        <v>458.0266666666667</v>
      </c>
    </row>
    <row r="335" spans="1:35" x14ac:dyDescent="0.25">
      <c r="A335" s="7" t="s">
        <v>30</v>
      </c>
      <c r="B335" s="8">
        <v>4814</v>
      </c>
      <c r="C335" s="8">
        <v>160</v>
      </c>
      <c r="D335" s="8">
        <v>182</v>
      </c>
      <c r="E335" s="8">
        <v>5</v>
      </c>
      <c r="F335" s="34">
        <v>0.97</v>
      </c>
      <c r="G335" s="8">
        <v>205</v>
      </c>
      <c r="H335" s="8">
        <v>7</v>
      </c>
      <c r="I335" s="34">
        <v>0.96</v>
      </c>
      <c r="J335" s="8">
        <v>427</v>
      </c>
      <c r="K335" s="8">
        <v>24</v>
      </c>
      <c r="L335" s="34">
        <v>0.94</v>
      </c>
      <c r="M335" s="21">
        <v>7.63</v>
      </c>
      <c r="N335" s="21">
        <v>7.55</v>
      </c>
      <c r="O335" s="8">
        <v>1255</v>
      </c>
      <c r="P335" s="8">
        <v>841</v>
      </c>
      <c r="Q335" s="28" t="s">
        <v>113</v>
      </c>
      <c r="R335" s="28">
        <v>1</v>
      </c>
      <c r="S335" s="33">
        <v>45.4</v>
      </c>
      <c r="T335" s="33">
        <v>6.2</v>
      </c>
      <c r="U335" s="32">
        <f t="shared" si="133"/>
        <v>0.86343612334801767</v>
      </c>
      <c r="V335" s="28">
        <v>5.3</v>
      </c>
      <c r="W335" s="28">
        <v>1.9</v>
      </c>
      <c r="X335" s="32">
        <f t="shared" si="134"/>
        <v>0.64150943396226423</v>
      </c>
      <c r="Y335" s="21">
        <v>1.02</v>
      </c>
      <c r="Z335" s="8">
        <v>2393</v>
      </c>
      <c r="AA335" s="9">
        <f t="shared" si="132"/>
        <v>0.49709181553801413</v>
      </c>
      <c r="AB335" s="8">
        <v>88</v>
      </c>
      <c r="AC335" s="21">
        <v>1.1499999999999999</v>
      </c>
      <c r="AD335" s="64">
        <f t="shared" si="135"/>
        <v>1.0666666666666667</v>
      </c>
      <c r="AE335" s="65">
        <f t="shared" si="136"/>
        <v>29.12</v>
      </c>
      <c r="AF335" s="66">
        <f t="shared" si="137"/>
        <v>0.48533333333333334</v>
      </c>
      <c r="AG335" s="67">
        <f t="shared" si="138"/>
        <v>32.799999999999997</v>
      </c>
      <c r="AH335" s="66">
        <f t="shared" si="139"/>
        <v>0.54666666666666663</v>
      </c>
      <c r="AI335" s="84">
        <f t="shared" si="140"/>
        <v>437.33333333333331</v>
      </c>
    </row>
    <row r="336" spans="1:35" x14ac:dyDescent="0.25">
      <c r="A336" s="7" t="s">
        <v>31</v>
      </c>
      <c r="B336" s="8">
        <v>5158</v>
      </c>
      <c r="C336" s="8">
        <v>166</v>
      </c>
      <c r="D336" s="8">
        <v>147</v>
      </c>
      <c r="E336" s="8">
        <v>8</v>
      </c>
      <c r="F336" s="34">
        <v>0.95</v>
      </c>
      <c r="G336" s="8">
        <v>125</v>
      </c>
      <c r="H336" s="8">
        <v>10</v>
      </c>
      <c r="I336" s="34">
        <v>0.92</v>
      </c>
      <c r="J336" s="8">
        <v>302</v>
      </c>
      <c r="K336" s="8">
        <v>27</v>
      </c>
      <c r="L336" s="34">
        <v>0.91</v>
      </c>
      <c r="M336" s="21">
        <v>7.51</v>
      </c>
      <c r="N336" s="21">
        <v>7.6</v>
      </c>
      <c r="O336" s="8">
        <v>1117</v>
      </c>
      <c r="P336" s="8">
        <v>936</v>
      </c>
      <c r="Q336" s="28">
        <v>17.8</v>
      </c>
      <c r="R336" s="28">
        <v>2.4</v>
      </c>
      <c r="S336" s="33">
        <v>24.1</v>
      </c>
      <c r="T336" s="33">
        <v>10.8</v>
      </c>
      <c r="U336" s="32">
        <f t="shared" si="133"/>
        <v>0.55186721991701249</v>
      </c>
      <c r="V336" s="28">
        <v>3.2</v>
      </c>
      <c r="W336" s="28">
        <v>2.2000000000000002</v>
      </c>
      <c r="X336" s="32">
        <f t="shared" si="134"/>
        <v>0.3125</v>
      </c>
      <c r="Y336" s="21">
        <v>1.22</v>
      </c>
      <c r="Z336" s="8">
        <v>2319</v>
      </c>
      <c r="AA336" s="9">
        <f t="shared" si="132"/>
        <v>0.4495928654517255</v>
      </c>
      <c r="AB336" s="8">
        <v>77</v>
      </c>
      <c r="AC336" s="21">
        <v>1.1200000000000001</v>
      </c>
      <c r="AD336" s="64">
        <f t="shared" si="135"/>
        <v>1.1066666666666667</v>
      </c>
      <c r="AE336" s="65">
        <f t="shared" si="136"/>
        <v>24.402000000000001</v>
      </c>
      <c r="AF336" s="66">
        <f t="shared" si="137"/>
        <v>0.40670000000000001</v>
      </c>
      <c r="AG336" s="67">
        <f t="shared" si="138"/>
        <v>20.75</v>
      </c>
      <c r="AH336" s="66">
        <f t="shared" si="139"/>
        <v>0.34583333333333333</v>
      </c>
      <c r="AI336" s="84">
        <f t="shared" si="140"/>
        <v>276.66666666666669</v>
      </c>
    </row>
    <row r="337" spans="1:35" x14ac:dyDescent="0.25">
      <c r="A337" s="7" t="s">
        <v>32</v>
      </c>
      <c r="B337" s="8">
        <v>5610</v>
      </c>
      <c r="C337" s="8">
        <v>187</v>
      </c>
      <c r="D337" s="8">
        <v>108</v>
      </c>
      <c r="E337" s="8">
        <v>8</v>
      </c>
      <c r="F337" s="34">
        <v>0.93</v>
      </c>
      <c r="G337" s="8">
        <v>125</v>
      </c>
      <c r="H337" s="8">
        <v>10</v>
      </c>
      <c r="I337" s="34">
        <v>0.92</v>
      </c>
      <c r="J337" s="8">
        <v>251</v>
      </c>
      <c r="K337" s="8">
        <v>33</v>
      </c>
      <c r="L337" s="34">
        <v>0.87</v>
      </c>
      <c r="M337" s="21">
        <v>7.34</v>
      </c>
      <c r="N337" s="21">
        <v>7.54</v>
      </c>
      <c r="O337" s="8">
        <v>1152</v>
      </c>
      <c r="P337" s="8">
        <v>1053</v>
      </c>
      <c r="Q337" s="28">
        <v>26</v>
      </c>
      <c r="R337" s="28">
        <v>12.8</v>
      </c>
      <c r="S337" s="33">
        <v>33.700000000000003</v>
      </c>
      <c r="T337" s="33">
        <v>18.3</v>
      </c>
      <c r="U337" s="32">
        <f t="shared" si="133"/>
        <v>0.45697329376854601</v>
      </c>
      <c r="V337" s="28">
        <v>4.9000000000000004</v>
      </c>
      <c r="W337" s="28">
        <v>1.7</v>
      </c>
      <c r="X337" s="32">
        <f t="shared" si="134"/>
        <v>0.65306122448979598</v>
      </c>
      <c r="Y337" s="21">
        <v>1.1200000000000001</v>
      </c>
      <c r="Z337" s="8">
        <v>2163</v>
      </c>
      <c r="AA337" s="9">
        <f t="shared" si="132"/>
        <v>0.38556149732620321</v>
      </c>
      <c r="AB337" s="8">
        <v>44</v>
      </c>
      <c r="AC337" s="21">
        <v>2.4300000000000002</v>
      </c>
      <c r="AD337" s="64">
        <f t="shared" si="135"/>
        <v>1.2466666666666666</v>
      </c>
      <c r="AE337" s="65">
        <f t="shared" si="136"/>
        <v>20.196000000000002</v>
      </c>
      <c r="AF337" s="66">
        <f t="shared" si="137"/>
        <v>0.33660000000000001</v>
      </c>
      <c r="AG337" s="67">
        <f t="shared" si="138"/>
        <v>23.375</v>
      </c>
      <c r="AH337" s="66">
        <f t="shared" si="139"/>
        <v>0.38958333333333334</v>
      </c>
      <c r="AI337" s="84">
        <f t="shared" si="140"/>
        <v>311.66666666666669</v>
      </c>
    </row>
    <row r="338" spans="1:35" x14ac:dyDescent="0.25">
      <c r="A338" s="7" t="s">
        <v>33</v>
      </c>
      <c r="B338" s="8">
        <v>5342</v>
      </c>
      <c r="C338" s="8">
        <v>172</v>
      </c>
      <c r="D338" s="8">
        <v>81</v>
      </c>
      <c r="E338" s="8">
        <v>6</v>
      </c>
      <c r="F338" s="34">
        <v>0.92</v>
      </c>
      <c r="G338" s="8">
        <v>120</v>
      </c>
      <c r="H338" s="8">
        <v>7</v>
      </c>
      <c r="I338" s="34">
        <v>0.94</v>
      </c>
      <c r="J338" s="8">
        <v>224</v>
      </c>
      <c r="K338" s="8">
        <v>19</v>
      </c>
      <c r="L338" s="34">
        <v>0.91</v>
      </c>
      <c r="M338" s="21">
        <v>7.3479999999999999</v>
      </c>
      <c r="N338" s="21">
        <v>7.6619999999999999</v>
      </c>
      <c r="O338" s="8">
        <v>1115.8</v>
      </c>
      <c r="P338" s="8">
        <v>945</v>
      </c>
      <c r="Q338" s="28">
        <v>25.9</v>
      </c>
      <c r="R338" s="28">
        <v>4</v>
      </c>
      <c r="S338" s="33">
        <v>30.2</v>
      </c>
      <c r="T338" s="33">
        <v>7.6</v>
      </c>
      <c r="U338" s="32">
        <f t="shared" si="133"/>
        <v>0.7483443708609272</v>
      </c>
      <c r="V338" s="38">
        <v>3.5</v>
      </c>
      <c r="W338" s="28">
        <v>0.6</v>
      </c>
      <c r="X338" s="32">
        <f t="shared" si="134"/>
        <v>0.82857142857142851</v>
      </c>
      <c r="Y338" s="21">
        <v>1.1200000000000001</v>
      </c>
      <c r="Z338" s="8">
        <v>1970</v>
      </c>
      <c r="AA338" s="9">
        <f t="shared" si="132"/>
        <v>0.36877573942343689</v>
      </c>
      <c r="AB338" s="8">
        <v>44</v>
      </c>
      <c r="AC338" s="21">
        <v>1.05</v>
      </c>
      <c r="AD338" s="64">
        <f t="shared" si="135"/>
        <v>1.1466666666666667</v>
      </c>
      <c r="AE338" s="65">
        <f t="shared" si="136"/>
        <v>13.932</v>
      </c>
      <c r="AF338" s="66">
        <f t="shared" si="137"/>
        <v>0.23220000000000002</v>
      </c>
      <c r="AG338" s="67">
        <f t="shared" si="138"/>
        <v>20.64</v>
      </c>
      <c r="AH338" s="66">
        <f t="shared" si="139"/>
        <v>0.34400000000000003</v>
      </c>
      <c r="AI338" s="84">
        <f t="shared" si="140"/>
        <v>275.2</v>
      </c>
    </row>
    <row r="339" spans="1:35" x14ac:dyDescent="0.25">
      <c r="A339" s="7" t="s">
        <v>34</v>
      </c>
      <c r="B339" s="8">
        <v>4697</v>
      </c>
      <c r="C339" s="8">
        <v>152</v>
      </c>
      <c r="D339" s="8">
        <v>93</v>
      </c>
      <c r="E339" s="8">
        <v>8</v>
      </c>
      <c r="F339" s="34">
        <v>0.91</v>
      </c>
      <c r="G339" s="8">
        <v>123</v>
      </c>
      <c r="H339" s="8">
        <v>9</v>
      </c>
      <c r="I339" s="34">
        <v>0.92</v>
      </c>
      <c r="J339" s="8">
        <v>238</v>
      </c>
      <c r="K339" s="8">
        <v>25</v>
      </c>
      <c r="L339" s="34">
        <v>0.89</v>
      </c>
      <c r="M339" s="21">
        <v>7.3410000000000002</v>
      </c>
      <c r="N339" s="21">
        <v>7.6760000000000002</v>
      </c>
      <c r="O339" s="8">
        <v>1092.3330000000001</v>
      </c>
      <c r="P339" s="8">
        <v>957.11099999999999</v>
      </c>
      <c r="Q339" s="28">
        <v>26.8</v>
      </c>
      <c r="R339" s="28">
        <v>11.2</v>
      </c>
      <c r="S339" s="33">
        <v>32.9</v>
      </c>
      <c r="T339" s="33">
        <v>14.9</v>
      </c>
      <c r="U339" s="32">
        <f t="shared" si="133"/>
        <v>0.54711246200607899</v>
      </c>
      <c r="V339" s="28">
        <v>4.0999999999999996</v>
      </c>
      <c r="W339" s="28">
        <v>1.2</v>
      </c>
      <c r="X339" s="32">
        <f t="shared" si="134"/>
        <v>0.70731707317073167</v>
      </c>
      <c r="Y339" s="21">
        <v>1.02</v>
      </c>
      <c r="Z339" s="8">
        <v>1840</v>
      </c>
      <c r="AA339" s="9">
        <f t="shared" si="132"/>
        <v>0.39173940813285074</v>
      </c>
      <c r="AB339" s="8" t="s">
        <v>106</v>
      </c>
      <c r="AC339" s="21" t="s">
        <v>106</v>
      </c>
      <c r="AD339" s="64">
        <f t="shared" si="135"/>
        <v>1.0133333333333334</v>
      </c>
      <c r="AE339" s="65">
        <f t="shared" si="136"/>
        <v>14.135999999999999</v>
      </c>
      <c r="AF339" s="66">
        <f t="shared" si="137"/>
        <v>0.23559999999999998</v>
      </c>
      <c r="AG339" s="67">
        <f t="shared" si="138"/>
        <v>18.696000000000002</v>
      </c>
      <c r="AH339" s="66">
        <f t="shared" si="139"/>
        <v>0.31160000000000004</v>
      </c>
      <c r="AI339" s="84">
        <f t="shared" si="140"/>
        <v>249.28000000000003</v>
      </c>
    </row>
    <row r="340" spans="1:35" x14ac:dyDescent="0.25">
      <c r="A340" s="7" t="s">
        <v>35</v>
      </c>
      <c r="B340" s="8">
        <v>4634</v>
      </c>
      <c r="C340" s="8">
        <v>154</v>
      </c>
      <c r="D340" s="8">
        <v>77</v>
      </c>
      <c r="E340" s="8">
        <v>7</v>
      </c>
      <c r="F340" s="34">
        <v>0.91</v>
      </c>
      <c r="G340" s="8">
        <v>136</v>
      </c>
      <c r="H340" s="8">
        <v>8</v>
      </c>
      <c r="I340" s="34">
        <v>0.94</v>
      </c>
      <c r="J340" s="8">
        <v>264</v>
      </c>
      <c r="K340" s="8">
        <v>25</v>
      </c>
      <c r="L340" s="34">
        <v>0.9</v>
      </c>
      <c r="M340" s="21">
        <v>7.3310000000000004</v>
      </c>
      <c r="N340" s="21">
        <v>7.65</v>
      </c>
      <c r="O340" s="8">
        <v>1203.5</v>
      </c>
      <c r="P340" s="8">
        <v>974.125</v>
      </c>
      <c r="Q340" s="28">
        <v>22.3</v>
      </c>
      <c r="R340" s="28">
        <v>8.1999999999999993</v>
      </c>
      <c r="S340" s="33">
        <v>27.8</v>
      </c>
      <c r="T340" s="33">
        <v>11.5</v>
      </c>
      <c r="U340" s="32">
        <f t="shared" si="133"/>
        <v>0.58633093525179858</v>
      </c>
      <c r="V340" s="28">
        <v>3.5</v>
      </c>
      <c r="W340" s="28">
        <v>1.8</v>
      </c>
      <c r="X340" s="32">
        <f t="shared" si="134"/>
        <v>0.48571428571428565</v>
      </c>
      <c r="Y340" s="21">
        <v>0.92</v>
      </c>
      <c r="Z340" s="8">
        <v>1840</v>
      </c>
      <c r="AA340" s="9">
        <f t="shared" si="132"/>
        <v>0.39706517047906775</v>
      </c>
      <c r="AB340" s="8" t="s">
        <v>106</v>
      </c>
      <c r="AC340" s="21" t="s">
        <v>106</v>
      </c>
      <c r="AD340" s="64">
        <f t="shared" si="135"/>
        <v>1.0266666666666666</v>
      </c>
      <c r="AE340" s="65">
        <f t="shared" si="136"/>
        <v>11.858000000000001</v>
      </c>
      <c r="AF340" s="66">
        <f t="shared" si="137"/>
        <v>0.19763333333333336</v>
      </c>
      <c r="AG340" s="67">
        <f t="shared" si="138"/>
        <v>20.943999999999999</v>
      </c>
      <c r="AH340" s="66">
        <f t="shared" si="139"/>
        <v>0.34906666666666664</v>
      </c>
      <c r="AI340" s="84">
        <f t="shared" si="140"/>
        <v>279.25333333333333</v>
      </c>
    </row>
    <row r="341" spans="1:35" x14ac:dyDescent="0.25">
      <c r="A341" s="7" t="s">
        <v>36</v>
      </c>
      <c r="B341" s="8">
        <v>3629</v>
      </c>
      <c r="C341" s="8">
        <v>117</v>
      </c>
      <c r="D341" s="8">
        <v>113</v>
      </c>
      <c r="E341" s="8">
        <v>10</v>
      </c>
      <c r="F341" s="34">
        <v>0.91</v>
      </c>
      <c r="G341" s="8">
        <v>114</v>
      </c>
      <c r="H341" s="8">
        <v>8</v>
      </c>
      <c r="I341" s="34">
        <v>0.94</v>
      </c>
      <c r="J341" s="8">
        <v>310</v>
      </c>
      <c r="K341" s="8">
        <v>26</v>
      </c>
      <c r="L341" s="34">
        <v>0.92</v>
      </c>
      <c r="M341" s="21">
        <v>7.3550000000000004</v>
      </c>
      <c r="N341" s="21">
        <v>7.5339999999999998</v>
      </c>
      <c r="O341" s="8">
        <v>1338.875</v>
      </c>
      <c r="P341" s="8">
        <v>1010.625</v>
      </c>
      <c r="Q341" s="28">
        <v>35.1</v>
      </c>
      <c r="R341" s="28">
        <v>3.2</v>
      </c>
      <c r="S341" s="33">
        <v>44.3</v>
      </c>
      <c r="T341" s="33">
        <v>10</v>
      </c>
      <c r="U341" s="32">
        <f t="shared" si="133"/>
        <v>0.77426636568848761</v>
      </c>
      <c r="V341" s="28">
        <v>4.9000000000000004</v>
      </c>
      <c r="W341" s="28">
        <v>3.5</v>
      </c>
      <c r="X341" s="32">
        <f t="shared" si="134"/>
        <v>0.28571428571428581</v>
      </c>
      <c r="Y341" s="21">
        <v>1.01</v>
      </c>
      <c r="Z341" s="8">
        <v>2067</v>
      </c>
      <c r="AA341" s="9">
        <f t="shared" si="132"/>
        <v>0.56957839625241113</v>
      </c>
      <c r="AB341" s="8" t="s">
        <v>106</v>
      </c>
      <c r="AC341" s="21" t="s">
        <v>106</v>
      </c>
      <c r="AD341" s="64">
        <f t="shared" si="135"/>
        <v>0.78</v>
      </c>
      <c r="AE341" s="65">
        <f t="shared" si="136"/>
        <v>13.221</v>
      </c>
      <c r="AF341" s="66">
        <f t="shared" si="137"/>
        <v>0.22034999999999999</v>
      </c>
      <c r="AG341" s="67">
        <f t="shared" si="138"/>
        <v>13.337999999999999</v>
      </c>
      <c r="AH341" s="66">
        <f t="shared" si="139"/>
        <v>0.2223</v>
      </c>
      <c r="AI341" s="84">
        <f t="shared" si="140"/>
        <v>177.84000000000003</v>
      </c>
    </row>
    <row r="342" spans="1:35" x14ac:dyDescent="0.25">
      <c r="A342" s="7" t="s">
        <v>37</v>
      </c>
      <c r="B342" s="8">
        <v>5612</v>
      </c>
      <c r="C342" s="8">
        <v>187</v>
      </c>
      <c r="D342" s="8">
        <v>125</v>
      </c>
      <c r="E342" s="8">
        <v>9</v>
      </c>
      <c r="F342" s="34">
        <v>0.93</v>
      </c>
      <c r="G342" s="8">
        <v>174</v>
      </c>
      <c r="H342" s="8">
        <v>8</v>
      </c>
      <c r="I342" s="34">
        <v>0.96</v>
      </c>
      <c r="J342" s="8">
        <v>316</v>
      </c>
      <c r="K342" s="8">
        <v>24</v>
      </c>
      <c r="L342" s="34">
        <v>0.92</v>
      </c>
      <c r="M342" s="21">
        <v>7.45</v>
      </c>
      <c r="N342" s="21">
        <v>7.51</v>
      </c>
      <c r="O342" s="8">
        <v>1248</v>
      </c>
      <c r="P342" s="8">
        <v>999</v>
      </c>
      <c r="Q342" s="28">
        <v>34.9</v>
      </c>
      <c r="R342" s="28">
        <v>2.6</v>
      </c>
      <c r="S342" s="33">
        <v>45.8</v>
      </c>
      <c r="T342" s="33">
        <v>13.4</v>
      </c>
      <c r="U342" s="32">
        <f t="shared" si="133"/>
        <v>0.70742358078602618</v>
      </c>
      <c r="V342" s="28">
        <v>4.5</v>
      </c>
      <c r="W342" s="28">
        <v>2.2000000000000002</v>
      </c>
      <c r="X342" s="32">
        <f t="shared" si="134"/>
        <v>0.51111111111111107</v>
      </c>
      <c r="Y342" s="21">
        <v>0.85</v>
      </c>
      <c r="Z342" s="8">
        <v>2579</v>
      </c>
      <c r="AA342" s="9">
        <f t="shared" si="132"/>
        <v>0.45955096222380615</v>
      </c>
      <c r="AB342" s="8" t="s">
        <v>106</v>
      </c>
      <c r="AC342" s="21" t="s">
        <v>106</v>
      </c>
      <c r="AD342" s="64">
        <f t="shared" si="135"/>
        <v>1.2466666666666666</v>
      </c>
      <c r="AE342" s="65">
        <f t="shared" si="136"/>
        <v>23.375</v>
      </c>
      <c r="AF342" s="66">
        <f t="shared" si="137"/>
        <v>0.38958333333333334</v>
      </c>
      <c r="AG342" s="67">
        <f t="shared" si="138"/>
        <v>32.537999999999997</v>
      </c>
      <c r="AH342" s="66">
        <f t="shared" si="139"/>
        <v>0.54229999999999989</v>
      </c>
      <c r="AI342" s="84">
        <f t="shared" si="140"/>
        <v>433.84</v>
      </c>
    </row>
    <row r="343" spans="1:35" ht="13" thickBot="1" x14ac:dyDescent="0.3">
      <c r="A343" s="7" t="s">
        <v>38</v>
      </c>
      <c r="B343" s="8">
        <v>5094</v>
      </c>
      <c r="C343" s="8">
        <v>164</v>
      </c>
      <c r="D343" s="8">
        <v>163</v>
      </c>
      <c r="E343" s="8">
        <v>8</v>
      </c>
      <c r="F343" s="34">
        <v>0.95</v>
      </c>
      <c r="G343" s="8">
        <v>100</v>
      </c>
      <c r="H343" s="8">
        <v>6</v>
      </c>
      <c r="I343" s="34">
        <v>0.94</v>
      </c>
      <c r="J343" s="8">
        <v>246</v>
      </c>
      <c r="K343" s="8">
        <v>21</v>
      </c>
      <c r="L343" s="34">
        <v>0.91</v>
      </c>
      <c r="M343" s="21">
        <v>7.46</v>
      </c>
      <c r="N343" s="21">
        <v>6.56</v>
      </c>
      <c r="O343" s="8">
        <v>1204</v>
      </c>
      <c r="P343" s="8">
        <v>902</v>
      </c>
      <c r="Q343" s="28">
        <v>19.100000000000001</v>
      </c>
      <c r="R343" s="28">
        <v>13.6</v>
      </c>
      <c r="S343" s="33">
        <v>26.7</v>
      </c>
      <c r="T343" s="33">
        <v>19.7</v>
      </c>
      <c r="U343" s="32">
        <f t="shared" si="133"/>
        <v>0.26217228464419473</v>
      </c>
      <c r="V343" s="28">
        <v>2.7</v>
      </c>
      <c r="W343" s="28">
        <v>3.8</v>
      </c>
      <c r="X343" s="32">
        <f t="shared" si="134"/>
        <v>-0.40740740740740722</v>
      </c>
      <c r="Y343" s="21">
        <v>0.63</v>
      </c>
      <c r="Z343" s="8">
        <v>2250</v>
      </c>
      <c r="AA343" s="9">
        <f t="shared" si="132"/>
        <v>0.44169611307420492</v>
      </c>
      <c r="AB343" s="8" t="s">
        <v>106</v>
      </c>
      <c r="AC343" s="21" t="s">
        <v>106</v>
      </c>
      <c r="AD343" s="64">
        <f t="shared" si="135"/>
        <v>1.0933333333333333</v>
      </c>
      <c r="AE343" s="65">
        <f t="shared" si="136"/>
        <v>26.731999999999999</v>
      </c>
      <c r="AF343" s="66">
        <f t="shared" si="137"/>
        <v>0.44553333333333334</v>
      </c>
      <c r="AG343" s="67">
        <f t="shared" si="138"/>
        <v>16.399999999999999</v>
      </c>
      <c r="AH343" s="66">
        <f t="shared" si="139"/>
        <v>0.27333333333333332</v>
      </c>
      <c r="AI343" s="84">
        <f t="shared" si="140"/>
        <v>218.66666666666669</v>
      </c>
    </row>
    <row r="344" spans="1:35" ht="13.5" thickTop="1" thickBot="1" x14ac:dyDescent="0.3">
      <c r="A344" s="80" t="s">
        <v>114</v>
      </c>
      <c r="B344" s="27">
        <f>SUM(B332:B343)</f>
        <v>62018</v>
      </c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7">
        <f>SUM(Z332:Z343)</f>
        <v>26443</v>
      </c>
      <c r="AA344" s="20"/>
      <c r="AB344" s="29">
        <f>SUM(AB332:AB343)</f>
        <v>484</v>
      </c>
      <c r="AC344" s="20"/>
      <c r="AD344" s="68"/>
      <c r="AE344" s="69"/>
      <c r="AF344" s="70"/>
      <c r="AG344" s="71"/>
      <c r="AH344" s="70"/>
      <c r="AI344" s="85"/>
    </row>
    <row r="345" spans="1:35" ht="13.5" thickTop="1" thickBot="1" x14ac:dyDescent="0.3">
      <c r="A345" s="81" t="s">
        <v>115</v>
      </c>
      <c r="B345" s="12">
        <f t="shared" ref="B345:W345" si="141">AVERAGE(B332:B343)</f>
        <v>5168.166666666667</v>
      </c>
      <c r="C345" s="76">
        <f t="shared" si="141"/>
        <v>170.08333333333334</v>
      </c>
      <c r="D345" s="76">
        <f t="shared" si="141"/>
        <v>148</v>
      </c>
      <c r="E345" s="76">
        <f t="shared" si="141"/>
        <v>7.166666666666667</v>
      </c>
      <c r="F345" s="83">
        <f>AVERAGE(F332:F343)</f>
        <v>0.94166666666666654</v>
      </c>
      <c r="G345" s="76">
        <f>AVERAGE(G332:G343)</f>
        <v>161.75</v>
      </c>
      <c r="H345" s="76">
        <f>AVERAGE(H332:H343)</f>
        <v>8</v>
      </c>
      <c r="I345" s="83">
        <f>AVERAGE(I332:I343)</f>
        <v>0.94499999999999984</v>
      </c>
      <c r="J345" s="76">
        <f t="shared" si="141"/>
        <v>329.5</v>
      </c>
      <c r="K345" s="76">
        <f t="shared" si="141"/>
        <v>23.666666666666668</v>
      </c>
      <c r="L345" s="83">
        <f>AVERAGE(L332:L343)</f>
        <v>0.91916666666666658</v>
      </c>
      <c r="M345" s="77">
        <f t="shared" si="141"/>
        <v>7.4612499999999997</v>
      </c>
      <c r="N345" s="77">
        <f t="shared" si="141"/>
        <v>7.5068333333333337</v>
      </c>
      <c r="O345" s="77">
        <f t="shared" si="141"/>
        <v>1201.8756666666666</v>
      </c>
      <c r="P345" s="77">
        <f t="shared" si="141"/>
        <v>956.07175000000007</v>
      </c>
      <c r="Q345" s="77">
        <f>AVERAGE(Q332:Q343)</f>
        <v>26.381818181818186</v>
      </c>
      <c r="R345" s="77">
        <f>AVERAGE(R332:R343)</f>
        <v>5.2500000000000009</v>
      </c>
      <c r="S345" s="77">
        <f t="shared" si="141"/>
        <v>34.883333333333333</v>
      </c>
      <c r="T345" s="77">
        <f t="shared" si="141"/>
        <v>12.083333333333334</v>
      </c>
      <c r="U345" s="82">
        <f t="shared" si="141"/>
        <v>0.63056108035336533</v>
      </c>
      <c r="V345" s="77">
        <f t="shared" si="141"/>
        <v>4.041666666666667</v>
      </c>
      <c r="W345" s="77">
        <f t="shared" si="141"/>
        <v>2.0333333333333332</v>
      </c>
      <c r="X345" s="82">
        <f t="shared" ref="X345" si="142">AVERAGE(X332:X343)</f>
        <v>0.46587985106126101</v>
      </c>
      <c r="Y345" s="77">
        <f>AVERAGE(Y332:Y343)</f>
        <v>0.94000000000000006</v>
      </c>
      <c r="Z345" s="12">
        <f>AVERAGE(Z332:Z343)</f>
        <v>2203.5833333333335</v>
      </c>
      <c r="AA345" s="77">
        <f>AVERAGE(AA332:AA343)</f>
        <v>0.43249020493763662</v>
      </c>
      <c r="AB345" s="12">
        <f>AVERAGE(AB332:AB343)</f>
        <v>69.142857142857139</v>
      </c>
      <c r="AC345" s="77">
        <f>AVERAGE(AC332:AC343)</f>
        <v>1.2428571428571431</v>
      </c>
      <c r="AD345" s="64">
        <f t="shared" ref="AD345" si="143">C345/$C$2</f>
        <v>1.1338888888888889</v>
      </c>
      <c r="AE345" s="65">
        <f t="shared" ref="AE345" si="144">(C345*D345)/1000</f>
        <v>25.172333333333334</v>
      </c>
      <c r="AF345" s="72">
        <f t="shared" si="137"/>
        <v>0.41953888888888891</v>
      </c>
      <c r="AG345" s="67">
        <f t="shared" ref="AG345" si="145">(C345*G345)/1000</f>
        <v>27.510979166666669</v>
      </c>
      <c r="AH345" s="66">
        <f t="shared" si="139"/>
        <v>0.45851631944444449</v>
      </c>
      <c r="AI345" s="86">
        <f>AVERAGE(AI332:AI343)</f>
        <v>378.93666666666672</v>
      </c>
    </row>
    <row r="346" spans="1:35" ht="13" thickTop="1" x14ac:dyDescent="0.25"/>
    <row r="347" spans="1:35" ht="13" thickBot="1" x14ac:dyDescent="0.3"/>
    <row r="348" spans="1:35" ht="13" thickTop="1" x14ac:dyDescent="0.25">
      <c r="A348" s="35" t="s">
        <v>5</v>
      </c>
      <c r="B348" s="16" t="s">
        <v>6</v>
      </c>
      <c r="C348" s="16" t="s">
        <v>6</v>
      </c>
      <c r="D348" s="16" t="s">
        <v>7</v>
      </c>
      <c r="E348" s="16" t="s">
        <v>8</v>
      </c>
      <c r="F348" s="22" t="s">
        <v>2</v>
      </c>
      <c r="G348" s="16" t="s">
        <v>9</v>
      </c>
      <c r="H348" s="16" t="s">
        <v>10</v>
      </c>
      <c r="I348" s="22" t="s">
        <v>3</v>
      </c>
      <c r="J348" s="16" t="s">
        <v>11</v>
      </c>
      <c r="K348" s="16" t="s">
        <v>12</v>
      </c>
      <c r="L348" s="22" t="s">
        <v>13</v>
      </c>
      <c r="M348" s="16" t="s">
        <v>14</v>
      </c>
      <c r="N348" s="16" t="s">
        <v>15</v>
      </c>
      <c r="O348" s="16" t="s">
        <v>16</v>
      </c>
      <c r="P348" s="16" t="s">
        <v>17</v>
      </c>
      <c r="Q348" s="16" t="s">
        <v>76</v>
      </c>
      <c r="R348" s="16" t="s">
        <v>77</v>
      </c>
      <c r="S348" s="16" t="s">
        <v>78</v>
      </c>
      <c r="T348" s="16" t="s">
        <v>79</v>
      </c>
      <c r="U348" s="74" t="s">
        <v>109</v>
      </c>
      <c r="V348" s="16" t="s">
        <v>80</v>
      </c>
      <c r="W348" s="16" t="s">
        <v>81</v>
      </c>
      <c r="X348" s="74" t="s">
        <v>110</v>
      </c>
      <c r="Y348" s="16" t="s">
        <v>82</v>
      </c>
      <c r="Z348" s="36" t="s">
        <v>111</v>
      </c>
      <c r="AA348" s="36" t="s">
        <v>19</v>
      </c>
      <c r="AB348" s="16" t="s">
        <v>56</v>
      </c>
      <c r="AC348" s="16" t="s">
        <v>56</v>
      </c>
      <c r="AD348" s="56" t="s">
        <v>83</v>
      </c>
      <c r="AE348" s="57" t="s">
        <v>84</v>
      </c>
      <c r="AF348" s="58" t="s">
        <v>85</v>
      </c>
      <c r="AG348" s="59" t="s">
        <v>83</v>
      </c>
      <c r="AH348" s="58" t="s">
        <v>83</v>
      </c>
      <c r="AI348" s="56" t="s">
        <v>122</v>
      </c>
    </row>
    <row r="349" spans="1:35" ht="13" thickBot="1" x14ac:dyDescent="0.3">
      <c r="A349" s="30" t="s">
        <v>116</v>
      </c>
      <c r="B349" s="17" t="s">
        <v>21</v>
      </c>
      <c r="C349" s="18" t="s">
        <v>22</v>
      </c>
      <c r="D349" s="17" t="s">
        <v>23</v>
      </c>
      <c r="E349" s="17" t="s">
        <v>23</v>
      </c>
      <c r="F349" s="23" t="s">
        <v>24</v>
      </c>
      <c r="G349" s="17" t="s">
        <v>23</v>
      </c>
      <c r="H349" s="17" t="s">
        <v>23</v>
      </c>
      <c r="I349" s="23" t="s">
        <v>24</v>
      </c>
      <c r="J349" s="17" t="s">
        <v>23</v>
      </c>
      <c r="K349" s="17" t="s">
        <v>23</v>
      </c>
      <c r="L349" s="23" t="s">
        <v>24</v>
      </c>
      <c r="M349" s="17"/>
      <c r="N349" s="17"/>
      <c r="O349" s="17"/>
      <c r="P349" s="17"/>
      <c r="Q349" s="17" t="s">
        <v>23</v>
      </c>
      <c r="R349" s="17" t="s">
        <v>23</v>
      </c>
      <c r="S349" s="17" t="s">
        <v>23</v>
      </c>
      <c r="T349" s="17" t="s">
        <v>23</v>
      </c>
      <c r="U349" s="75" t="s">
        <v>24</v>
      </c>
      <c r="V349" s="17" t="s">
        <v>23</v>
      </c>
      <c r="W349" s="17" t="s">
        <v>23</v>
      </c>
      <c r="X349" s="75" t="s">
        <v>24</v>
      </c>
      <c r="Y349" s="17"/>
      <c r="Z349" s="18" t="s">
        <v>25</v>
      </c>
      <c r="AA349" s="18" t="s">
        <v>26</v>
      </c>
      <c r="AB349" s="17" t="s">
        <v>58</v>
      </c>
      <c r="AC349" s="17" t="s">
        <v>24</v>
      </c>
      <c r="AD349" s="60" t="s">
        <v>6</v>
      </c>
      <c r="AE349" s="61" t="s">
        <v>87</v>
      </c>
      <c r="AF349" s="62" t="s">
        <v>88</v>
      </c>
      <c r="AG349" s="63" t="s">
        <v>89</v>
      </c>
      <c r="AH349" s="62" t="s">
        <v>90</v>
      </c>
      <c r="AI349" s="60" t="s">
        <v>123</v>
      </c>
    </row>
    <row r="350" spans="1:35" ht="13" thickTop="1" x14ac:dyDescent="0.25">
      <c r="A350" s="7" t="s">
        <v>27</v>
      </c>
      <c r="B350" s="8">
        <v>4911</v>
      </c>
      <c r="C350" s="8">
        <v>158</v>
      </c>
      <c r="D350" s="8">
        <v>294</v>
      </c>
      <c r="E350" s="8">
        <v>13</v>
      </c>
      <c r="F350" s="73">
        <v>96</v>
      </c>
      <c r="G350" s="8">
        <v>204</v>
      </c>
      <c r="H350" s="8">
        <v>11</v>
      </c>
      <c r="I350" s="73">
        <v>95</v>
      </c>
      <c r="J350" s="8">
        <v>473</v>
      </c>
      <c r="K350" s="8">
        <v>38</v>
      </c>
      <c r="L350" s="73">
        <v>92</v>
      </c>
      <c r="M350" s="21">
        <v>7.38</v>
      </c>
      <c r="N350" s="21">
        <v>7.33</v>
      </c>
      <c r="O350" s="8">
        <v>1250</v>
      </c>
      <c r="P350" s="8">
        <v>1031</v>
      </c>
      <c r="Q350" s="28">
        <v>25.9</v>
      </c>
      <c r="R350" s="28">
        <v>20.3</v>
      </c>
      <c r="S350" s="33">
        <v>41</v>
      </c>
      <c r="T350" s="33">
        <v>26.1</v>
      </c>
      <c r="U350" s="8">
        <v>36</v>
      </c>
      <c r="V350" s="28">
        <v>4.4000000000000004</v>
      </c>
      <c r="W350" s="28">
        <v>1.7</v>
      </c>
      <c r="X350" s="8">
        <v>62</v>
      </c>
      <c r="Y350" s="21">
        <v>0.85</v>
      </c>
      <c r="Z350" s="8">
        <v>2410</v>
      </c>
      <c r="AA350" s="9">
        <f t="shared" ref="AA350:AA361" si="146">Z350/B350</f>
        <v>0.4907350845041743</v>
      </c>
      <c r="AB350" s="8">
        <v>88</v>
      </c>
      <c r="AC350" s="21">
        <v>1.53</v>
      </c>
      <c r="AD350" s="64">
        <f>C350/$C$2</f>
        <v>1.0533333333333332</v>
      </c>
      <c r="AE350" s="65">
        <f>(C350*D350)/1000</f>
        <v>46.451999999999998</v>
      </c>
      <c r="AF350" s="66">
        <f>(AE350)/$E$3</f>
        <v>0.7742</v>
      </c>
      <c r="AG350" s="67">
        <f>(C350*G350)/1000</f>
        <v>32.231999999999999</v>
      </c>
      <c r="AH350" s="66">
        <f>(AG350)/$G$3</f>
        <v>0.53720000000000001</v>
      </c>
      <c r="AI350" s="84">
        <f>(0.8*C350*G350)/60</f>
        <v>429.76000000000005</v>
      </c>
    </row>
    <row r="351" spans="1:35" x14ac:dyDescent="0.25">
      <c r="A351" s="7" t="s">
        <v>28</v>
      </c>
      <c r="B351" s="8">
        <v>4486</v>
      </c>
      <c r="C351" s="8">
        <v>160</v>
      </c>
      <c r="D351" s="8">
        <v>246</v>
      </c>
      <c r="E351" s="8">
        <v>12</v>
      </c>
      <c r="F351" s="73">
        <v>95</v>
      </c>
      <c r="G351" s="8">
        <v>218</v>
      </c>
      <c r="H351" s="8">
        <v>12</v>
      </c>
      <c r="I351" s="73">
        <v>94</v>
      </c>
      <c r="J351" s="8">
        <v>414</v>
      </c>
      <c r="K351" s="8">
        <v>34</v>
      </c>
      <c r="L351" s="73">
        <v>92</v>
      </c>
      <c r="M351" s="21">
        <v>7.31</v>
      </c>
      <c r="N351" s="21">
        <v>7.25</v>
      </c>
      <c r="O351" s="8">
        <v>1209</v>
      </c>
      <c r="P351" s="8">
        <v>1025</v>
      </c>
      <c r="Q351" s="28">
        <v>33.9</v>
      </c>
      <c r="R351" s="28">
        <v>14</v>
      </c>
      <c r="S351" s="33">
        <v>52.8</v>
      </c>
      <c r="T351" s="33">
        <v>40.799999999999997</v>
      </c>
      <c r="U351" s="8">
        <v>23</v>
      </c>
      <c r="V351" s="28">
        <v>4.5999999999999996</v>
      </c>
      <c r="W351" s="28">
        <v>2.1</v>
      </c>
      <c r="X351" s="8">
        <v>54</v>
      </c>
      <c r="Y351" s="21">
        <v>1</v>
      </c>
      <c r="Z351" s="8">
        <v>2220</v>
      </c>
      <c r="AA351" s="9">
        <f t="shared" si="146"/>
        <v>0.49487293802942489</v>
      </c>
      <c r="AB351" s="8">
        <v>88</v>
      </c>
      <c r="AC351" s="21">
        <v>1.19</v>
      </c>
      <c r="AD351" s="64">
        <f t="shared" ref="AD351:AD363" si="147">C351/$C$2</f>
        <v>1.0666666666666667</v>
      </c>
      <c r="AE351" s="65">
        <f t="shared" ref="AE351:AE363" si="148">(C351*D351)/1000</f>
        <v>39.36</v>
      </c>
      <c r="AF351" s="66">
        <f t="shared" ref="AF351:AF363" si="149">(AE351)/$E$3</f>
        <v>0.65600000000000003</v>
      </c>
      <c r="AG351" s="67">
        <f t="shared" ref="AG351:AG361" si="150">(C351*G351)/1000</f>
        <v>34.880000000000003</v>
      </c>
      <c r="AH351" s="66">
        <f t="shared" ref="AH351:AH363" si="151">(AG351)/$G$3</f>
        <v>0.58133333333333337</v>
      </c>
      <c r="AI351" s="84">
        <f t="shared" ref="AI351:AI361" si="152">(0.8*C351*G351)/60</f>
        <v>465.06666666666666</v>
      </c>
    </row>
    <row r="352" spans="1:35" x14ac:dyDescent="0.25">
      <c r="A352" s="7" t="s">
        <v>29</v>
      </c>
      <c r="B352" s="8">
        <v>9362</v>
      </c>
      <c r="C352" s="8">
        <v>302</v>
      </c>
      <c r="D352" s="8">
        <v>316</v>
      </c>
      <c r="E352" s="8">
        <v>15</v>
      </c>
      <c r="F352" s="73">
        <v>95</v>
      </c>
      <c r="G352" s="8">
        <v>149</v>
      </c>
      <c r="H352" s="8">
        <v>14</v>
      </c>
      <c r="I352" s="73">
        <v>91</v>
      </c>
      <c r="J352" s="8">
        <v>251</v>
      </c>
      <c r="K352" s="8">
        <v>35</v>
      </c>
      <c r="L352" s="73">
        <v>86</v>
      </c>
      <c r="M352" s="21">
        <v>7.14</v>
      </c>
      <c r="N352" s="21">
        <v>7.1</v>
      </c>
      <c r="O352" s="8">
        <v>881</v>
      </c>
      <c r="P352" s="8">
        <v>859</v>
      </c>
      <c r="Q352" s="28">
        <v>12.7</v>
      </c>
      <c r="R352" s="28">
        <v>4.5</v>
      </c>
      <c r="S352" s="33">
        <v>25.3</v>
      </c>
      <c r="T352" s="33">
        <v>17.3</v>
      </c>
      <c r="U352" s="8">
        <v>32</v>
      </c>
      <c r="V352" s="28">
        <v>2.5</v>
      </c>
      <c r="W352" s="28">
        <v>1.4</v>
      </c>
      <c r="X352" s="8">
        <v>45</v>
      </c>
      <c r="Y352" s="21">
        <v>0.12</v>
      </c>
      <c r="Z352" s="8">
        <v>2355</v>
      </c>
      <c r="AA352" s="9">
        <f t="shared" si="146"/>
        <v>0.25154881435590687</v>
      </c>
      <c r="AB352" s="8">
        <v>44</v>
      </c>
      <c r="AC352" s="21">
        <v>1.46</v>
      </c>
      <c r="AD352" s="64">
        <f t="shared" si="147"/>
        <v>2.0133333333333332</v>
      </c>
      <c r="AE352" s="65">
        <f t="shared" si="148"/>
        <v>95.432000000000002</v>
      </c>
      <c r="AF352" s="66">
        <f t="shared" si="149"/>
        <v>1.5905333333333334</v>
      </c>
      <c r="AG352" s="67">
        <f t="shared" si="150"/>
        <v>44.997999999999998</v>
      </c>
      <c r="AH352" s="66">
        <f t="shared" si="151"/>
        <v>0.74996666666666667</v>
      </c>
      <c r="AI352" s="84">
        <f t="shared" si="152"/>
        <v>599.97333333333336</v>
      </c>
    </row>
    <row r="353" spans="1:35" x14ac:dyDescent="0.25">
      <c r="A353" s="7" t="s">
        <v>30</v>
      </c>
      <c r="B353" s="8">
        <v>9942</v>
      </c>
      <c r="C353" s="8">
        <v>331.4</v>
      </c>
      <c r="D353" s="8">
        <v>115.375</v>
      </c>
      <c r="E353" s="8">
        <v>7.625</v>
      </c>
      <c r="F353" s="73">
        <v>93.391000000000005</v>
      </c>
      <c r="G353" s="8">
        <v>90</v>
      </c>
      <c r="H353" s="8">
        <v>6.625</v>
      </c>
      <c r="I353" s="73">
        <v>92.638999999999996</v>
      </c>
      <c r="J353" s="8">
        <v>217.875</v>
      </c>
      <c r="K353" s="8">
        <v>27.375</v>
      </c>
      <c r="L353" s="73">
        <v>87.435000000000002</v>
      </c>
      <c r="M353" s="21">
        <v>7.2729999999999997</v>
      </c>
      <c r="N353" s="21">
        <v>7.1879999999999997</v>
      </c>
      <c r="O353" s="8">
        <v>880.375</v>
      </c>
      <c r="P353" s="8">
        <v>856</v>
      </c>
      <c r="Q353" s="28">
        <v>17.576000000000001</v>
      </c>
      <c r="R353" s="28">
        <v>9.6</v>
      </c>
      <c r="S353" s="33">
        <v>31.488</v>
      </c>
      <c r="T353" s="33">
        <v>14.353999999999999</v>
      </c>
      <c r="U353" s="8">
        <v>54.414000000000001</v>
      </c>
      <c r="V353" s="28">
        <v>2.871</v>
      </c>
      <c r="W353" s="28">
        <v>1.0580000000000001</v>
      </c>
      <c r="X353" s="8">
        <v>63.149000000000001</v>
      </c>
      <c r="Y353" s="21">
        <v>0.22</v>
      </c>
      <c r="Z353" s="8">
        <v>2113</v>
      </c>
      <c r="AA353" s="9">
        <f t="shared" si="146"/>
        <v>0.21253268959967814</v>
      </c>
      <c r="AB353" s="8">
        <v>11</v>
      </c>
      <c r="AC353" s="21">
        <v>1.98</v>
      </c>
      <c r="AD353" s="64">
        <f t="shared" si="147"/>
        <v>2.2093333333333334</v>
      </c>
      <c r="AE353" s="65">
        <f t="shared" si="148"/>
        <v>38.235274999999994</v>
      </c>
      <c r="AF353" s="66">
        <f t="shared" si="149"/>
        <v>0.63725458333333329</v>
      </c>
      <c r="AG353" s="67">
        <f t="shared" si="150"/>
        <v>29.825999999999997</v>
      </c>
      <c r="AH353" s="66">
        <f t="shared" si="151"/>
        <v>0.49709999999999993</v>
      </c>
      <c r="AI353" s="84">
        <f t="shared" si="152"/>
        <v>397.68</v>
      </c>
    </row>
    <row r="354" spans="1:35" x14ac:dyDescent="0.25">
      <c r="A354" s="7" t="s">
        <v>31</v>
      </c>
      <c r="B354" s="8">
        <v>8676</v>
      </c>
      <c r="C354" s="8">
        <v>279.87099999999998</v>
      </c>
      <c r="D354" s="8">
        <v>105.889</v>
      </c>
      <c r="E354" s="8">
        <v>5.8890000000000002</v>
      </c>
      <c r="F354" s="73">
        <v>94.438999999999993</v>
      </c>
      <c r="G354" s="8">
        <v>105.556</v>
      </c>
      <c r="H354" s="8">
        <v>7.8890000000000002</v>
      </c>
      <c r="I354" s="73">
        <v>92.525999999999996</v>
      </c>
      <c r="J354" s="8">
        <v>157.333</v>
      </c>
      <c r="K354" s="8">
        <v>22.777999999999999</v>
      </c>
      <c r="L354" s="73">
        <v>85.522000000000006</v>
      </c>
      <c r="M354" s="21">
        <v>7.0439999999999996</v>
      </c>
      <c r="N354" s="21">
        <v>7.1189999999999998</v>
      </c>
      <c r="O354" s="8">
        <v>1053</v>
      </c>
      <c r="P354" s="8">
        <v>972.44399999999996</v>
      </c>
      <c r="Q354" s="28">
        <v>13.507</v>
      </c>
      <c r="R354" s="28">
        <v>7.7030000000000003</v>
      </c>
      <c r="S354" s="33">
        <v>35.633000000000003</v>
      </c>
      <c r="T354" s="33">
        <v>15.497999999999999</v>
      </c>
      <c r="U354" s="8">
        <v>56.506999999999998</v>
      </c>
      <c r="V354" s="28">
        <v>2.42</v>
      </c>
      <c r="W354" s="28">
        <v>1.0980000000000001</v>
      </c>
      <c r="X354" s="8">
        <v>54.628</v>
      </c>
      <c r="Y354" s="21">
        <v>0.85</v>
      </c>
      <c r="Z354" s="8">
        <v>1984</v>
      </c>
      <c r="AA354" s="9">
        <f t="shared" si="146"/>
        <v>0.22867680958967265</v>
      </c>
      <c r="AB354" s="8">
        <v>0</v>
      </c>
      <c r="AC354" s="21" t="s">
        <v>106</v>
      </c>
      <c r="AD354" s="64">
        <f t="shared" si="147"/>
        <v>1.8658066666666666</v>
      </c>
      <c r="AE354" s="65">
        <f t="shared" si="148"/>
        <v>29.635260318999997</v>
      </c>
      <c r="AF354" s="66">
        <f t="shared" si="149"/>
        <v>0.49392100531666661</v>
      </c>
      <c r="AG354" s="67">
        <f t="shared" si="150"/>
        <v>29.542063275999997</v>
      </c>
      <c r="AH354" s="66">
        <f t="shared" si="151"/>
        <v>0.49236772126666661</v>
      </c>
      <c r="AI354" s="84">
        <f t="shared" si="152"/>
        <v>393.89417701333332</v>
      </c>
    </row>
    <row r="355" spans="1:35" x14ac:dyDescent="0.25">
      <c r="A355" s="7" t="s">
        <v>32</v>
      </c>
      <c r="B355" s="8">
        <v>4109</v>
      </c>
      <c r="C355" s="8">
        <v>136.96700000000001</v>
      </c>
      <c r="D355" s="8">
        <v>107</v>
      </c>
      <c r="E355" s="8">
        <v>7</v>
      </c>
      <c r="F355" s="73">
        <v>93.457999999999998</v>
      </c>
      <c r="G355" s="8">
        <v>141.429</v>
      </c>
      <c r="H355" s="8">
        <v>9.1430000000000007</v>
      </c>
      <c r="I355" s="73">
        <v>93.534999999999997</v>
      </c>
      <c r="J355" s="8">
        <v>334.42899999999997</v>
      </c>
      <c r="K355" s="8">
        <v>25.286000000000001</v>
      </c>
      <c r="L355" s="73">
        <v>92.438999999999993</v>
      </c>
      <c r="M355" s="21">
        <v>7.0529999999999999</v>
      </c>
      <c r="N355" s="21">
        <v>7.1459999999999999</v>
      </c>
      <c r="O355" s="8">
        <v>1272</v>
      </c>
      <c r="P355" s="8">
        <v>986.42899999999997</v>
      </c>
      <c r="Q355" s="28">
        <v>41.485999999999997</v>
      </c>
      <c r="R355" s="28">
        <v>9.4390000000000001</v>
      </c>
      <c r="S355" s="33">
        <v>59.5</v>
      </c>
      <c r="T355" s="33">
        <v>16.510999999999999</v>
      </c>
      <c r="U355" s="8">
        <v>72.25</v>
      </c>
      <c r="V355" s="28">
        <v>5.9740000000000002</v>
      </c>
      <c r="W355" s="28">
        <v>1.347</v>
      </c>
      <c r="X355" s="8">
        <v>77.451999999999998</v>
      </c>
      <c r="Y355" s="21">
        <v>1.01</v>
      </c>
      <c r="Z355" s="8">
        <v>1759</v>
      </c>
      <c r="AA355" s="9">
        <f t="shared" si="146"/>
        <v>0.42808469213920664</v>
      </c>
      <c r="AB355" s="8">
        <v>88</v>
      </c>
      <c r="AC355" s="21">
        <v>1.42</v>
      </c>
      <c r="AD355" s="64">
        <f t="shared" si="147"/>
        <v>0.91311333333333344</v>
      </c>
      <c r="AE355" s="65">
        <f t="shared" si="148"/>
        <v>14.655469</v>
      </c>
      <c r="AF355" s="66">
        <f t="shared" si="149"/>
        <v>0.24425781666666666</v>
      </c>
      <c r="AG355" s="67">
        <f t="shared" si="150"/>
        <v>19.371105843000002</v>
      </c>
      <c r="AH355" s="66">
        <f t="shared" si="151"/>
        <v>0.32285176405000005</v>
      </c>
      <c r="AI355" s="84">
        <f t="shared" si="152"/>
        <v>258.28141124000001</v>
      </c>
    </row>
    <row r="356" spans="1:35" x14ac:dyDescent="0.25">
      <c r="A356" s="7" t="s">
        <v>33</v>
      </c>
      <c r="B356" s="8">
        <v>3916</v>
      </c>
      <c r="C356" s="8">
        <v>126.32299999999999</v>
      </c>
      <c r="D356" s="8">
        <v>200.667</v>
      </c>
      <c r="E356" s="8">
        <v>7</v>
      </c>
      <c r="F356" s="73">
        <v>96.512</v>
      </c>
      <c r="G356" s="8">
        <v>180</v>
      </c>
      <c r="H356" s="8">
        <v>10</v>
      </c>
      <c r="I356" s="73">
        <v>94.444000000000003</v>
      </c>
      <c r="J356" s="8">
        <v>410.33300000000003</v>
      </c>
      <c r="K356" s="8">
        <v>24.667000000000002</v>
      </c>
      <c r="L356" s="73">
        <v>93.989000000000004</v>
      </c>
      <c r="M356" s="21">
        <v>6.9279999999999999</v>
      </c>
      <c r="N356" s="21">
        <v>7.3170000000000002</v>
      </c>
      <c r="O356" s="8">
        <v>1211.6669999999999</v>
      </c>
      <c r="P356" s="8">
        <v>986.5</v>
      </c>
      <c r="Q356" s="28">
        <v>28.556999999999999</v>
      </c>
      <c r="R356" s="28">
        <v>2.161</v>
      </c>
      <c r="S356" s="33">
        <v>37.549999999999997</v>
      </c>
      <c r="T356" s="33">
        <v>7.9729999999999999</v>
      </c>
      <c r="U356" s="8">
        <v>78.766999999999996</v>
      </c>
      <c r="V356" s="28">
        <v>3.8079999999999998</v>
      </c>
      <c r="W356" s="28">
        <v>1.478</v>
      </c>
      <c r="X356" s="8">
        <v>61.186999999999998</v>
      </c>
      <c r="Y356" s="21">
        <v>1.1200000000000001</v>
      </c>
      <c r="Z356" s="8">
        <v>1862</v>
      </c>
      <c r="AA356" s="9">
        <f t="shared" si="146"/>
        <v>0.47548518896833503</v>
      </c>
      <c r="AB356" s="8">
        <v>99</v>
      </c>
      <c r="AC356" s="21">
        <v>0.52500000000000002</v>
      </c>
      <c r="AD356" s="64">
        <f t="shared" si="147"/>
        <v>0.84215333333333331</v>
      </c>
      <c r="AE356" s="65">
        <f t="shared" si="148"/>
        <v>25.348857441</v>
      </c>
      <c r="AF356" s="66">
        <f t="shared" si="149"/>
        <v>0.42248095735000002</v>
      </c>
      <c r="AG356" s="67">
        <f t="shared" si="150"/>
        <v>22.738139999999998</v>
      </c>
      <c r="AH356" s="66">
        <f t="shared" si="151"/>
        <v>0.37896899999999994</v>
      </c>
      <c r="AI356" s="84">
        <f t="shared" si="152"/>
        <v>303.17520000000002</v>
      </c>
    </row>
    <row r="357" spans="1:35" x14ac:dyDescent="0.25">
      <c r="A357" s="7" t="s">
        <v>34</v>
      </c>
      <c r="B357" s="8">
        <v>3101</v>
      </c>
      <c r="C357" s="8">
        <v>100</v>
      </c>
      <c r="D357" s="8">
        <v>143</v>
      </c>
      <c r="E357" s="8">
        <v>5</v>
      </c>
      <c r="F357" s="73">
        <v>96</v>
      </c>
      <c r="G357" s="8">
        <v>175</v>
      </c>
      <c r="H357" s="8">
        <v>10</v>
      </c>
      <c r="I357" s="73">
        <v>94</v>
      </c>
      <c r="J357" s="8">
        <v>348</v>
      </c>
      <c r="K357" s="8">
        <v>26</v>
      </c>
      <c r="L357" s="73">
        <v>93</v>
      </c>
      <c r="M357" s="21">
        <v>6.96</v>
      </c>
      <c r="N357" s="21">
        <v>7.36</v>
      </c>
      <c r="O357" s="8">
        <v>1261</v>
      </c>
      <c r="P357" s="8">
        <v>1033</v>
      </c>
      <c r="Q357" s="28">
        <v>30</v>
      </c>
      <c r="R357" s="28">
        <v>1.2</v>
      </c>
      <c r="S357" s="33">
        <v>37.9</v>
      </c>
      <c r="T357" s="33">
        <v>4.7</v>
      </c>
      <c r="U357" s="8">
        <v>88</v>
      </c>
      <c r="V357" s="28">
        <v>4.7</v>
      </c>
      <c r="W357" s="28">
        <v>2.7</v>
      </c>
      <c r="X357" s="8">
        <v>43</v>
      </c>
      <c r="Y357" s="21">
        <v>1.02</v>
      </c>
      <c r="Z357" s="8">
        <v>2069</v>
      </c>
      <c r="AA357" s="9">
        <f t="shared" si="146"/>
        <v>0.66720412770074167</v>
      </c>
      <c r="AB357" s="8">
        <v>0</v>
      </c>
      <c r="AC357" s="21" t="s">
        <v>106</v>
      </c>
      <c r="AD357" s="64">
        <f t="shared" si="147"/>
        <v>0.66666666666666663</v>
      </c>
      <c r="AE357" s="65">
        <f t="shared" si="148"/>
        <v>14.3</v>
      </c>
      <c r="AF357" s="66">
        <f t="shared" si="149"/>
        <v>0.23833333333333334</v>
      </c>
      <c r="AG357" s="67">
        <f t="shared" si="150"/>
        <v>17.5</v>
      </c>
      <c r="AH357" s="66">
        <f t="shared" si="151"/>
        <v>0.29166666666666669</v>
      </c>
      <c r="AI357" s="84">
        <f t="shared" si="152"/>
        <v>233.33333333333334</v>
      </c>
    </row>
    <row r="358" spans="1:35" x14ac:dyDescent="0.25">
      <c r="A358" s="7" t="s">
        <v>35</v>
      </c>
      <c r="B358" s="8">
        <v>2788</v>
      </c>
      <c r="C358" s="8">
        <v>92.933000000000007</v>
      </c>
      <c r="D358" s="8">
        <v>135.5</v>
      </c>
      <c r="E358" s="8">
        <v>4.5</v>
      </c>
      <c r="F358" s="73">
        <v>96.679000000000002</v>
      </c>
      <c r="G358" s="8">
        <v>126.375</v>
      </c>
      <c r="H358" s="8">
        <v>7.375</v>
      </c>
      <c r="I358" s="73">
        <v>94.164000000000001</v>
      </c>
      <c r="J358" s="8">
        <v>289.25</v>
      </c>
      <c r="K358" s="8">
        <v>22.875</v>
      </c>
      <c r="L358" s="73">
        <v>92.091999999999999</v>
      </c>
      <c r="M358" s="21">
        <v>7.1779999999999999</v>
      </c>
      <c r="N358" s="21">
        <v>7.2850000000000001</v>
      </c>
      <c r="O358" s="8">
        <v>1226</v>
      </c>
      <c r="P358" s="8">
        <v>999.875</v>
      </c>
      <c r="Q358" s="28">
        <v>25.588000000000001</v>
      </c>
      <c r="R358" s="28">
        <v>1.115</v>
      </c>
      <c r="S358" s="33">
        <v>38.787999999999997</v>
      </c>
      <c r="T358" s="33">
        <v>7.2759999999999998</v>
      </c>
      <c r="U358" s="8">
        <v>81.242000000000004</v>
      </c>
      <c r="V358" s="28">
        <v>3.5</v>
      </c>
      <c r="W358" s="28">
        <v>2.589</v>
      </c>
      <c r="X358" s="8">
        <v>26.029</v>
      </c>
      <c r="Y358" s="21">
        <v>0.85</v>
      </c>
      <c r="Z358" s="8">
        <v>1729</v>
      </c>
      <c r="AA358" s="9">
        <f t="shared" si="146"/>
        <v>0.62015781922525104</v>
      </c>
      <c r="AB358" s="8">
        <v>0</v>
      </c>
      <c r="AC358" s="21" t="s">
        <v>106</v>
      </c>
      <c r="AD358" s="64">
        <f t="shared" si="147"/>
        <v>0.6195533333333334</v>
      </c>
      <c r="AE358" s="65">
        <f t="shared" si="148"/>
        <v>12.5924215</v>
      </c>
      <c r="AF358" s="66">
        <f t="shared" si="149"/>
        <v>0.20987369166666667</v>
      </c>
      <c r="AG358" s="67">
        <f t="shared" si="150"/>
        <v>11.744407875</v>
      </c>
      <c r="AH358" s="66">
        <f t="shared" si="151"/>
        <v>0.19574013125</v>
      </c>
      <c r="AI358" s="84">
        <f t="shared" si="152"/>
        <v>156.592105</v>
      </c>
    </row>
    <row r="359" spans="1:35" x14ac:dyDescent="0.25">
      <c r="A359" s="7" t="s">
        <v>36</v>
      </c>
      <c r="B359" s="8">
        <v>3707</v>
      </c>
      <c r="C359" s="8">
        <v>119.581</v>
      </c>
      <c r="D359" s="8">
        <v>160</v>
      </c>
      <c r="E359" s="8">
        <v>6.8890000000000002</v>
      </c>
      <c r="F359" s="73">
        <v>95.694000000000003</v>
      </c>
      <c r="G359" s="8">
        <v>198.75</v>
      </c>
      <c r="H359" s="8">
        <v>11</v>
      </c>
      <c r="I359" s="73">
        <v>94.465000000000003</v>
      </c>
      <c r="J359" s="8">
        <v>420</v>
      </c>
      <c r="K359" s="8">
        <v>23.667000000000002</v>
      </c>
      <c r="L359" s="73">
        <v>94.364999999999995</v>
      </c>
      <c r="M359" s="21">
        <v>7.1189999999999998</v>
      </c>
      <c r="N359" s="21">
        <v>7.2590000000000003</v>
      </c>
      <c r="O359" s="8">
        <v>1286.3330000000001</v>
      </c>
      <c r="P359" s="8">
        <v>985</v>
      </c>
      <c r="Q359" s="28">
        <v>37.232999999999997</v>
      </c>
      <c r="R359" s="28">
        <v>2.0529999999999999</v>
      </c>
      <c r="S359" s="33">
        <v>55.021999999999998</v>
      </c>
      <c r="T359" s="33">
        <v>5.8120000000000003</v>
      </c>
      <c r="U359" s="8">
        <v>89.436999999999998</v>
      </c>
      <c r="V359" s="28">
        <v>4.8659999999999997</v>
      </c>
      <c r="W359" s="28">
        <v>1.722</v>
      </c>
      <c r="X359" s="8">
        <v>64.611999999999995</v>
      </c>
      <c r="Y359" s="21">
        <v>1.01</v>
      </c>
      <c r="Z359" s="8">
        <v>1903</v>
      </c>
      <c r="AA359" s="9">
        <f t="shared" si="146"/>
        <v>0.51335311572700293</v>
      </c>
      <c r="AB359" s="8">
        <v>0</v>
      </c>
      <c r="AC359" s="21" t="s">
        <v>106</v>
      </c>
      <c r="AD359" s="64">
        <f t="shared" si="147"/>
        <v>0.79720666666666673</v>
      </c>
      <c r="AE359" s="65">
        <f t="shared" si="148"/>
        <v>19.132960000000001</v>
      </c>
      <c r="AF359" s="66">
        <f t="shared" si="149"/>
        <v>0.3188826666666667</v>
      </c>
      <c r="AG359" s="67">
        <f t="shared" si="150"/>
        <v>23.766723750000001</v>
      </c>
      <c r="AH359" s="66">
        <f t="shared" si="151"/>
        <v>0.39611206250000003</v>
      </c>
      <c r="AI359" s="84">
        <f t="shared" si="152"/>
        <v>316.88965000000007</v>
      </c>
    </row>
    <row r="360" spans="1:35" x14ac:dyDescent="0.25">
      <c r="A360" s="7" t="s">
        <v>37</v>
      </c>
      <c r="B360" s="8">
        <v>2922</v>
      </c>
      <c r="C360" s="8">
        <v>97.4</v>
      </c>
      <c r="D360" s="8">
        <v>149.88900000000001</v>
      </c>
      <c r="E360" s="8">
        <v>5.444</v>
      </c>
      <c r="F360" s="73">
        <v>96.367999999999995</v>
      </c>
      <c r="G360" s="8">
        <v>268.88900000000001</v>
      </c>
      <c r="H360" s="8">
        <v>8.5559999999999992</v>
      </c>
      <c r="I360" s="73">
        <v>96.817999999999998</v>
      </c>
      <c r="J360" s="8">
        <v>569.11099999999999</v>
      </c>
      <c r="K360" s="8">
        <v>20.777999999999999</v>
      </c>
      <c r="L360" s="73">
        <v>96.349000000000004</v>
      </c>
      <c r="M360" s="21">
        <v>7.1639999999999997</v>
      </c>
      <c r="N360" s="21">
        <v>7.202</v>
      </c>
      <c r="O360" s="8">
        <v>1396.3330000000001</v>
      </c>
      <c r="P360" s="8">
        <v>1004.667</v>
      </c>
      <c r="Q360" s="28">
        <v>54.856000000000002</v>
      </c>
      <c r="R360" s="28">
        <v>2.4079999999999999</v>
      </c>
      <c r="S360" s="33">
        <v>73.033000000000001</v>
      </c>
      <c r="T360" s="33">
        <v>12.484</v>
      </c>
      <c r="U360" s="8">
        <v>82.906000000000006</v>
      </c>
      <c r="V360" s="28">
        <v>6.6959999999999997</v>
      </c>
      <c r="W360" s="28">
        <v>2.222</v>
      </c>
      <c r="X360" s="8">
        <v>66.816000000000003</v>
      </c>
      <c r="Y360" s="21">
        <v>1.1200000000000001</v>
      </c>
      <c r="Z360" s="8">
        <v>1899</v>
      </c>
      <c r="AA360" s="9">
        <f t="shared" si="146"/>
        <v>0.64989733059548249</v>
      </c>
      <c r="AB360" s="8">
        <v>0</v>
      </c>
      <c r="AC360" s="21" t="s">
        <v>106</v>
      </c>
      <c r="AD360" s="64">
        <f t="shared" si="147"/>
        <v>0.64933333333333332</v>
      </c>
      <c r="AE360" s="65">
        <f t="shared" si="148"/>
        <v>14.599188600000002</v>
      </c>
      <c r="AF360" s="66">
        <f t="shared" si="149"/>
        <v>0.24331981000000003</v>
      </c>
      <c r="AG360" s="67">
        <f t="shared" si="150"/>
        <v>26.189788600000004</v>
      </c>
      <c r="AH360" s="66">
        <f t="shared" si="151"/>
        <v>0.43649647666666674</v>
      </c>
      <c r="AI360" s="84">
        <f t="shared" si="152"/>
        <v>349.19718133333339</v>
      </c>
    </row>
    <row r="361" spans="1:35" ht="13" thickBot="1" x14ac:dyDescent="0.3">
      <c r="A361" s="7" t="s">
        <v>38</v>
      </c>
      <c r="B361" s="8">
        <v>3208</v>
      </c>
      <c r="C361" s="8">
        <v>103.48399999999999</v>
      </c>
      <c r="D361" s="8">
        <v>191.857</v>
      </c>
      <c r="E361" s="8">
        <v>9</v>
      </c>
      <c r="F361" s="73">
        <v>95.308999999999997</v>
      </c>
      <c r="G361" s="8">
        <v>247.143</v>
      </c>
      <c r="H361" s="8">
        <v>9.7140000000000004</v>
      </c>
      <c r="I361" s="73">
        <v>96.069000000000003</v>
      </c>
      <c r="J361" s="8">
        <v>458.286</v>
      </c>
      <c r="K361" s="8">
        <v>31.713999999999999</v>
      </c>
      <c r="L361" s="73">
        <v>93.08</v>
      </c>
      <c r="M361" s="21">
        <v>7.3570000000000002</v>
      </c>
      <c r="N361" s="21">
        <v>7.1840000000000002</v>
      </c>
      <c r="O361" s="8">
        <v>1231.143</v>
      </c>
      <c r="P361" s="8">
        <v>946.57100000000003</v>
      </c>
      <c r="Q361" s="28">
        <v>51.156999999999996</v>
      </c>
      <c r="R361" s="28">
        <v>8.2729999999999997</v>
      </c>
      <c r="S361" s="33">
        <v>69.143000000000001</v>
      </c>
      <c r="T361" s="33">
        <v>16.356999999999999</v>
      </c>
      <c r="U361" s="8">
        <v>76.343000000000004</v>
      </c>
      <c r="V361" s="28">
        <v>6.2530000000000001</v>
      </c>
      <c r="W361" s="28">
        <v>2.4660000000000002</v>
      </c>
      <c r="X361" s="8">
        <v>60.563000000000002</v>
      </c>
      <c r="Y361" s="21"/>
      <c r="Z361" s="8">
        <v>2040</v>
      </c>
      <c r="AA361" s="9">
        <f t="shared" si="146"/>
        <v>0.63591022443890277</v>
      </c>
      <c r="AB361" s="8">
        <v>0</v>
      </c>
      <c r="AC361" s="21" t="s">
        <v>106</v>
      </c>
      <c r="AD361" s="64">
        <f t="shared" si="147"/>
        <v>0.68989333333333325</v>
      </c>
      <c r="AE361" s="65">
        <f t="shared" si="148"/>
        <v>19.854129787999998</v>
      </c>
      <c r="AF361" s="66">
        <f t="shared" si="149"/>
        <v>0.33090216313333332</v>
      </c>
      <c r="AG361" s="67">
        <f t="shared" si="150"/>
        <v>25.575346211999999</v>
      </c>
      <c r="AH361" s="66">
        <f t="shared" si="151"/>
        <v>0.42625577019999999</v>
      </c>
      <c r="AI361" s="84">
        <f t="shared" si="152"/>
        <v>341.00461616000001</v>
      </c>
    </row>
    <row r="362" spans="1:35" ht="13.5" thickTop="1" thickBot="1" x14ac:dyDescent="0.3">
      <c r="A362" s="80" t="s">
        <v>117</v>
      </c>
      <c r="B362" s="27">
        <f>SUM(B350:B361)</f>
        <v>61128</v>
      </c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7">
        <f>SUM(Z350:Z361)</f>
        <v>24343</v>
      </c>
      <c r="AA362" s="20"/>
      <c r="AB362" s="29">
        <f>SUM(AB350:AB361)</f>
        <v>418</v>
      </c>
      <c r="AC362" s="20"/>
      <c r="AD362" s="68"/>
      <c r="AE362" s="69"/>
      <c r="AF362" s="70"/>
      <c r="AG362" s="71"/>
      <c r="AH362" s="70"/>
      <c r="AI362" s="85"/>
    </row>
    <row r="363" spans="1:35" ht="13.5" thickTop="1" thickBot="1" x14ac:dyDescent="0.3">
      <c r="A363" s="81" t="s">
        <v>118</v>
      </c>
      <c r="B363" s="12">
        <f t="shared" ref="B363:X363" si="153">AVERAGE(B350:B361)</f>
        <v>5094</v>
      </c>
      <c r="C363" s="76">
        <f t="shared" si="153"/>
        <v>167.32991666666666</v>
      </c>
      <c r="D363" s="76">
        <f t="shared" si="153"/>
        <v>180.43141666666665</v>
      </c>
      <c r="E363" s="76">
        <f t="shared" si="153"/>
        <v>8.1955833333333334</v>
      </c>
      <c r="F363" s="79">
        <f>AVERAGE(F350:F361)</f>
        <v>95.320833333333326</v>
      </c>
      <c r="G363" s="76">
        <f>AVERAGE(G350:G361)</f>
        <v>175.3451666666667</v>
      </c>
      <c r="H363" s="76">
        <f>AVERAGE(H350:H361)</f>
        <v>9.7751666666666672</v>
      </c>
      <c r="I363" s="79">
        <f>AVERAGE(I350:I361)</f>
        <v>94.055000000000007</v>
      </c>
      <c r="J363" s="76">
        <f t="shared" si="153"/>
        <v>361.88475</v>
      </c>
      <c r="K363" s="76">
        <f t="shared" si="153"/>
        <v>27.678333333333338</v>
      </c>
      <c r="L363" s="79">
        <f>AVERAGE(L350:L361)</f>
        <v>91.52258333333333</v>
      </c>
      <c r="M363" s="77">
        <f t="shared" si="153"/>
        <v>7.1588333333333329</v>
      </c>
      <c r="N363" s="77">
        <f t="shared" si="153"/>
        <v>7.2283333333333326</v>
      </c>
      <c r="O363" s="77">
        <f t="shared" si="153"/>
        <v>1179.8209166666668</v>
      </c>
      <c r="P363" s="77">
        <f t="shared" si="153"/>
        <v>973.79049999999995</v>
      </c>
      <c r="Q363" s="77">
        <f>AVERAGE(Q350:Q361)</f>
        <v>31.038333333333327</v>
      </c>
      <c r="R363" s="77">
        <f>AVERAGE(R350:R361)</f>
        <v>6.8959999999999999</v>
      </c>
      <c r="S363" s="77">
        <f t="shared" si="153"/>
        <v>46.429750000000006</v>
      </c>
      <c r="T363" s="77">
        <f t="shared" si="153"/>
        <v>15.430416666666671</v>
      </c>
      <c r="U363" s="78">
        <f t="shared" si="153"/>
        <v>64.238833333333318</v>
      </c>
      <c r="V363" s="77">
        <f t="shared" si="153"/>
        <v>4.3823333333333325</v>
      </c>
      <c r="W363" s="77">
        <f t="shared" si="153"/>
        <v>1.8233333333333335</v>
      </c>
      <c r="X363" s="78">
        <f t="shared" si="153"/>
        <v>56.536333333333339</v>
      </c>
      <c r="Y363" s="77">
        <f>AVERAGE(Y350:Y361)</f>
        <v>0.83363636363636384</v>
      </c>
      <c r="Z363" s="12">
        <f>AVERAGE(Z350:Z361)</f>
        <v>2028.5833333333333</v>
      </c>
      <c r="AA363" s="77">
        <f>AVERAGE(AA350:AA361)</f>
        <v>0.47237156957281501</v>
      </c>
      <c r="AB363" s="12">
        <f>AVERAGE(AB350:AB361)</f>
        <v>34.833333333333336</v>
      </c>
      <c r="AC363" s="77">
        <f>AVERAGE(AC350:AC361)</f>
        <v>1.3508333333333333</v>
      </c>
      <c r="AD363" s="64">
        <f t="shared" si="147"/>
        <v>1.1155327777777777</v>
      </c>
      <c r="AE363" s="65">
        <f t="shared" si="148"/>
        <v>30.191573914881943</v>
      </c>
      <c r="AF363" s="72">
        <f t="shared" si="149"/>
        <v>0.50319289858136573</v>
      </c>
      <c r="AG363" s="67">
        <f t="shared" ref="AG363" si="154">(C363*G363)/1000</f>
        <v>29.340492126236118</v>
      </c>
      <c r="AH363" s="66">
        <f t="shared" si="151"/>
        <v>0.48900820210393531</v>
      </c>
      <c r="AI363" s="86">
        <f>AVERAGE(AI350:AI361)</f>
        <v>353.73730617333348</v>
      </c>
    </row>
    <row r="364" spans="1:35" ht="13" thickTop="1" x14ac:dyDescent="0.25"/>
    <row r="365" spans="1:35" ht="13" thickBot="1" x14ac:dyDescent="0.3"/>
    <row r="366" spans="1:35" ht="13" thickTop="1" x14ac:dyDescent="0.25">
      <c r="A366" s="35" t="s">
        <v>5</v>
      </c>
      <c r="B366" s="16" t="s">
        <v>6</v>
      </c>
      <c r="C366" s="16" t="s">
        <v>6</v>
      </c>
      <c r="D366" s="16" t="s">
        <v>7</v>
      </c>
      <c r="E366" s="16" t="s">
        <v>8</v>
      </c>
      <c r="F366" s="22" t="s">
        <v>2</v>
      </c>
      <c r="G366" s="16" t="s">
        <v>9</v>
      </c>
      <c r="H366" s="16" t="s">
        <v>10</v>
      </c>
      <c r="I366" s="22" t="s">
        <v>3</v>
      </c>
      <c r="J366" s="16" t="s">
        <v>11</v>
      </c>
      <c r="K366" s="16" t="s">
        <v>12</v>
      </c>
      <c r="L366" s="22" t="s">
        <v>13</v>
      </c>
      <c r="M366" s="16" t="s">
        <v>14</v>
      </c>
      <c r="N366" s="16" t="s">
        <v>15</v>
      </c>
      <c r="O366" s="16" t="s">
        <v>16</v>
      </c>
      <c r="P366" s="16" t="s">
        <v>17</v>
      </c>
      <c r="Q366" s="16" t="s">
        <v>76</v>
      </c>
      <c r="R366" s="16" t="s">
        <v>77</v>
      </c>
      <c r="S366" s="16" t="s">
        <v>78</v>
      </c>
      <c r="T366" s="16" t="s">
        <v>79</v>
      </c>
      <c r="U366" s="74" t="s">
        <v>109</v>
      </c>
      <c r="V366" s="16" t="s">
        <v>80</v>
      </c>
      <c r="W366" s="16" t="s">
        <v>81</v>
      </c>
      <c r="X366" s="74" t="s">
        <v>110</v>
      </c>
      <c r="Y366" s="16" t="s">
        <v>82</v>
      </c>
      <c r="Z366" s="36" t="s">
        <v>111</v>
      </c>
      <c r="AA366" s="36" t="s">
        <v>19</v>
      </c>
      <c r="AB366" s="16" t="s">
        <v>56</v>
      </c>
      <c r="AC366" s="16" t="s">
        <v>56</v>
      </c>
      <c r="AD366" s="56" t="s">
        <v>83</v>
      </c>
      <c r="AE366" s="57" t="s">
        <v>84</v>
      </c>
      <c r="AF366" s="58" t="s">
        <v>85</v>
      </c>
      <c r="AG366" s="59" t="s">
        <v>83</v>
      </c>
      <c r="AH366" s="58" t="s">
        <v>83</v>
      </c>
      <c r="AI366" s="56" t="s">
        <v>122</v>
      </c>
    </row>
    <row r="367" spans="1:35" ht="13" thickBot="1" x14ac:dyDescent="0.3">
      <c r="A367" s="30" t="s">
        <v>119</v>
      </c>
      <c r="B367" s="17" t="s">
        <v>21</v>
      </c>
      <c r="C367" s="18" t="s">
        <v>22</v>
      </c>
      <c r="D367" s="17" t="s">
        <v>23</v>
      </c>
      <c r="E367" s="17" t="s">
        <v>23</v>
      </c>
      <c r="F367" s="23" t="s">
        <v>24</v>
      </c>
      <c r="G367" s="17" t="s">
        <v>23</v>
      </c>
      <c r="H367" s="17" t="s">
        <v>23</v>
      </c>
      <c r="I367" s="23" t="s">
        <v>24</v>
      </c>
      <c r="J367" s="17" t="s">
        <v>23</v>
      </c>
      <c r="K367" s="17" t="s">
        <v>23</v>
      </c>
      <c r="L367" s="23" t="s">
        <v>24</v>
      </c>
      <c r="M367" s="17"/>
      <c r="N367" s="17"/>
      <c r="O367" s="17"/>
      <c r="P367" s="17"/>
      <c r="Q367" s="17" t="s">
        <v>23</v>
      </c>
      <c r="R367" s="17" t="s">
        <v>23</v>
      </c>
      <c r="S367" s="17" t="s">
        <v>23</v>
      </c>
      <c r="T367" s="17" t="s">
        <v>23</v>
      </c>
      <c r="U367" s="75" t="s">
        <v>24</v>
      </c>
      <c r="V367" s="17" t="s">
        <v>23</v>
      </c>
      <c r="W367" s="17" t="s">
        <v>23</v>
      </c>
      <c r="X367" s="75" t="s">
        <v>24</v>
      </c>
      <c r="Y367" s="17"/>
      <c r="Z367" s="18" t="s">
        <v>25</v>
      </c>
      <c r="AA367" s="18" t="s">
        <v>26</v>
      </c>
      <c r="AB367" s="17" t="s">
        <v>58</v>
      </c>
      <c r="AC367" s="17" t="s">
        <v>24</v>
      </c>
      <c r="AD367" s="60" t="s">
        <v>6</v>
      </c>
      <c r="AE367" s="61" t="s">
        <v>87</v>
      </c>
      <c r="AF367" s="62" t="s">
        <v>88</v>
      </c>
      <c r="AG367" s="63" t="s">
        <v>89</v>
      </c>
      <c r="AH367" s="62" t="s">
        <v>90</v>
      </c>
      <c r="AI367" s="60" t="s">
        <v>123</v>
      </c>
    </row>
    <row r="368" spans="1:35" ht="13" thickTop="1" x14ac:dyDescent="0.25">
      <c r="A368" s="7" t="s">
        <v>27</v>
      </c>
      <c r="B368" s="8">
        <v>3165</v>
      </c>
      <c r="C368" s="8">
        <v>102.09699999999999</v>
      </c>
      <c r="D368" s="8">
        <v>175.667</v>
      </c>
      <c r="E368" s="8">
        <v>4.8890000000000002</v>
      </c>
      <c r="F368" s="73">
        <v>97.216999999999999</v>
      </c>
      <c r="G368" s="8">
        <v>223.333</v>
      </c>
      <c r="H368" s="8">
        <v>11.667</v>
      </c>
      <c r="I368" s="73">
        <v>94.775999999999996</v>
      </c>
      <c r="J368" s="8">
        <v>478.11099999999999</v>
      </c>
      <c r="K368" s="8">
        <v>37</v>
      </c>
      <c r="L368" s="73">
        <v>92.260999999999996</v>
      </c>
      <c r="M368" s="21">
        <v>7.0410000000000004</v>
      </c>
      <c r="N368" s="21">
        <v>7.1959999999999997</v>
      </c>
      <c r="O368" s="8">
        <v>1399</v>
      </c>
      <c r="P368" s="8">
        <v>1097.222</v>
      </c>
      <c r="Q368" s="28">
        <v>54.889000000000003</v>
      </c>
      <c r="R368" s="28">
        <v>17.02</v>
      </c>
      <c r="S368" s="33">
        <v>69.188999999999993</v>
      </c>
      <c r="T368" s="33">
        <v>21.556000000000001</v>
      </c>
      <c r="U368" s="8">
        <v>68.844999999999999</v>
      </c>
      <c r="V368" s="28">
        <v>6.4669999999999996</v>
      </c>
      <c r="W368" s="28">
        <v>2.4580000000000002</v>
      </c>
      <c r="X368" s="8">
        <v>61.991999999999997</v>
      </c>
      <c r="Y368" s="21">
        <v>0.96</v>
      </c>
      <c r="Z368" s="8">
        <v>2113</v>
      </c>
      <c r="AA368" s="9">
        <f t="shared" ref="AA368:AA379" si="155">Z368/B368</f>
        <v>0.66761453396524484</v>
      </c>
      <c r="AB368" s="8">
        <v>99</v>
      </c>
      <c r="AC368" s="21">
        <v>0.93</v>
      </c>
      <c r="AD368" s="64">
        <f>C368/$C$2</f>
        <v>0.68064666666666662</v>
      </c>
      <c r="AE368" s="65">
        <f>(C368*D368)/1000</f>
        <v>17.935073699</v>
      </c>
      <c r="AF368" s="66">
        <f>(AE368)/$E$3</f>
        <v>0.29891789498333332</v>
      </c>
      <c r="AG368" s="67">
        <f>(C368*G368)/1000</f>
        <v>22.801629300999998</v>
      </c>
      <c r="AH368" s="66">
        <f>(AG368)/$G$3</f>
        <v>0.38002715501666662</v>
      </c>
      <c r="AI368" s="84">
        <f>(0.8*C368*G368)/60</f>
        <v>304.02172401333331</v>
      </c>
    </row>
    <row r="369" spans="1:35" x14ac:dyDescent="0.25">
      <c r="A369" s="7" t="s">
        <v>28</v>
      </c>
      <c r="B369" s="8">
        <v>4638</v>
      </c>
      <c r="C369" s="8">
        <v>165.643</v>
      </c>
      <c r="D369" s="8">
        <v>151</v>
      </c>
      <c r="E369" s="8">
        <v>12</v>
      </c>
      <c r="F369" s="73">
        <v>92.052999999999997</v>
      </c>
      <c r="G369" s="8">
        <v>216.667</v>
      </c>
      <c r="H369" s="8">
        <v>15.167</v>
      </c>
      <c r="I369" s="73">
        <v>93</v>
      </c>
      <c r="J369" s="8">
        <v>420</v>
      </c>
      <c r="K369" s="8">
        <v>50</v>
      </c>
      <c r="L369" s="73">
        <v>88.094999999999999</v>
      </c>
      <c r="M369" s="21">
        <v>7.3280000000000003</v>
      </c>
      <c r="N369" s="21">
        <v>7.1550000000000002</v>
      </c>
      <c r="O369" s="8">
        <v>1223.3330000000001</v>
      </c>
      <c r="P369" s="8">
        <v>1042.1669999999999</v>
      </c>
      <c r="Q369" s="28">
        <v>40.6</v>
      </c>
      <c r="R369" s="28">
        <v>23</v>
      </c>
      <c r="S369" s="33">
        <v>70.716999999999999</v>
      </c>
      <c r="T369" s="33">
        <v>37.799999999999997</v>
      </c>
      <c r="U369" s="8">
        <v>46.548000000000002</v>
      </c>
      <c r="V369" s="28">
        <v>5.6520000000000001</v>
      </c>
      <c r="W369" s="28">
        <v>1.7450000000000001</v>
      </c>
      <c r="X369" s="8">
        <v>69.126000000000005</v>
      </c>
      <c r="Y369" s="21">
        <v>1.23</v>
      </c>
      <c r="Z369" s="8">
        <v>1981</v>
      </c>
      <c r="AA369" s="9">
        <f t="shared" si="155"/>
        <v>0.42712376024148341</v>
      </c>
      <c r="AB369" s="8">
        <v>44</v>
      </c>
      <c r="AC369" s="21">
        <v>0.94</v>
      </c>
      <c r="AD369" s="64">
        <f t="shared" ref="AD369:AD379" si="156">C369/$C$2</f>
        <v>1.1042866666666666</v>
      </c>
      <c r="AE369" s="65">
        <f t="shared" ref="AE369:AE379" si="157">(C369*D369)/1000</f>
        <v>25.012093</v>
      </c>
      <c r="AF369" s="66">
        <f t="shared" ref="AF369:AF379" si="158">(AE369)/$E$3</f>
        <v>0.41686821666666668</v>
      </c>
      <c r="AG369" s="67">
        <f t="shared" ref="AG369:AG379" si="159">(C369*G369)/1000</f>
        <v>35.889371881000002</v>
      </c>
      <c r="AH369" s="66">
        <f t="shared" ref="AH369:AH379" si="160">(AG369)/$G$3</f>
        <v>0.59815619801666675</v>
      </c>
      <c r="AI369" s="84">
        <f t="shared" ref="AI369:AI379" si="161">(0.8*C369*G369)/60</f>
        <v>478.52495841333331</v>
      </c>
    </row>
    <row r="370" spans="1:35" x14ac:dyDescent="0.25">
      <c r="A370" s="7" t="s">
        <v>29</v>
      </c>
      <c r="B370" s="8">
        <v>4519</v>
      </c>
      <c r="C370" s="8">
        <v>145.774</v>
      </c>
      <c r="D370" s="8">
        <v>147.19999999999999</v>
      </c>
      <c r="E370" s="8">
        <v>6.52</v>
      </c>
      <c r="F370" s="73">
        <v>95.570999999999998</v>
      </c>
      <c r="G370" s="8">
        <v>175</v>
      </c>
      <c r="H370" s="8">
        <v>8</v>
      </c>
      <c r="I370" s="73">
        <v>95.429000000000002</v>
      </c>
      <c r="J370" s="8">
        <v>308.39999999999998</v>
      </c>
      <c r="K370" s="8">
        <v>29.88</v>
      </c>
      <c r="L370" s="73">
        <v>90.311000000000007</v>
      </c>
      <c r="M370" s="21">
        <v>6.968</v>
      </c>
      <c r="N370" s="21">
        <v>6.968</v>
      </c>
      <c r="O370" s="8">
        <v>1229</v>
      </c>
      <c r="P370" s="8">
        <v>1038.8</v>
      </c>
      <c r="Q370" s="28">
        <v>47.96</v>
      </c>
      <c r="R370" s="28">
        <v>23.78</v>
      </c>
      <c r="S370" s="33">
        <v>62.024999999999999</v>
      </c>
      <c r="T370" s="33">
        <v>34.575000000000003</v>
      </c>
      <c r="U370" s="8">
        <v>44.256</v>
      </c>
      <c r="V370" s="28">
        <v>5.4820000000000002</v>
      </c>
      <c r="W370" s="28">
        <v>1.409</v>
      </c>
      <c r="X370" s="8">
        <v>74.298000000000002</v>
      </c>
      <c r="Y370" s="21">
        <v>1.33</v>
      </c>
      <c r="Z370" s="8">
        <v>1858</v>
      </c>
      <c r="AA370" s="9">
        <f t="shared" si="155"/>
        <v>0.41115290993582648</v>
      </c>
      <c r="AB370" s="8">
        <v>99</v>
      </c>
      <c r="AC370" s="21">
        <v>1.04</v>
      </c>
      <c r="AD370" s="64">
        <f t="shared" si="156"/>
        <v>0.97182666666666673</v>
      </c>
      <c r="AE370" s="65">
        <f t="shared" si="157"/>
        <v>21.457932799999998</v>
      </c>
      <c r="AF370" s="66">
        <f t="shared" si="158"/>
        <v>0.35763221333333328</v>
      </c>
      <c r="AG370" s="67">
        <f t="shared" si="159"/>
        <v>25.510450000000002</v>
      </c>
      <c r="AH370" s="66">
        <f t="shared" si="160"/>
        <v>0.42517416666666669</v>
      </c>
      <c r="AI370" s="84">
        <f t="shared" si="161"/>
        <v>340.13933333333335</v>
      </c>
    </row>
    <row r="371" spans="1:35" x14ac:dyDescent="0.25">
      <c r="A371" s="7" t="s">
        <v>30</v>
      </c>
      <c r="B371" s="8">
        <v>4181</v>
      </c>
      <c r="C371" s="8">
        <v>139.36699999999999</v>
      </c>
      <c r="D371" s="8">
        <v>145.333</v>
      </c>
      <c r="E371" s="8">
        <v>6.6669999999999998</v>
      </c>
      <c r="F371" s="73">
        <v>95.412999999999997</v>
      </c>
      <c r="G371" s="8">
        <v>136.667</v>
      </c>
      <c r="H371" s="8">
        <v>11.667</v>
      </c>
      <c r="I371" s="73">
        <v>91.462999999999994</v>
      </c>
      <c r="J371" s="8">
        <v>277</v>
      </c>
      <c r="K371" s="8">
        <v>32</v>
      </c>
      <c r="L371" s="73">
        <v>88.447999999999993</v>
      </c>
      <c r="M371" s="21">
        <v>7.09</v>
      </c>
      <c r="N371" s="21">
        <v>7.1070000000000002</v>
      </c>
      <c r="O371" s="8">
        <v>1063.3330000000001</v>
      </c>
      <c r="P371" s="8">
        <v>1077.3330000000001</v>
      </c>
      <c r="Q371" s="28">
        <v>28.7</v>
      </c>
      <c r="R371" s="28">
        <v>20.667000000000002</v>
      </c>
      <c r="S371" s="33">
        <v>54.9</v>
      </c>
      <c r="T371" s="33">
        <v>24.733000000000001</v>
      </c>
      <c r="U371" s="8">
        <v>54.948999999999998</v>
      </c>
      <c r="V371" s="28">
        <v>3.97</v>
      </c>
      <c r="W371" s="28">
        <v>1.44</v>
      </c>
      <c r="X371" s="8">
        <v>63.728000000000002</v>
      </c>
      <c r="Y371" s="21">
        <v>1.33</v>
      </c>
      <c r="Z371" s="8">
        <v>1653</v>
      </c>
      <c r="AA371" s="9">
        <f t="shared" si="155"/>
        <v>0.39535996173164317</v>
      </c>
      <c r="AB371" s="8">
        <v>88</v>
      </c>
      <c r="AC371" s="21">
        <v>1.36</v>
      </c>
      <c r="AD371" s="64">
        <f t="shared" si="156"/>
        <v>0.92911333333333324</v>
      </c>
      <c r="AE371" s="65">
        <f t="shared" si="157"/>
        <v>20.254624210999999</v>
      </c>
      <c r="AF371" s="66">
        <f t="shared" si="158"/>
        <v>0.33757707018333333</v>
      </c>
      <c r="AG371" s="67">
        <f t="shared" si="159"/>
        <v>19.046869788999999</v>
      </c>
      <c r="AH371" s="66">
        <f t="shared" si="160"/>
        <v>0.31744782981666664</v>
      </c>
      <c r="AI371" s="84">
        <f t="shared" si="161"/>
        <v>253.95826385333334</v>
      </c>
    </row>
    <row r="372" spans="1:35" x14ac:dyDescent="0.25">
      <c r="A372" s="7" t="s">
        <v>31</v>
      </c>
      <c r="B372" s="8">
        <v>4441</v>
      </c>
      <c r="C372" s="8">
        <v>143.25800000000001</v>
      </c>
      <c r="D372" s="8">
        <v>139.19999999999999</v>
      </c>
      <c r="E372" s="8">
        <v>5</v>
      </c>
      <c r="F372" s="73">
        <v>96.408000000000001</v>
      </c>
      <c r="G372" s="8">
        <v>162</v>
      </c>
      <c r="H372" s="8">
        <v>11.6</v>
      </c>
      <c r="I372" s="73">
        <v>92.84</v>
      </c>
      <c r="J372" s="8">
        <v>325.39999999999998</v>
      </c>
      <c r="K372" s="8">
        <v>31.2</v>
      </c>
      <c r="L372" s="73">
        <v>90.412000000000006</v>
      </c>
      <c r="M372" s="21">
        <v>7.2080000000000002</v>
      </c>
      <c r="N372" s="21">
        <v>7.298</v>
      </c>
      <c r="O372" s="8">
        <v>1184.2</v>
      </c>
      <c r="P372" s="8">
        <v>990</v>
      </c>
      <c r="Q372" s="28">
        <v>44.56</v>
      </c>
      <c r="R372" s="28">
        <v>20</v>
      </c>
      <c r="S372" s="33">
        <v>67.94</v>
      </c>
      <c r="T372" s="33">
        <v>32.5</v>
      </c>
      <c r="U372" s="8">
        <v>52.164000000000001</v>
      </c>
      <c r="V372" s="28">
        <v>5.3739999999999997</v>
      </c>
      <c r="W372" s="28">
        <v>1.3169999999999999</v>
      </c>
      <c r="X372" s="8">
        <v>75.492999999999995</v>
      </c>
      <c r="Y372" s="21" t="s">
        <v>106</v>
      </c>
      <c r="Z372" s="8">
        <v>1559</v>
      </c>
      <c r="AA372" s="9">
        <f t="shared" si="155"/>
        <v>0.35104706147264131</v>
      </c>
      <c r="AB372" s="8">
        <v>99</v>
      </c>
      <c r="AC372" s="21">
        <v>1.1599999999999999</v>
      </c>
      <c r="AD372" s="64">
        <f t="shared" si="156"/>
        <v>0.95505333333333342</v>
      </c>
      <c r="AE372" s="65">
        <f t="shared" si="157"/>
        <v>19.941513599999997</v>
      </c>
      <c r="AF372" s="66">
        <f t="shared" si="158"/>
        <v>0.33235855999999997</v>
      </c>
      <c r="AG372" s="67">
        <f t="shared" si="159"/>
        <v>23.207796000000002</v>
      </c>
      <c r="AH372" s="66">
        <f t="shared" si="160"/>
        <v>0.38679660000000005</v>
      </c>
      <c r="AI372" s="84">
        <f t="shared" si="161"/>
        <v>309.43728000000004</v>
      </c>
    </row>
    <row r="373" spans="1:35" x14ac:dyDescent="0.25">
      <c r="A373" s="7" t="s">
        <v>32</v>
      </c>
      <c r="B373" s="8">
        <v>4190</v>
      </c>
      <c r="C373" s="8">
        <v>139.667</v>
      </c>
      <c r="D373" s="8">
        <v>131.5</v>
      </c>
      <c r="E373" s="8">
        <v>10.5</v>
      </c>
      <c r="F373" s="73">
        <v>92.015000000000001</v>
      </c>
      <c r="G373" s="8">
        <v>180</v>
      </c>
      <c r="H373" s="8">
        <v>14.5</v>
      </c>
      <c r="I373" s="73">
        <v>91.944000000000003</v>
      </c>
      <c r="J373" s="8">
        <v>249</v>
      </c>
      <c r="K373" s="8">
        <v>44.25</v>
      </c>
      <c r="L373" s="73">
        <v>82.228999999999999</v>
      </c>
      <c r="M373" s="21">
        <v>6.87</v>
      </c>
      <c r="N373" s="21">
        <v>6.718</v>
      </c>
      <c r="O373" s="8">
        <v>1036.25</v>
      </c>
      <c r="P373" s="8">
        <v>1041.5</v>
      </c>
      <c r="Q373" s="28">
        <v>29.524999999999999</v>
      </c>
      <c r="R373" s="28">
        <v>23.675000000000001</v>
      </c>
      <c r="S373" s="33">
        <v>50.524999999999999</v>
      </c>
      <c r="T373" s="33">
        <v>37.625</v>
      </c>
      <c r="U373" s="8">
        <v>25.532</v>
      </c>
      <c r="V373" s="28">
        <v>3.7829999999999999</v>
      </c>
      <c r="W373" s="28">
        <v>1.5329999999999999</v>
      </c>
      <c r="X373" s="8">
        <v>59.476999999999997</v>
      </c>
      <c r="Y373" s="21">
        <v>1.49</v>
      </c>
      <c r="Z373" s="8">
        <v>1450</v>
      </c>
      <c r="AA373" s="9">
        <f t="shared" si="155"/>
        <v>0.34606205250596661</v>
      </c>
      <c r="AB373" s="8">
        <v>99</v>
      </c>
      <c r="AC373" s="21">
        <v>0.71</v>
      </c>
      <c r="AD373" s="64">
        <f t="shared" si="156"/>
        <v>0.93111333333333335</v>
      </c>
      <c r="AE373" s="65">
        <f t="shared" si="157"/>
        <v>18.366210500000001</v>
      </c>
      <c r="AF373" s="66">
        <f t="shared" si="158"/>
        <v>0.30610350833333333</v>
      </c>
      <c r="AG373" s="67">
        <f t="shared" si="159"/>
        <v>25.140060000000002</v>
      </c>
      <c r="AH373" s="66">
        <f t="shared" si="160"/>
        <v>0.41900100000000001</v>
      </c>
      <c r="AI373" s="84">
        <f t="shared" si="161"/>
        <v>335.20080000000002</v>
      </c>
    </row>
    <row r="374" spans="1:35" x14ac:dyDescent="0.25">
      <c r="A374" s="7" t="s">
        <v>33</v>
      </c>
      <c r="B374" s="8">
        <v>4337</v>
      </c>
      <c r="C374" s="8">
        <v>139.90299999999999</v>
      </c>
      <c r="D374" s="8">
        <v>74.98</v>
      </c>
      <c r="E374" s="8">
        <v>10.4</v>
      </c>
      <c r="F374" s="73">
        <v>86.13</v>
      </c>
      <c r="G374" s="8">
        <v>151</v>
      </c>
      <c r="H374" s="8">
        <v>12.2</v>
      </c>
      <c r="I374" s="73">
        <v>91.921000000000006</v>
      </c>
      <c r="J374" s="8">
        <v>262.60000000000002</v>
      </c>
      <c r="K374" s="8">
        <v>41.6</v>
      </c>
      <c r="L374" s="73">
        <v>84.158000000000001</v>
      </c>
      <c r="M374" s="21">
        <v>7.1580000000000004</v>
      </c>
      <c r="N374" s="21">
        <v>7.242</v>
      </c>
      <c r="O374" s="8">
        <v>1433.4</v>
      </c>
      <c r="P374" s="8">
        <v>1388.2</v>
      </c>
      <c r="Q374" s="28">
        <v>24.76</v>
      </c>
      <c r="R374" s="28">
        <v>23.44</v>
      </c>
      <c r="S374" s="33">
        <v>50.26</v>
      </c>
      <c r="T374" s="33">
        <v>33.36</v>
      </c>
      <c r="U374" s="8">
        <v>33.625</v>
      </c>
      <c r="V374" s="28">
        <v>3.4340000000000002</v>
      </c>
      <c r="W374" s="28">
        <v>1.944</v>
      </c>
      <c r="X374" s="8">
        <v>43.39</v>
      </c>
      <c r="Y374" s="21" t="s">
        <v>106</v>
      </c>
      <c r="Z374" s="8">
        <v>1510</v>
      </c>
      <c r="AA374" s="9">
        <f t="shared" si="155"/>
        <v>0.34816693566981782</v>
      </c>
      <c r="AB374" s="8">
        <v>22</v>
      </c>
      <c r="AC374" s="21">
        <v>1.23</v>
      </c>
      <c r="AD374" s="64">
        <f t="shared" si="156"/>
        <v>0.93268666666666666</v>
      </c>
      <c r="AE374" s="65">
        <f t="shared" si="157"/>
        <v>10.48992694</v>
      </c>
      <c r="AF374" s="66">
        <f t="shared" si="158"/>
        <v>0.17483211566666668</v>
      </c>
      <c r="AG374" s="67">
        <f t="shared" si="159"/>
        <v>21.125353</v>
      </c>
      <c r="AH374" s="66">
        <f t="shared" si="160"/>
        <v>0.35208921666666665</v>
      </c>
      <c r="AI374" s="84">
        <f t="shared" si="161"/>
        <v>281.67137333333335</v>
      </c>
    </row>
    <row r="375" spans="1:35" x14ac:dyDescent="0.25">
      <c r="A375" s="7" t="s">
        <v>34</v>
      </c>
      <c r="B375" s="8">
        <v>4285</v>
      </c>
      <c r="C375" s="8">
        <v>138.226</v>
      </c>
      <c r="D375" s="8">
        <v>191</v>
      </c>
      <c r="E375" s="8">
        <v>15</v>
      </c>
      <c r="F375" s="73">
        <v>92.147000000000006</v>
      </c>
      <c r="G375" s="8">
        <v>190</v>
      </c>
      <c r="H375" s="8">
        <v>15</v>
      </c>
      <c r="I375" s="73">
        <v>92.105000000000004</v>
      </c>
      <c r="J375" s="8">
        <v>276.75</v>
      </c>
      <c r="K375" s="8">
        <v>51.25</v>
      </c>
      <c r="L375" s="73">
        <v>81.480999999999995</v>
      </c>
      <c r="M375" s="21">
        <v>7.1849999999999996</v>
      </c>
      <c r="N375" s="21">
        <v>7.0529999999999999</v>
      </c>
      <c r="O375" s="8">
        <v>1074.75</v>
      </c>
      <c r="P375" s="8">
        <v>1028.25</v>
      </c>
      <c r="Q375" s="28">
        <v>31.574999999999999</v>
      </c>
      <c r="R375" s="28">
        <v>24.05</v>
      </c>
      <c r="S375" s="33">
        <v>53.975000000000001</v>
      </c>
      <c r="T375" s="33">
        <v>36.950000000000003</v>
      </c>
      <c r="U375" s="8">
        <v>31.542000000000002</v>
      </c>
      <c r="V375" s="28">
        <v>4.258</v>
      </c>
      <c r="W375" s="28">
        <v>1.6950000000000001</v>
      </c>
      <c r="X375" s="8">
        <v>60.192999999999998</v>
      </c>
      <c r="Y375" s="21" t="s">
        <v>106</v>
      </c>
      <c r="Z375" s="8">
        <v>1653</v>
      </c>
      <c r="AA375" s="9">
        <f t="shared" si="155"/>
        <v>0.38576429404900819</v>
      </c>
      <c r="AB375" s="8">
        <v>99</v>
      </c>
      <c r="AC375" s="21">
        <v>0.84</v>
      </c>
      <c r="AD375" s="64">
        <f t="shared" si="156"/>
        <v>0.9215066666666667</v>
      </c>
      <c r="AE375" s="65">
        <f t="shared" si="157"/>
        <v>26.401166</v>
      </c>
      <c r="AF375" s="66">
        <f t="shared" si="158"/>
        <v>0.44001943333333332</v>
      </c>
      <c r="AG375" s="67">
        <f t="shared" si="159"/>
        <v>26.26294</v>
      </c>
      <c r="AH375" s="66">
        <f t="shared" si="160"/>
        <v>0.43771566666666667</v>
      </c>
      <c r="AI375" s="84">
        <f t="shared" si="161"/>
        <v>350.17253333333338</v>
      </c>
    </row>
    <row r="376" spans="1:35" x14ac:dyDescent="0.25">
      <c r="A376" s="7" t="s">
        <v>35</v>
      </c>
      <c r="B376" s="8">
        <v>5483</v>
      </c>
      <c r="C376" s="8">
        <v>182.767</v>
      </c>
      <c r="D376" s="8">
        <v>134</v>
      </c>
      <c r="E376" s="8">
        <v>6</v>
      </c>
      <c r="F376" s="73">
        <v>95.5</v>
      </c>
      <c r="G376" s="8">
        <v>130</v>
      </c>
      <c r="H376" s="8">
        <v>9.5</v>
      </c>
      <c r="I376" s="73">
        <v>92.7</v>
      </c>
      <c r="J376" s="8">
        <v>225</v>
      </c>
      <c r="K376" s="8">
        <v>31</v>
      </c>
      <c r="L376" s="73">
        <v>86.2</v>
      </c>
      <c r="M376" s="21">
        <v>6.7</v>
      </c>
      <c r="N376" s="21">
        <v>6.9</v>
      </c>
      <c r="O376" s="8">
        <v>1026</v>
      </c>
      <c r="P376" s="8">
        <v>872</v>
      </c>
      <c r="Q376" s="28">
        <v>25</v>
      </c>
      <c r="R376" s="28">
        <v>15.1</v>
      </c>
      <c r="S376" s="33">
        <v>38</v>
      </c>
      <c r="T376" s="33">
        <v>23.1</v>
      </c>
      <c r="U376" s="8">
        <v>39.200000000000003</v>
      </c>
      <c r="V376" s="28">
        <v>2.9</v>
      </c>
      <c r="W376" s="28">
        <v>1.72</v>
      </c>
      <c r="X376" s="8">
        <v>40.700000000000003</v>
      </c>
      <c r="Y376" s="21">
        <v>1</v>
      </c>
      <c r="Z376" s="8">
        <v>1681</v>
      </c>
      <c r="AA376" s="9">
        <f t="shared" si="155"/>
        <v>0.30658398686850263</v>
      </c>
      <c r="AB376" s="8">
        <v>44</v>
      </c>
      <c r="AC376" s="87">
        <v>2.37</v>
      </c>
      <c r="AD376" s="64">
        <f t="shared" si="156"/>
        <v>1.2184466666666667</v>
      </c>
      <c r="AE376" s="65">
        <f t="shared" si="157"/>
        <v>24.490777999999999</v>
      </c>
      <c r="AF376" s="66">
        <f t="shared" si="158"/>
        <v>0.40817963333333329</v>
      </c>
      <c r="AG376" s="67">
        <f t="shared" si="159"/>
        <v>23.759709999999998</v>
      </c>
      <c r="AH376" s="66">
        <f t="shared" si="160"/>
        <v>0.39599516666666662</v>
      </c>
      <c r="AI376" s="84">
        <f t="shared" si="161"/>
        <v>316.79613333333333</v>
      </c>
    </row>
    <row r="377" spans="1:35" x14ac:dyDescent="0.25">
      <c r="A377" s="7" t="s">
        <v>36</v>
      </c>
      <c r="B377" s="8">
        <v>4126</v>
      </c>
      <c r="C377" s="8">
        <v>133.09700000000001</v>
      </c>
      <c r="D377" s="8">
        <v>128</v>
      </c>
      <c r="E377" s="8">
        <v>6</v>
      </c>
      <c r="F377" s="73">
        <v>95.3</v>
      </c>
      <c r="G377" s="8">
        <v>198</v>
      </c>
      <c r="H377" s="8">
        <v>7.8</v>
      </c>
      <c r="I377" s="73">
        <v>96.1</v>
      </c>
      <c r="J377" s="8">
        <v>315</v>
      </c>
      <c r="K377" s="8">
        <v>31</v>
      </c>
      <c r="L377" s="73">
        <v>90.2</v>
      </c>
      <c r="M377" s="21">
        <v>6.9</v>
      </c>
      <c r="N377" s="21">
        <v>7.2</v>
      </c>
      <c r="O377" s="8">
        <v>1300</v>
      </c>
      <c r="P377" s="8">
        <v>914</v>
      </c>
      <c r="Q377" s="28">
        <v>56</v>
      </c>
      <c r="R377" s="28">
        <v>6.4</v>
      </c>
      <c r="S377" s="33">
        <v>77</v>
      </c>
      <c r="T377" s="33">
        <v>14.2</v>
      </c>
      <c r="U377" s="8">
        <v>81.599999999999994</v>
      </c>
      <c r="V377" s="28">
        <v>5.8</v>
      </c>
      <c r="W377" s="28">
        <v>1.47</v>
      </c>
      <c r="X377" s="8">
        <v>74.7</v>
      </c>
      <c r="Y377" s="21" t="s">
        <v>106</v>
      </c>
      <c r="Z377" s="8">
        <v>2227</v>
      </c>
      <c r="AA377" s="9">
        <f t="shared" si="155"/>
        <v>0.53974793989335923</v>
      </c>
      <c r="AB377" s="8">
        <v>88</v>
      </c>
      <c r="AC377" s="21">
        <v>1.1599999999999999</v>
      </c>
      <c r="AD377" s="64">
        <f t="shared" si="156"/>
        <v>0.8873133333333334</v>
      </c>
      <c r="AE377" s="65">
        <f t="shared" si="157"/>
        <v>17.036416000000003</v>
      </c>
      <c r="AF377" s="66">
        <f t="shared" si="158"/>
        <v>0.28394026666666672</v>
      </c>
      <c r="AG377" s="67">
        <f t="shared" si="159"/>
        <v>26.353206000000004</v>
      </c>
      <c r="AH377" s="66">
        <f t="shared" si="160"/>
        <v>0.43922010000000006</v>
      </c>
      <c r="AI377" s="84">
        <f t="shared" si="161"/>
        <v>351.37608</v>
      </c>
    </row>
    <row r="378" spans="1:35" x14ac:dyDescent="0.25">
      <c r="A378" s="7" t="s">
        <v>37</v>
      </c>
      <c r="B378" s="8">
        <v>4434</v>
      </c>
      <c r="C378" s="8">
        <v>147.80000000000001</v>
      </c>
      <c r="D378" s="8">
        <v>167</v>
      </c>
      <c r="E378" s="8">
        <v>9</v>
      </c>
      <c r="F378" s="73">
        <v>94.6</v>
      </c>
      <c r="G378" s="8">
        <v>160</v>
      </c>
      <c r="H378" s="8">
        <v>9.5</v>
      </c>
      <c r="I378" s="73">
        <v>94.1</v>
      </c>
      <c r="J378" s="8">
        <v>361</v>
      </c>
      <c r="K378" s="8">
        <v>25</v>
      </c>
      <c r="L378" s="73">
        <v>93.1</v>
      </c>
      <c r="M378" s="21">
        <v>7.8</v>
      </c>
      <c r="N378" s="21">
        <v>6.4</v>
      </c>
      <c r="O378" s="8">
        <v>1139</v>
      </c>
      <c r="P378" s="8">
        <v>821</v>
      </c>
      <c r="Q378" s="28">
        <v>55</v>
      </c>
      <c r="R378" s="28">
        <v>6.5</v>
      </c>
      <c r="S378" s="33">
        <v>82</v>
      </c>
      <c r="T378" s="33">
        <v>19.399999999999999</v>
      </c>
      <c r="U378" s="8">
        <v>76.3</v>
      </c>
      <c r="V378" s="28">
        <v>5.5</v>
      </c>
      <c r="W378" s="28">
        <v>1.94</v>
      </c>
      <c r="X378" s="8">
        <v>64.7</v>
      </c>
      <c r="Y378" s="21" t="s">
        <v>106</v>
      </c>
      <c r="Z378" s="8">
        <v>2383</v>
      </c>
      <c r="AA378" s="9">
        <f t="shared" si="155"/>
        <v>0.53743797925124037</v>
      </c>
      <c r="AB378" s="8">
        <v>88</v>
      </c>
      <c r="AC378" s="21">
        <v>0.87</v>
      </c>
      <c r="AD378" s="64">
        <f t="shared" si="156"/>
        <v>0.98533333333333339</v>
      </c>
      <c r="AE378" s="65">
        <f t="shared" si="157"/>
        <v>24.682600000000001</v>
      </c>
      <c r="AF378" s="66">
        <f t="shared" si="158"/>
        <v>0.41137666666666667</v>
      </c>
      <c r="AG378" s="67">
        <f t="shared" si="159"/>
        <v>23.648</v>
      </c>
      <c r="AH378" s="66">
        <f t="shared" si="160"/>
        <v>0.39413333333333334</v>
      </c>
      <c r="AI378" s="84">
        <f t="shared" si="161"/>
        <v>315.30666666666667</v>
      </c>
    </row>
    <row r="379" spans="1:35" ht="13" thickBot="1" x14ac:dyDescent="0.3">
      <c r="A379" s="7" t="s">
        <v>38</v>
      </c>
      <c r="B379" s="8">
        <v>4992</v>
      </c>
      <c r="C379" s="8">
        <v>161.03200000000001</v>
      </c>
      <c r="D379" s="8">
        <v>225</v>
      </c>
      <c r="E379" s="8">
        <v>12</v>
      </c>
      <c r="F379" s="73">
        <v>94.7</v>
      </c>
      <c r="G379" s="8">
        <v>207</v>
      </c>
      <c r="H379" s="8">
        <v>10</v>
      </c>
      <c r="I379" s="73">
        <v>95.2</v>
      </c>
      <c r="J379" s="8">
        <v>446</v>
      </c>
      <c r="K379" s="8">
        <v>32</v>
      </c>
      <c r="L379" s="73">
        <v>92.8</v>
      </c>
      <c r="M379" s="21" t="s">
        <v>106</v>
      </c>
      <c r="N379" s="21" t="s">
        <v>106</v>
      </c>
      <c r="O379" s="8">
        <v>1199</v>
      </c>
      <c r="P379" s="8">
        <v>936</v>
      </c>
      <c r="Q379" s="28">
        <v>55</v>
      </c>
      <c r="R379" s="28">
        <v>11.6</v>
      </c>
      <c r="S379" s="33">
        <v>70</v>
      </c>
      <c r="T379" s="33">
        <v>26.6</v>
      </c>
      <c r="U379" s="8">
        <v>62</v>
      </c>
      <c r="V379" s="28">
        <v>6.4</v>
      </c>
      <c r="W379" s="28">
        <v>1.84</v>
      </c>
      <c r="X379" s="8">
        <v>71.3</v>
      </c>
      <c r="Y379" s="21">
        <v>1.01</v>
      </c>
      <c r="Z379" s="8">
        <v>2428</v>
      </c>
      <c r="AA379" s="9">
        <f t="shared" si="155"/>
        <v>0.48637820512820512</v>
      </c>
      <c r="AB379" s="8">
        <v>88</v>
      </c>
      <c r="AC379" s="21">
        <v>0.86</v>
      </c>
      <c r="AD379" s="64">
        <f t="shared" si="156"/>
        <v>1.0735466666666666</v>
      </c>
      <c r="AE379" s="65">
        <f t="shared" si="157"/>
        <v>36.232200000000006</v>
      </c>
      <c r="AF379" s="66">
        <f t="shared" si="158"/>
        <v>0.60387000000000013</v>
      </c>
      <c r="AG379" s="67">
        <f t="shared" si="159"/>
        <v>33.333624</v>
      </c>
      <c r="AH379" s="66">
        <f t="shared" si="160"/>
        <v>0.55556039999999995</v>
      </c>
      <c r="AI379" s="84">
        <f t="shared" si="161"/>
        <v>444.44832000000008</v>
      </c>
    </row>
    <row r="380" spans="1:35" ht="13.5" thickTop="1" thickBot="1" x14ac:dyDescent="0.3">
      <c r="A380" s="80" t="s">
        <v>120</v>
      </c>
      <c r="B380" s="27">
        <f>SUM(B368:B379)</f>
        <v>52791</v>
      </c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7">
        <f>SUM(Z368:Z379)</f>
        <v>22496</v>
      </c>
      <c r="AA380" s="20"/>
      <c r="AB380" s="29">
        <f>SUM(AB368:AB379)</f>
        <v>957</v>
      </c>
      <c r="AC380" s="20"/>
      <c r="AD380" s="68"/>
      <c r="AE380" s="69"/>
      <c r="AF380" s="70"/>
      <c r="AG380" s="71"/>
      <c r="AH380" s="70"/>
      <c r="AI380" s="85"/>
    </row>
    <row r="381" spans="1:35" ht="13.5" thickTop="1" thickBot="1" x14ac:dyDescent="0.3">
      <c r="A381" s="81" t="s">
        <v>121</v>
      </c>
      <c r="B381" s="12">
        <f t="shared" ref="B381:E381" si="162">AVERAGE(B368:B379)</f>
        <v>4399.25</v>
      </c>
      <c r="C381" s="76">
        <f t="shared" si="162"/>
        <v>144.88591666666665</v>
      </c>
      <c r="D381" s="76">
        <f t="shared" si="162"/>
        <v>150.82333333333335</v>
      </c>
      <c r="E381" s="76">
        <f t="shared" si="162"/>
        <v>8.6646666666666672</v>
      </c>
      <c r="F381" s="79">
        <f>AVERAGE(F368:F379)</f>
        <v>93.921166666666679</v>
      </c>
      <c r="G381" s="76">
        <f>AVERAGE(G368:G379)</f>
        <v>177.47225</v>
      </c>
      <c r="H381" s="76">
        <f>AVERAGE(H368:H379)</f>
        <v>11.383416666666667</v>
      </c>
      <c r="I381" s="79">
        <f>AVERAGE(I368:I379)</f>
        <v>93.464833333333345</v>
      </c>
      <c r="J381" s="76">
        <f t="shared" ref="J381:K381" si="163">AVERAGE(J368:J379)</f>
        <v>328.68841666666668</v>
      </c>
      <c r="K381" s="76">
        <f t="shared" si="163"/>
        <v>36.348333333333336</v>
      </c>
      <c r="L381" s="79">
        <f>AVERAGE(L368:L379)</f>
        <v>88.307916666666685</v>
      </c>
      <c r="M381" s="77">
        <f t="shared" ref="M381:P381" si="164">AVERAGE(M368:M379)</f>
        <v>7.1134545454545455</v>
      </c>
      <c r="N381" s="77">
        <f t="shared" si="164"/>
        <v>7.0215454545454543</v>
      </c>
      <c r="O381" s="77">
        <f t="shared" si="164"/>
        <v>1192.2721666666666</v>
      </c>
      <c r="P381" s="77">
        <f t="shared" si="164"/>
        <v>1020.5393333333335</v>
      </c>
      <c r="Q381" s="77">
        <f>AVERAGE(Q368:Q379)</f>
        <v>41.130749999999999</v>
      </c>
      <c r="R381" s="77">
        <f>AVERAGE(R368:R379)</f>
        <v>17.936</v>
      </c>
      <c r="S381" s="77">
        <f t="shared" ref="S381:X381" si="165">AVERAGE(S368:S379)</f>
        <v>62.210916666666662</v>
      </c>
      <c r="T381" s="77">
        <f t="shared" si="165"/>
        <v>28.533249999999999</v>
      </c>
      <c r="U381" s="78">
        <f t="shared" si="165"/>
        <v>51.380083333333324</v>
      </c>
      <c r="V381" s="77">
        <f t="shared" si="165"/>
        <v>4.918333333333333</v>
      </c>
      <c r="W381" s="77">
        <f t="shared" si="165"/>
        <v>1.7092500000000002</v>
      </c>
      <c r="X381" s="78">
        <f t="shared" si="165"/>
        <v>63.258083333333332</v>
      </c>
      <c r="Y381" s="77">
        <f>AVERAGE(Y368:Y379)</f>
        <v>1.1928571428571428</v>
      </c>
      <c r="Z381" s="12">
        <f>AVERAGE(Z368:Z379)</f>
        <v>1874.6666666666667</v>
      </c>
      <c r="AA381" s="77">
        <f>AVERAGE(AA368:AA379)</f>
        <v>0.43353663505941165</v>
      </c>
      <c r="AB381" s="12">
        <f>AVERAGE(AB368:AB379)</f>
        <v>79.75</v>
      </c>
      <c r="AC381" s="77">
        <f>AVERAGE(AC368:AC379)</f>
        <v>1.1225000000000001</v>
      </c>
      <c r="AD381" s="64">
        <f t="shared" ref="AD381" si="166">C381/$C$2</f>
        <v>0.96590611111111102</v>
      </c>
      <c r="AE381" s="65">
        <f t="shared" ref="AE381" si="167">(C381*D381)/1000</f>
        <v>21.852176904722221</v>
      </c>
      <c r="AF381" s="72">
        <f t="shared" ref="AF381" si="168">(AE381)/$E$3</f>
        <v>0.36420294841203699</v>
      </c>
      <c r="AG381" s="67">
        <f t="shared" ref="AG381" si="169">(C381*G381)/1000</f>
        <v>25.713229624145832</v>
      </c>
      <c r="AH381" s="66">
        <f t="shared" ref="AH381" si="170">(AG381)/$G$3</f>
        <v>0.42855382706909723</v>
      </c>
      <c r="AI381" s="86">
        <f>AVERAGE(AI368:AI379)</f>
        <v>340.08778885666669</v>
      </c>
    </row>
    <row r="382" spans="1:35" ht="13" thickTop="1" x14ac:dyDescent="0.25"/>
    <row r="383" spans="1:35" ht="13" thickBot="1" x14ac:dyDescent="0.3"/>
    <row r="384" spans="1:35" ht="13" thickTop="1" x14ac:dyDescent="0.25">
      <c r="A384" s="35" t="s">
        <v>5</v>
      </c>
      <c r="B384" s="16" t="s">
        <v>6</v>
      </c>
      <c r="C384" s="16" t="s">
        <v>6</v>
      </c>
      <c r="D384" s="16" t="s">
        <v>7</v>
      </c>
      <c r="E384" s="22" t="s">
        <v>8</v>
      </c>
      <c r="F384" s="22" t="s">
        <v>2</v>
      </c>
      <c r="G384" s="16" t="s">
        <v>9</v>
      </c>
      <c r="H384" s="22" t="s">
        <v>10</v>
      </c>
      <c r="I384" s="22" t="s">
        <v>3</v>
      </c>
      <c r="J384" s="16" t="s">
        <v>11</v>
      </c>
      <c r="K384" s="22" t="s">
        <v>12</v>
      </c>
      <c r="L384" s="22" t="s">
        <v>13</v>
      </c>
      <c r="M384" s="16" t="s">
        <v>14</v>
      </c>
      <c r="N384" s="16" t="s">
        <v>15</v>
      </c>
      <c r="O384" s="16" t="s">
        <v>16</v>
      </c>
      <c r="P384" s="16" t="s">
        <v>17</v>
      </c>
      <c r="Q384" s="16" t="s">
        <v>76</v>
      </c>
      <c r="R384" s="16" t="s">
        <v>77</v>
      </c>
      <c r="S384" s="16" t="s">
        <v>78</v>
      </c>
      <c r="T384" s="16" t="s">
        <v>79</v>
      </c>
      <c r="U384" s="74" t="s">
        <v>109</v>
      </c>
      <c r="V384" s="16" t="s">
        <v>80</v>
      </c>
      <c r="W384" s="16" t="s">
        <v>81</v>
      </c>
      <c r="X384" s="74" t="s">
        <v>110</v>
      </c>
      <c r="Y384" s="16" t="s">
        <v>82</v>
      </c>
      <c r="Z384" s="36" t="s">
        <v>111</v>
      </c>
      <c r="AA384" s="36" t="s">
        <v>19</v>
      </c>
      <c r="AB384" s="16" t="s">
        <v>56</v>
      </c>
      <c r="AC384" s="16" t="s">
        <v>56</v>
      </c>
      <c r="AD384" s="56" t="s">
        <v>83</v>
      </c>
      <c r="AE384" s="57" t="s">
        <v>84</v>
      </c>
      <c r="AF384" s="58" t="s">
        <v>85</v>
      </c>
      <c r="AG384" s="59" t="s">
        <v>83</v>
      </c>
      <c r="AH384" s="58" t="s">
        <v>83</v>
      </c>
      <c r="AI384" s="56" t="s">
        <v>122</v>
      </c>
    </row>
    <row r="385" spans="1:35" ht="13" thickBot="1" x14ac:dyDescent="0.3">
      <c r="A385" s="30" t="s">
        <v>126</v>
      </c>
      <c r="B385" s="17" t="s">
        <v>21</v>
      </c>
      <c r="C385" s="18" t="s">
        <v>22</v>
      </c>
      <c r="D385" s="17" t="s">
        <v>23</v>
      </c>
      <c r="E385" s="23" t="s">
        <v>23</v>
      </c>
      <c r="F385" s="23" t="s">
        <v>24</v>
      </c>
      <c r="G385" s="17" t="s">
        <v>23</v>
      </c>
      <c r="H385" s="23" t="s">
        <v>23</v>
      </c>
      <c r="I385" s="23" t="s">
        <v>24</v>
      </c>
      <c r="J385" s="17" t="s">
        <v>23</v>
      </c>
      <c r="K385" s="23" t="s">
        <v>23</v>
      </c>
      <c r="L385" s="23" t="s">
        <v>24</v>
      </c>
      <c r="M385" s="17"/>
      <c r="N385" s="17"/>
      <c r="O385" s="17"/>
      <c r="P385" s="17"/>
      <c r="Q385" s="17" t="s">
        <v>23</v>
      </c>
      <c r="R385" s="17" t="s">
        <v>23</v>
      </c>
      <c r="S385" s="17" t="s">
        <v>23</v>
      </c>
      <c r="T385" s="17" t="s">
        <v>23</v>
      </c>
      <c r="U385" s="75" t="s">
        <v>24</v>
      </c>
      <c r="V385" s="17" t="s">
        <v>23</v>
      </c>
      <c r="W385" s="17" t="s">
        <v>23</v>
      </c>
      <c r="X385" s="75" t="s">
        <v>24</v>
      </c>
      <c r="Y385" s="17"/>
      <c r="Z385" s="18" t="s">
        <v>25</v>
      </c>
      <c r="AA385" s="18" t="s">
        <v>26</v>
      </c>
      <c r="AB385" s="17" t="s">
        <v>58</v>
      </c>
      <c r="AC385" s="17" t="s">
        <v>24</v>
      </c>
      <c r="AD385" s="60" t="s">
        <v>6</v>
      </c>
      <c r="AE385" s="61" t="s">
        <v>87</v>
      </c>
      <c r="AF385" s="62" t="s">
        <v>88</v>
      </c>
      <c r="AG385" s="63" t="s">
        <v>89</v>
      </c>
      <c r="AH385" s="62" t="s">
        <v>90</v>
      </c>
      <c r="AI385" s="60" t="s">
        <v>123</v>
      </c>
    </row>
    <row r="386" spans="1:35" ht="13" thickTop="1" x14ac:dyDescent="0.25">
      <c r="A386" s="7" t="s">
        <v>27</v>
      </c>
      <c r="B386" s="8">
        <v>6767</v>
      </c>
      <c r="C386" s="8">
        <v>218.29</v>
      </c>
      <c r="D386" s="8">
        <v>133</v>
      </c>
      <c r="E386" s="8">
        <v>10</v>
      </c>
      <c r="F386" s="73">
        <v>92.5</v>
      </c>
      <c r="G386" s="8">
        <v>200</v>
      </c>
      <c r="H386" s="8">
        <v>10.4</v>
      </c>
      <c r="I386" s="73">
        <v>94.8</v>
      </c>
      <c r="J386" s="8">
        <v>368</v>
      </c>
      <c r="K386" s="8">
        <v>35</v>
      </c>
      <c r="L386" s="73">
        <v>90.5</v>
      </c>
      <c r="M386" s="21">
        <v>8</v>
      </c>
      <c r="N386" s="21">
        <v>8.1</v>
      </c>
      <c r="O386" s="8">
        <v>1103</v>
      </c>
      <c r="P386" s="8">
        <v>993</v>
      </c>
      <c r="Q386" s="28">
        <v>30</v>
      </c>
      <c r="R386" s="28">
        <v>14.9</v>
      </c>
      <c r="S386" s="33">
        <v>57</v>
      </c>
      <c r="T386" s="33">
        <v>22.7</v>
      </c>
      <c r="U386" s="8">
        <v>60.2</v>
      </c>
      <c r="V386" s="28">
        <v>4.0999999999999996</v>
      </c>
      <c r="W386" s="28">
        <v>1.4</v>
      </c>
      <c r="X386" s="8">
        <v>65.900000000000006</v>
      </c>
      <c r="Y386" s="21"/>
      <c r="Z386" s="8">
        <v>2512</v>
      </c>
      <c r="AA386" s="9">
        <f t="shared" ref="AA386:AA397" si="171">Z386/B386</f>
        <v>0.3712132407270578</v>
      </c>
      <c r="AB386" s="8">
        <v>99</v>
      </c>
      <c r="AC386" s="21">
        <v>0.96</v>
      </c>
      <c r="AD386" s="64">
        <f>C386/$C$2</f>
        <v>1.4552666666666667</v>
      </c>
      <c r="AE386" s="65">
        <f>(C386*D386)/1000</f>
        <v>29.03257</v>
      </c>
      <c r="AF386" s="66">
        <f>(AE386)/$E$3</f>
        <v>0.48387616666666666</v>
      </c>
      <c r="AG386" s="67">
        <f>(C386*G386)/1000</f>
        <v>43.658000000000001</v>
      </c>
      <c r="AH386" s="66">
        <f>(AG386)/$G$3</f>
        <v>0.72763333333333335</v>
      </c>
      <c r="AI386" s="84">
        <f>(0.8*C386*G386)/60</f>
        <v>582.10666666666668</v>
      </c>
    </row>
    <row r="387" spans="1:35" x14ac:dyDescent="0.25">
      <c r="A387" s="7" t="s">
        <v>28</v>
      </c>
      <c r="B387" s="8">
        <v>5559</v>
      </c>
      <c r="C387" s="8">
        <v>191.69</v>
      </c>
      <c r="D387" s="8">
        <v>114</v>
      </c>
      <c r="E387" s="8">
        <v>10</v>
      </c>
      <c r="F387" s="73">
        <v>91.2</v>
      </c>
      <c r="G387" s="8">
        <v>195</v>
      </c>
      <c r="H387" s="8">
        <v>10.8</v>
      </c>
      <c r="I387" s="73">
        <v>94.5</v>
      </c>
      <c r="J387" s="8">
        <v>252</v>
      </c>
      <c r="K387" s="8">
        <v>39</v>
      </c>
      <c r="L387" s="73">
        <v>84.5</v>
      </c>
      <c r="M387" s="21">
        <v>8.4</v>
      </c>
      <c r="N387" s="21">
        <v>7.9</v>
      </c>
      <c r="O387" s="8">
        <v>1169</v>
      </c>
      <c r="P387" s="8">
        <v>963</v>
      </c>
      <c r="Q387" s="28">
        <v>39</v>
      </c>
      <c r="R387" s="28">
        <v>14.1</v>
      </c>
      <c r="S387" s="33">
        <v>83</v>
      </c>
      <c r="T387" s="33">
        <v>26.4</v>
      </c>
      <c r="U387" s="8">
        <v>68.2</v>
      </c>
      <c r="V387" s="28">
        <v>6.1</v>
      </c>
      <c r="W387" s="28">
        <v>1.55</v>
      </c>
      <c r="X387" s="8">
        <v>74.599999999999994</v>
      </c>
      <c r="Y387" s="21"/>
      <c r="Z387" s="8">
        <v>2277</v>
      </c>
      <c r="AA387" s="9">
        <f t="shared" si="171"/>
        <v>0.40960604425256342</v>
      </c>
      <c r="AB387" s="8">
        <v>55</v>
      </c>
      <c r="AC387" s="21">
        <v>0.81</v>
      </c>
      <c r="AD387" s="64">
        <f t="shared" ref="AD387:AD397" si="172">C387/$C$2</f>
        <v>1.2779333333333334</v>
      </c>
      <c r="AE387" s="65">
        <f t="shared" ref="AE387:AE397" si="173">(C387*D387)/1000</f>
        <v>21.85266</v>
      </c>
      <c r="AF387" s="66">
        <f t="shared" ref="AF387:AF397" si="174">(AE387)/$E$3</f>
        <v>0.36421100000000001</v>
      </c>
      <c r="AG387" s="67">
        <f t="shared" ref="AG387:AG397" si="175">(C387*G387)/1000</f>
        <v>37.379550000000002</v>
      </c>
      <c r="AH387" s="66">
        <f t="shared" ref="AH387:AH397" si="176">(AG387)/$G$3</f>
        <v>0.62299250000000006</v>
      </c>
      <c r="AI387" s="84">
        <f t="shared" ref="AI387:AI397" si="177">(0.8*C387*G387)/60</f>
        <v>498.39400000000001</v>
      </c>
    </row>
    <row r="388" spans="1:35" x14ac:dyDescent="0.25">
      <c r="A388" s="7" t="s">
        <v>29</v>
      </c>
      <c r="B388" s="8">
        <v>5444</v>
      </c>
      <c r="C388" s="8">
        <v>175.613</v>
      </c>
      <c r="D388" s="8">
        <v>137</v>
      </c>
      <c r="E388" s="8">
        <v>15</v>
      </c>
      <c r="F388" s="73">
        <v>89.1</v>
      </c>
      <c r="G388" s="8">
        <v>198</v>
      </c>
      <c r="H388" s="8">
        <v>12.3</v>
      </c>
      <c r="I388" s="73">
        <v>93.8</v>
      </c>
      <c r="J388" s="8">
        <v>286</v>
      </c>
      <c r="K388" s="8">
        <v>43</v>
      </c>
      <c r="L388" s="73">
        <v>85</v>
      </c>
      <c r="M388" s="21">
        <v>8.3000000000000007</v>
      </c>
      <c r="N388" s="21">
        <v>7.8</v>
      </c>
      <c r="O388" s="8">
        <v>1136</v>
      </c>
      <c r="P388" s="8">
        <v>945</v>
      </c>
      <c r="Q388" s="28">
        <v>45</v>
      </c>
      <c r="R388" s="28">
        <v>6.8</v>
      </c>
      <c r="S388" s="33">
        <v>67</v>
      </c>
      <c r="T388" s="33">
        <v>23.4</v>
      </c>
      <c r="U388" s="8">
        <v>65.099999999999994</v>
      </c>
      <c r="V388" s="28">
        <v>6.1</v>
      </c>
      <c r="W388" s="28">
        <v>2.04</v>
      </c>
      <c r="X388" s="8">
        <v>66.599999999999994</v>
      </c>
      <c r="Y388" s="21">
        <v>1.02</v>
      </c>
      <c r="Z388" s="8">
        <v>2326</v>
      </c>
      <c r="AA388" s="9">
        <f t="shared" si="171"/>
        <v>0.42725936811168258</v>
      </c>
      <c r="AB388" s="8">
        <v>99</v>
      </c>
      <c r="AC388" s="21">
        <v>1.05</v>
      </c>
      <c r="AD388" s="64">
        <f t="shared" si="172"/>
        <v>1.1707533333333333</v>
      </c>
      <c r="AE388" s="65">
        <f t="shared" si="173"/>
        <v>24.058980999999999</v>
      </c>
      <c r="AF388" s="66">
        <f t="shared" si="174"/>
        <v>0.40098301666666664</v>
      </c>
      <c r="AG388" s="67">
        <f t="shared" si="175"/>
        <v>34.771374000000002</v>
      </c>
      <c r="AH388" s="66">
        <f t="shared" si="176"/>
        <v>0.57952290000000006</v>
      </c>
      <c r="AI388" s="84">
        <f t="shared" si="177"/>
        <v>463.61831999999998</v>
      </c>
    </row>
    <row r="389" spans="1:35" x14ac:dyDescent="0.25">
      <c r="A389" s="7" t="s">
        <v>30</v>
      </c>
      <c r="B389" s="8">
        <v>4516</v>
      </c>
      <c r="C389" s="8">
        <v>150.53299999999999</v>
      </c>
      <c r="D389" s="8">
        <v>117</v>
      </c>
      <c r="E389" s="8">
        <v>11</v>
      </c>
      <c r="F389" s="73">
        <v>90.6</v>
      </c>
      <c r="G389" s="8">
        <v>128</v>
      </c>
      <c r="H389" s="8">
        <v>8.1999999999999993</v>
      </c>
      <c r="I389" s="73">
        <v>93.6</v>
      </c>
      <c r="J389" s="8">
        <v>229</v>
      </c>
      <c r="K389" s="8">
        <v>31</v>
      </c>
      <c r="L389" s="73">
        <v>86.5</v>
      </c>
      <c r="M389" s="21">
        <v>7.6</v>
      </c>
      <c r="N389" s="21">
        <v>7.5</v>
      </c>
      <c r="O389" s="8">
        <v>1169</v>
      </c>
      <c r="P389" s="8">
        <v>1018</v>
      </c>
      <c r="Q389" s="28">
        <v>32</v>
      </c>
      <c r="R389" s="28">
        <v>9.3000000000000007</v>
      </c>
      <c r="S389" s="33">
        <v>57</v>
      </c>
      <c r="T389" s="33">
        <v>16.7</v>
      </c>
      <c r="U389" s="8">
        <v>70.7</v>
      </c>
      <c r="V389" s="28">
        <v>5.0999999999999996</v>
      </c>
      <c r="W389" s="28">
        <v>2.1</v>
      </c>
      <c r="X389" s="8">
        <v>58.8</v>
      </c>
      <c r="Y389" s="21"/>
      <c r="Z389" s="8">
        <v>1866</v>
      </c>
      <c r="AA389" s="9">
        <f t="shared" si="171"/>
        <v>0.41319751992914083</v>
      </c>
      <c r="AB389" s="8">
        <v>99</v>
      </c>
      <c r="AC389" s="21">
        <v>0.73</v>
      </c>
      <c r="AD389" s="64">
        <f t="shared" si="172"/>
        <v>1.0035533333333333</v>
      </c>
      <c r="AE389" s="65">
        <f t="shared" si="173"/>
        <v>17.612360999999996</v>
      </c>
      <c r="AF389" s="66">
        <f t="shared" si="174"/>
        <v>0.29353934999999992</v>
      </c>
      <c r="AG389" s="67">
        <f t="shared" si="175"/>
        <v>19.268224</v>
      </c>
      <c r="AH389" s="66">
        <f t="shared" si="176"/>
        <v>0.32113706666666669</v>
      </c>
      <c r="AI389" s="84">
        <f t="shared" si="177"/>
        <v>256.90965333333332</v>
      </c>
    </row>
    <row r="390" spans="1:35" x14ac:dyDescent="0.25">
      <c r="A390" s="7" t="s">
        <v>31</v>
      </c>
      <c r="B390" s="8">
        <v>4664</v>
      </c>
      <c r="C390" s="8">
        <v>150.452</v>
      </c>
      <c r="D390" s="8">
        <v>162</v>
      </c>
      <c r="E390" s="8">
        <v>4</v>
      </c>
      <c r="F390" s="73">
        <v>97.5</v>
      </c>
      <c r="G390" s="8">
        <v>200</v>
      </c>
      <c r="H390" s="8">
        <v>8.4</v>
      </c>
      <c r="I390" s="73">
        <v>95.8</v>
      </c>
      <c r="J390" s="8">
        <v>408</v>
      </c>
      <c r="K390" s="8">
        <v>24</v>
      </c>
      <c r="L390" s="73">
        <v>94.1</v>
      </c>
      <c r="M390" s="21">
        <v>7.4</v>
      </c>
      <c r="N390" s="21">
        <v>7.5</v>
      </c>
      <c r="O390" s="8">
        <v>1289</v>
      </c>
      <c r="P390" s="8">
        <v>945</v>
      </c>
      <c r="Q390" s="28">
        <v>48</v>
      </c>
      <c r="R390" s="28">
        <v>10.3</v>
      </c>
      <c r="S390" s="33">
        <v>65</v>
      </c>
      <c r="T390" s="33">
        <v>23.4</v>
      </c>
      <c r="U390" s="8">
        <v>64</v>
      </c>
      <c r="V390" s="28">
        <v>6.1</v>
      </c>
      <c r="W390" s="28">
        <v>1.7</v>
      </c>
      <c r="X390" s="8">
        <v>72.099999999999994</v>
      </c>
      <c r="Y390" s="21"/>
      <c r="Z390" s="8">
        <v>1953</v>
      </c>
      <c r="AA390" s="9">
        <f t="shared" si="171"/>
        <v>0.41873927958833618</v>
      </c>
      <c r="AB390" s="8">
        <v>88</v>
      </c>
      <c r="AC390" s="21">
        <v>0.93</v>
      </c>
      <c r="AD390" s="64">
        <f t="shared" si="172"/>
        <v>1.0030133333333333</v>
      </c>
      <c r="AE390" s="65">
        <f t="shared" si="173"/>
        <v>24.373223999999997</v>
      </c>
      <c r="AF390" s="66">
        <f t="shared" si="174"/>
        <v>0.40622039999999993</v>
      </c>
      <c r="AG390" s="67">
        <f t="shared" si="175"/>
        <v>30.090400000000002</v>
      </c>
      <c r="AH390" s="66">
        <f t="shared" si="176"/>
        <v>0.50150666666666666</v>
      </c>
      <c r="AI390" s="84">
        <f t="shared" si="177"/>
        <v>401.20533333333339</v>
      </c>
    </row>
    <row r="391" spans="1:35" x14ac:dyDescent="0.25">
      <c r="A391" s="7" t="s">
        <v>32</v>
      </c>
      <c r="B391" s="8">
        <v>4520</v>
      </c>
      <c r="C391" s="8">
        <v>150.667</v>
      </c>
      <c r="D391" s="8">
        <v>147</v>
      </c>
      <c r="E391" s="8">
        <v>5</v>
      </c>
      <c r="F391" s="73">
        <v>96.6</v>
      </c>
      <c r="G391" s="8">
        <v>123</v>
      </c>
      <c r="H391" s="8">
        <v>8.6</v>
      </c>
      <c r="I391" s="73">
        <v>93</v>
      </c>
      <c r="J391" s="8">
        <v>302</v>
      </c>
      <c r="K391" s="8">
        <v>26</v>
      </c>
      <c r="L391" s="73">
        <v>91.4</v>
      </c>
      <c r="M391" s="21">
        <v>7.2</v>
      </c>
      <c r="N391" s="21">
        <v>7.4</v>
      </c>
      <c r="O391" s="8">
        <v>1425</v>
      </c>
      <c r="P391" s="8">
        <v>1001</v>
      </c>
      <c r="Q391" s="28">
        <v>24</v>
      </c>
      <c r="R391" s="28">
        <v>9.6</v>
      </c>
      <c r="S391" s="33">
        <v>34</v>
      </c>
      <c r="T391" s="33">
        <v>14.3</v>
      </c>
      <c r="U391" s="8">
        <v>57.9</v>
      </c>
      <c r="V391" s="28">
        <v>3.9</v>
      </c>
      <c r="W391" s="28">
        <v>1.38</v>
      </c>
      <c r="X391" s="8">
        <v>64.599999999999994</v>
      </c>
      <c r="Y391" s="21">
        <v>0.98</v>
      </c>
      <c r="Z391" s="8">
        <v>1781</v>
      </c>
      <c r="AA391" s="9">
        <f t="shared" si="171"/>
        <v>0.39402654867256637</v>
      </c>
      <c r="AB391" s="8">
        <v>77</v>
      </c>
      <c r="AC391" s="21">
        <v>1</v>
      </c>
      <c r="AD391" s="64">
        <f t="shared" si="172"/>
        <v>1.0044466666666667</v>
      </c>
      <c r="AE391" s="65">
        <f t="shared" si="173"/>
        <v>22.148049</v>
      </c>
      <c r="AF391" s="66">
        <f t="shared" si="174"/>
        <v>0.36913414999999999</v>
      </c>
      <c r="AG391" s="67">
        <f t="shared" si="175"/>
        <v>18.532041</v>
      </c>
      <c r="AH391" s="66">
        <f t="shared" si="176"/>
        <v>0.30886734999999998</v>
      </c>
      <c r="AI391" s="84">
        <f t="shared" si="177"/>
        <v>247.09388000000001</v>
      </c>
    </row>
    <row r="392" spans="1:35" x14ac:dyDescent="0.25">
      <c r="A392" s="7" t="s">
        <v>33</v>
      </c>
      <c r="B392" s="8">
        <v>3659</v>
      </c>
      <c r="C392" s="8">
        <v>118.032</v>
      </c>
      <c r="D392" s="8">
        <v>386</v>
      </c>
      <c r="E392" s="8">
        <v>3</v>
      </c>
      <c r="F392" s="73">
        <v>99.2</v>
      </c>
      <c r="G392" s="8">
        <v>272</v>
      </c>
      <c r="H392" s="8">
        <v>10.6</v>
      </c>
      <c r="I392" s="73">
        <v>96.1</v>
      </c>
      <c r="J392" s="8">
        <v>407</v>
      </c>
      <c r="K392" s="8">
        <v>31</v>
      </c>
      <c r="L392" s="73">
        <v>92.4</v>
      </c>
      <c r="M392" s="21">
        <v>7.2</v>
      </c>
      <c r="N392" s="21">
        <v>7.4</v>
      </c>
      <c r="O392" s="8">
        <v>1588</v>
      </c>
      <c r="P392" s="8">
        <v>971</v>
      </c>
      <c r="Q392" s="28">
        <v>52</v>
      </c>
      <c r="R392" s="28">
        <v>2.9</v>
      </c>
      <c r="S392" s="33">
        <v>82</v>
      </c>
      <c r="T392" s="33">
        <v>16.600000000000001</v>
      </c>
      <c r="U392" s="8">
        <v>79.8</v>
      </c>
      <c r="V392" s="28">
        <v>6.2</v>
      </c>
      <c r="W392" s="28">
        <v>1.47</v>
      </c>
      <c r="X392" s="8">
        <v>76.3</v>
      </c>
      <c r="Y392" s="21"/>
      <c r="Z392" s="8">
        <v>1913</v>
      </c>
      <c r="AA392" s="9">
        <f t="shared" si="171"/>
        <v>0.52282044274391914</v>
      </c>
      <c r="AB392" s="8">
        <v>99</v>
      </c>
      <c r="AC392" s="21">
        <v>0.6</v>
      </c>
      <c r="AD392" s="64">
        <f t="shared" si="172"/>
        <v>0.78688000000000002</v>
      </c>
      <c r="AE392" s="65">
        <f t="shared" si="173"/>
        <v>45.560352000000002</v>
      </c>
      <c r="AF392" s="66">
        <f t="shared" si="174"/>
        <v>0.75933919999999999</v>
      </c>
      <c r="AG392" s="67">
        <f t="shared" si="175"/>
        <v>32.104703999999998</v>
      </c>
      <c r="AH392" s="66">
        <f t="shared" si="176"/>
        <v>0.53507839999999995</v>
      </c>
      <c r="AI392" s="84">
        <f t="shared" si="177"/>
        <v>428.06272000000001</v>
      </c>
    </row>
    <row r="393" spans="1:35" x14ac:dyDescent="0.25">
      <c r="A393" s="7" t="s">
        <v>34</v>
      </c>
      <c r="B393" s="8">
        <v>3721</v>
      </c>
      <c r="C393" s="8">
        <v>120.032</v>
      </c>
      <c r="D393" s="8">
        <v>200</v>
      </c>
      <c r="E393" s="8">
        <v>15</v>
      </c>
      <c r="F393" s="73">
        <v>92.5</v>
      </c>
      <c r="G393" s="8">
        <v>273</v>
      </c>
      <c r="H393" s="8">
        <v>12</v>
      </c>
      <c r="I393" s="73">
        <v>95.6</v>
      </c>
      <c r="J393" s="8">
        <v>505</v>
      </c>
      <c r="K393" s="8">
        <v>32</v>
      </c>
      <c r="L393" s="73">
        <v>93.7</v>
      </c>
      <c r="M393" s="21">
        <v>7.2</v>
      </c>
      <c r="N393" s="21">
        <v>7.4</v>
      </c>
      <c r="O393" s="8">
        <v>1398</v>
      </c>
      <c r="P393" s="8">
        <v>1055</v>
      </c>
      <c r="Q393" s="28">
        <v>46</v>
      </c>
      <c r="R393" s="28">
        <v>1.1000000000000001</v>
      </c>
      <c r="S393" s="33">
        <v>61</v>
      </c>
      <c r="T393" s="33">
        <v>8.4</v>
      </c>
      <c r="U393" s="8">
        <v>86.2</v>
      </c>
      <c r="V393" s="28">
        <v>6.8</v>
      </c>
      <c r="W393" s="28">
        <v>2.71</v>
      </c>
      <c r="X393" s="8">
        <v>60.1</v>
      </c>
      <c r="Y393" s="21"/>
      <c r="Z393" s="8">
        <v>2179</v>
      </c>
      <c r="AA393" s="9">
        <f t="shared" si="171"/>
        <v>0.58559527008868584</v>
      </c>
      <c r="AB393" s="8">
        <v>88</v>
      </c>
      <c r="AC393" s="21">
        <v>1.1100000000000001</v>
      </c>
      <c r="AD393" s="64">
        <f t="shared" si="172"/>
        <v>0.80021333333333333</v>
      </c>
      <c r="AE393" s="65">
        <f t="shared" si="173"/>
        <v>24.006399999999999</v>
      </c>
      <c r="AF393" s="66">
        <f t="shared" si="174"/>
        <v>0.40010666666666667</v>
      </c>
      <c r="AG393" s="67">
        <f t="shared" si="175"/>
        <v>32.768735999999997</v>
      </c>
      <c r="AH393" s="66">
        <f t="shared" si="176"/>
        <v>0.5461455999999999</v>
      </c>
      <c r="AI393" s="84">
        <f t="shared" si="177"/>
        <v>436.91647999999998</v>
      </c>
    </row>
    <row r="394" spans="1:35" x14ac:dyDescent="0.25">
      <c r="A394" s="7" t="s">
        <v>35</v>
      </c>
      <c r="B394" s="8">
        <v>4608</v>
      </c>
      <c r="C394" s="8">
        <v>153.6</v>
      </c>
      <c r="D394" s="8">
        <v>110</v>
      </c>
      <c r="E394" s="8">
        <v>6</v>
      </c>
      <c r="F394" s="73">
        <v>94.5</v>
      </c>
      <c r="G394" s="8">
        <v>198</v>
      </c>
      <c r="H394" s="8">
        <v>11.8</v>
      </c>
      <c r="I394" s="73">
        <v>94</v>
      </c>
      <c r="J394" s="8">
        <v>301</v>
      </c>
      <c r="K394" s="8">
        <v>24</v>
      </c>
      <c r="L394" s="73">
        <v>92</v>
      </c>
      <c r="M394" s="21">
        <v>7.5</v>
      </c>
      <c r="N394" s="21">
        <v>7.3</v>
      </c>
      <c r="O394" s="8">
        <v>1353</v>
      </c>
      <c r="P394" s="8">
        <v>890</v>
      </c>
      <c r="Q394" s="28">
        <v>57</v>
      </c>
      <c r="R394" s="28">
        <v>3.7</v>
      </c>
      <c r="S394" s="33">
        <v>66</v>
      </c>
      <c r="T394" s="33">
        <v>9.5</v>
      </c>
      <c r="U394" s="8">
        <v>85.6</v>
      </c>
      <c r="V394" s="28">
        <v>5.5</v>
      </c>
      <c r="W394" s="28">
        <v>2.0299999999999998</v>
      </c>
      <c r="X394" s="8">
        <v>63.1</v>
      </c>
      <c r="Y394" s="21">
        <v>0.96</v>
      </c>
      <c r="Z394" s="8">
        <v>1828</v>
      </c>
      <c r="AA394" s="9">
        <f t="shared" si="171"/>
        <v>0.3967013888888889</v>
      </c>
      <c r="AB394" s="8">
        <v>66</v>
      </c>
      <c r="AC394" s="87">
        <v>1.39</v>
      </c>
      <c r="AD394" s="64">
        <f t="shared" si="172"/>
        <v>1.024</v>
      </c>
      <c r="AE394" s="65">
        <f t="shared" si="173"/>
        <v>16.896000000000001</v>
      </c>
      <c r="AF394" s="66">
        <f t="shared" si="174"/>
        <v>0.28160000000000002</v>
      </c>
      <c r="AG394" s="67">
        <f t="shared" si="175"/>
        <v>30.412800000000001</v>
      </c>
      <c r="AH394" s="66">
        <f t="shared" si="176"/>
        <v>0.50688</v>
      </c>
      <c r="AI394" s="84">
        <f t="shared" si="177"/>
        <v>405.50399999999996</v>
      </c>
    </row>
    <row r="395" spans="1:35" x14ac:dyDescent="0.25">
      <c r="A395" s="7" t="s">
        <v>36</v>
      </c>
      <c r="B395" s="8">
        <v>6322</v>
      </c>
      <c r="C395" s="8">
        <v>203.935</v>
      </c>
      <c r="D395" s="8">
        <v>105</v>
      </c>
      <c r="E395" s="8">
        <v>5</v>
      </c>
      <c r="F395" s="73">
        <v>95.2</v>
      </c>
      <c r="G395" s="8">
        <v>120</v>
      </c>
      <c r="H395" s="8">
        <v>7.2</v>
      </c>
      <c r="I395" s="73">
        <v>94</v>
      </c>
      <c r="J395" s="8">
        <v>246</v>
      </c>
      <c r="K395" s="8">
        <v>19</v>
      </c>
      <c r="L395" s="73">
        <v>92.3</v>
      </c>
      <c r="M395" s="21">
        <v>7.3</v>
      </c>
      <c r="N395" s="21">
        <v>7.3</v>
      </c>
      <c r="O395" s="8">
        <v>1187</v>
      </c>
      <c r="P395" s="8">
        <v>869</v>
      </c>
      <c r="Q395" s="28">
        <v>42</v>
      </c>
      <c r="R395" s="28">
        <v>2.2999999999999998</v>
      </c>
      <c r="S395" s="33">
        <v>62</v>
      </c>
      <c r="T395" s="33">
        <v>7.5</v>
      </c>
      <c r="U395" s="8">
        <v>87.9</v>
      </c>
      <c r="V395" s="28">
        <v>4.9000000000000004</v>
      </c>
      <c r="W395" s="28">
        <v>1.44</v>
      </c>
      <c r="X395" s="8">
        <v>70.599999999999994</v>
      </c>
      <c r="Y395" s="21"/>
      <c r="Z395" s="8">
        <v>2130</v>
      </c>
      <c r="AA395" s="9">
        <f t="shared" si="171"/>
        <v>0.33691869661499524</v>
      </c>
      <c r="AB395" s="8">
        <v>66</v>
      </c>
      <c r="AC395" s="21">
        <v>0.97</v>
      </c>
      <c r="AD395" s="64">
        <f t="shared" si="172"/>
        <v>1.3595666666666666</v>
      </c>
      <c r="AE395" s="65">
        <f t="shared" si="173"/>
        <v>21.413174999999999</v>
      </c>
      <c r="AF395" s="66">
        <f t="shared" si="174"/>
        <v>0.35688624999999996</v>
      </c>
      <c r="AG395" s="67">
        <f t="shared" si="175"/>
        <v>24.472200000000001</v>
      </c>
      <c r="AH395" s="66">
        <f t="shared" si="176"/>
        <v>0.40787000000000001</v>
      </c>
      <c r="AI395" s="84">
        <f t="shared" si="177"/>
        <v>326.29600000000005</v>
      </c>
    </row>
    <row r="396" spans="1:35" x14ac:dyDescent="0.25">
      <c r="A396" s="7" t="s">
        <v>37</v>
      </c>
      <c r="B396" s="8">
        <v>12084</v>
      </c>
      <c r="C396" s="8">
        <v>402.8</v>
      </c>
      <c r="D396" s="8">
        <v>49</v>
      </c>
      <c r="E396" s="8">
        <v>7</v>
      </c>
      <c r="F396" s="73">
        <v>85.7</v>
      </c>
      <c r="G396" s="8">
        <v>75</v>
      </c>
      <c r="H396" s="8">
        <v>7.5</v>
      </c>
      <c r="I396" s="73">
        <v>90</v>
      </c>
      <c r="J396" s="8">
        <v>127</v>
      </c>
      <c r="K396" s="8">
        <v>26</v>
      </c>
      <c r="L396" s="73">
        <v>79.5</v>
      </c>
      <c r="M396" s="21">
        <v>7.7</v>
      </c>
      <c r="N396" s="21">
        <v>7.3</v>
      </c>
      <c r="O396" s="8">
        <v>1114</v>
      </c>
      <c r="P396" s="8">
        <v>852</v>
      </c>
      <c r="Q396" s="28">
        <v>25</v>
      </c>
      <c r="R396" s="28">
        <v>3.6</v>
      </c>
      <c r="S396" s="33">
        <v>41</v>
      </c>
      <c r="T396" s="33">
        <v>16</v>
      </c>
      <c r="U396" s="8">
        <v>61</v>
      </c>
      <c r="V396" s="28">
        <v>2.6</v>
      </c>
      <c r="W396" s="28">
        <v>0.61</v>
      </c>
      <c r="X396" s="8">
        <v>76.5</v>
      </c>
      <c r="Y396" s="21"/>
      <c r="Z396" s="8">
        <v>2616</v>
      </c>
      <c r="AA396" s="9">
        <f t="shared" si="171"/>
        <v>0.21648460774577954</v>
      </c>
      <c r="AB396" s="8">
        <v>22</v>
      </c>
      <c r="AC396" s="21">
        <v>1.96</v>
      </c>
      <c r="AD396" s="64">
        <f t="shared" si="172"/>
        <v>2.6853333333333333</v>
      </c>
      <c r="AE396" s="65">
        <f t="shared" si="173"/>
        <v>19.737200000000001</v>
      </c>
      <c r="AF396" s="66">
        <f t="shared" si="174"/>
        <v>0.32895333333333338</v>
      </c>
      <c r="AG396" s="67">
        <f t="shared" si="175"/>
        <v>30.21</v>
      </c>
      <c r="AH396" s="66">
        <f t="shared" si="176"/>
        <v>0.50350000000000006</v>
      </c>
      <c r="AI396" s="84">
        <f t="shared" si="177"/>
        <v>402.8</v>
      </c>
    </row>
    <row r="397" spans="1:35" ht="13" thickBot="1" x14ac:dyDescent="0.3">
      <c r="A397" s="7" t="s">
        <v>38</v>
      </c>
      <c r="B397" s="8">
        <v>6576</v>
      </c>
      <c r="C397" s="8">
        <v>212.12899999999999</v>
      </c>
      <c r="D397" s="8">
        <v>161</v>
      </c>
      <c r="E397" s="8">
        <v>7</v>
      </c>
      <c r="F397" s="73">
        <v>95.7</v>
      </c>
      <c r="G397" s="8">
        <v>126</v>
      </c>
      <c r="H397" s="8">
        <v>9.4</v>
      </c>
      <c r="I397" s="73">
        <v>92.5</v>
      </c>
      <c r="J397" s="8">
        <v>230</v>
      </c>
      <c r="K397" s="8">
        <v>28</v>
      </c>
      <c r="L397" s="73">
        <v>87.8</v>
      </c>
      <c r="M397" s="21">
        <v>7.7</v>
      </c>
      <c r="N397" s="21">
        <v>7.2</v>
      </c>
      <c r="O397" s="8">
        <v>1198</v>
      </c>
      <c r="P397" s="8">
        <v>1012</v>
      </c>
      <c r="Q397" s="28">
        <v>38</v>
      </c>
      <c r="R397" s="28">
        <v>5.0999999999999996</v>
      </c>
      <c r="S397" s="33">
        <v>45</v>
      </c>
      <c r="T397" s="33">
        <v>25.1</v>
      </c>
      <c r="U397" s="8">
        <v>44.2</v>
      </c>
      <c r="V397" s="28">
        <v>4.0999999999999996</v>
      </c>
      <c r="W397" s="28">
        <v>1.4</v>
      </c>
      <c r="X397" s="8">
        <v>65.900000000000006</v>
      </c>
      <c r="Y397" s="21">
        <v>1</v>
      </c>
      <c r="Z397" s="8">
        <v>2602</v>
      </c>
      <c r="AA397" s="9">
        <f t="shared" si="171"/>
        <v>0.39568126520681263</v>
      </c>
      <c r="AB397" s="8">
        <v>0</v>
      </c>
      <c r="AC397" s="21" t="s">
        <v>106</v>
      </c>
      <c r="AD397" s="64">
        <f t="shared" si="172"/>
        <v>1.4141933333333332</v>
      </c>
      <c r="AE397" s="65">
        <f t="shared" si="173"/>
        <v>34.152768999999999</v>
      </c>
      <c r="AF397" s="66">
        <f t="shared" si="174"/>
        <v>0.56921281666666668</v>
      </c>
      <c r="AG397" s="67">
        <f t="shared" si="175"/>
        <v>26.728253999999996</v>
      </c>
      <c r="AH397" s="66">
        <f t="shared" si="176"/>
        <v>0.44547089999999995</v>
      </c>
      <c r="AI397" s="84">
        <f t="shared" si="177"/>
        <v>356.37672000000003</v>
      </c>
    </row>
    <row r="398" spans="1:35" ht="13.5" thickTop="1" thickBot="1" x14ac:dyDescent="0.3">
      <c r="A398" s="80" t="s">
        <v>127</v>
      </c>
      <c r="B398" s="27">
        <f>SUM(B386:B397)</f>
        <v>68440</v>
      </c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7">
        <f>SUM(Z386:Z397)</f>
        <v>25983</v>
      </c>
      <c r="AA398" s="20"/>
      <c r="AB398" s="29">
        <f>SUM(AB386:AB397)</f>
        <v>858</v>
      </c>
      <c r="AC398" s="20"/>
      <c r="AD398" s="68"/>
      <c r="AE398" s="69"/>
      <c r="AF398" s="70"/>
      <c r="AG398" s="71"/>
      <c r="AH398" s="70"/>
      <c r="AI398" s="85"/>
    </row>
    <row r="399" spans="1:35" ht="13.5" thickTop="1" thickBot="1" x14ac:dyDescent="0.3">
      <c r="A399" s="81" t="s">
        <v>128</v>
      </c>
      <c r="B399" s="12">
        <f t="shared" ref="B399:E399" si="178">AVERAGE(B386:B397)</f>
        <v>5703.333333333333</v>
      </c>
      <c r="C399" s="76">
        <f t="shared" si="178"/>
        <v>187.31441666666663</v>
      </c>
      <c r="D399" s="76">
        <f t="shared" si="178"/>
        <v>151.75</v>
      </c>
      <c r="E399" s="76">
        <f t="shared" si="178"/>
        <v>8.1666666666666661</v>
      </c>
      <c r="F399" s="79">
        <f>AVERAGE(F386:F397)</f>
        <v>93.358333333333348</v>
      </c>
      <c r="G399" s="76">
        <f>AVERAGE(G386:G397)</f>
        <v>175.66666666666666</v>
      </c>
      <c r="H399" s="76">
        <f>AVERAGE(H386:H397)</f>
        <v>9.7666666666666675</v>
      </c>
      <c r="I399" s="79">
        <f>AVERAGE(I386:I397)</f>
        <v>93.975000000000009</v>
      </c>
      <c r="J399" s="76">
        <f t="shared" ref="J399:K399" si="179">AVERAGE(J386:J397)</f>
        <v>305.08333333333331</v>
      </c>
      <c r="K399" s="76">
        <f t="shared" si="179"/>
        <v>29.833333333333332</v>
      </c>
      <c r="L399" s="79">
        <f>AVERAGE(L386:L397)</f>
        <v>89.141666666666666</v>
      </c>
      <c r="M399" s="77">
        <f t="shared" ref="M399:P399" si="180">AVERAGE(M386:M397)</f>
        <v>7.6250000000000009</v>
      </c>
      <c r="N399" s="77">
        <f t="shared" si="180"/>
        <v>7.5083333333333329</v>
      </c>
      <c r="O399" s="77">
        <f t="shared" si="180"/>
        <v>1260.75</v>
      </c>
      <c r="P399" s="77">
        <f t="shared" si="180"/>
        <v>959.5</v>
      </c>
      <c r="Q399" s="77">
        <f>AVERAGE(Q386:Q397)</f>
        <v>39.833333333333336</v>
      </c>
      <c r="R399" s="77">
        <f>AVERAGE(R386:R397)</f>
        <v>6.9749999999999979</v>
      </c>
      <c r="S399" s="77">
        <f t="shared" ref="S399:X399" si="181">AVERAGE(S386:S397)</f>
        <v>60</v>
      </c>
      <c r="T399" s="77">
        <f t="shared" si="181"/>
        <v>17.5</v>
      </c>
      <c r="U399" s="78">
        <f t="shared" si="181"/>
        <v>69.233333333333334</v>
      </c>
      <c r="V399" s="77">
        <f t="shared" si="181"/>
        <v>5.125</v>
      </c>
      <c r="W399" s="77">
        <f t="shared" si="181"/>
        <v>1.6524999999999999</v>
      </c>
      <c r="X399" s="78">
        <f t="shared" si="181"/>
        <v>67.924999999999997</v>
      </c>
      <c r="Y399" s="77">
        <f>AVERAGE(Y386:Y397)</f>
        <v>0.99</v>
      </c>
      <c r="Z399" s="12">
        <f>AVERAGE(Z386:Z397)</f>
        <v>2165.25</v>
      </c>
      <c r="AA399" s="77">
        <f>AVERAGE(AA386:AA397)</f>
        <v>0.40735363938086899</v>
      </c>
      <c r="AB399" s="12">
        <f>AVERAGE(AB386:AB397)</f>
        <v>71.5</v>
      </c>
      <c r="AC399" s="77">
        <f>AVERAGE(AC386:AC397)</f>
        <v>1.0463636363636366</v>
      </c>
      <c r="AD399" s="64">
        <f t="shared" ref="AD399" si="182">C399/$C$2</f>
        <v>1.2487627777777774</v>
      </c>
      <c r="AE399" s="65">
        <f t="shared" ref="AE399" si="183">(C399*D399)/1000</f>
        <v>28.424962729166662</v>
      </c>
      <c r="AF399" s="72">
        <f t="shared" ref="AF399" si="184">(AE399)/$E$3</f>
        <v>0.47374937881944434</v>
      </c>
      <c r="AG399" s="67">
        <f t="shared" ref="AG399" si="185">(C399*G399)/1000</f>
        <v>32.904899194444432</v>
      </c>
      <c r="AH399" s="66">
        <f t="shared" ref="AH399" si="186">(AG399)/$G$3</f>
        <v>0.54841498657407384</v>
      </c>
      <c r="AI399" s="86">
        <f>AVERAGE(AI386:AI397)</f>
        <v>400.44031444444448</v>
      </c>
    </row>
    <row r="400" spans="1:35" ht="13" thickTop="1" x14ac:dyDescent="0.25"/>
  </sheetData>
  <phoneticPr fontId="0" type="noConversion"/>
  <conditionalFormatting sqref="E332:E343 H332:H343 E350:E361 H350:H361">
    <cfRule type="cellIs" dxfId="48" priority="83" operator="greaterThan">
      <formula>35</formula>
    </cfRule>
  </conditionalFormatting>
  <conditionalFormatting sqref="E368:E379 H368:H379">
    <cfRule type="cellIs" dxfId="47" priority="20" operator="greaterThan">
      <formula>35</formula>
    </cfRule>
  </conditionalFormatting>
  <conditionalFormatting sqref="K332:K343 K350:K361">
    <cfRule type="cellIs" dxfId="46" priority="82" operator="greaterThan">
      <formula>125</formula>
    </cfRule>
  </conditionalFormatting>
  <conditionalFormatting sqref="K368:K379">
    <cfRule type="cellIs" dxfId="45" priority="19" operator="greaterThan">
      <formula>125</formula>
    </cfRule>
  </conditionalFormatting>
  <conditionalFormatting sqref="Y224:Y235 Y242:Y253 Y260:Y271 Y278:Y289 Y296:Y307 Y314:Y325 Y332:Y343 Y350:Y361">
    <cfRule type="cellIs" dxfId="44" priority="90" stopIfTrue="1" operator="lessThan">
      <formula>3</formula>
    </cfRule>
  </conditionalFormatting>
  <conditionalFormatting sqref="Y368:Y379">
    <cfRule type="cellIs" dxfId="43" priority="21" stopIfTrue="1" operator="lessThan">
      <formula>3</formula>
    </cfRule>
  </conditionalFormatting>
  <conditionalFormatting sqref="AD224:AD235 AF224:AF235 AH224:AH235">
    <cfRule type="cellIs" dxfId="42" priority="44" operator="between">
      <formula>80%</formula>
      <formula>200%</formula>
    </cfRule>
  </conditionalFormatting>
  <conditionalFormatting sqref="AD237">
    <cfRule type="cellIs" dxfId="41" priority="42" operator="between">
      <formula>80%</formula>
      <formula>200%</formula>
    </cfRule>
  </conditionalFormatting>
  <conditionalFormatting sqref="AD242:AD253 AF242:AF253 AH242:AH253">
    <cfRule type="cellIs" dxfId="40" priority="48" operator="between">
      <formula>80%</formula>
      <formula>200%</formula>
    </cfRule>
  </conditionalFormatting>
  <conditionalFormatting sqref="AD255">
    <cfRule type="cellIs" dxfId="39" priority="46" operator="between">
      <formula>80%</formula>
      <formula>200%</formula>
    </cfRule>
  </conditionalFormatting>
  <conditionalFormatting sqref="AD260:AD271 AF260:AF271 AH260:AH271">
    <cfRule type="cellIs" dxfId="38" priority="52" operator="between">
      <formula>80%</formula>
      <formula>200%</formula>
    </cfRule>
  </conditionalFormatting>
  <conditionalFormatting sqref="AD273">
    <cfRule type="cellIs" dxfId="37" priority="23" operator="between">
      <formula>80%</formula>
      <formula>200%</formula>
    </cfRule>
  </conditionalFormatting>
  <conditionalFormatting sqref="AD278:AD289 AF278:AF289 AH278:AH289">
    <cfRule type="cellIs" dxfId="36" priority="56" operator="between">
      <formula>80%</formula>
      <formula>200%</formula>
    </cfRule>
  </conditionalFormatting>
  <conditionalFormatting sqref="AD291">
    <cfRule type="cellIs" dxfId="35" priority="26" operator="between">
      <formula>80%</formula>
      <formula>200%</formula>
    </cfRule>
  </conditionalFormatting>
  <conditionalFormatting sqref="AD296:AD307 AF296:AF307 AH296:AH307">
    <cfRule type="cellIs" dxfId="34" priority="60" operator="between">
      <formula>80%</formula>
      <formula>200%</formula>
    </cfRule>
  </conditionalFormatting>
  <conditionalFormatting sqref="AD309">
    <cfRule type="cellIs" dxfId="33" priority="29" operator="between">
      <formula>80%</formula>
      <formula>200%</formula>
    </cfRule>
  </conditionalFormatting>
  <conditionalFormatting sqref="AD314:AD325 AF314:AF325 AH314:AH325">
    <cfRule type="cellIs" dxfId="32" priority="64" operator="between">
      <formula>80%</formula>
      <formula>200%</formula>
    </cfRule>
  </conditionalFormatting>
  <conditionalFormatting sqref="AD327">
    <cfRule type="cellIs" dxfId="31" priority="32" operator="between">
      <formula>80%</formula>
      <formula>200%</formula>
    </cfRule>
  </conditionalFormatting>
  <conditionalFormatting sqref="AD332:AD343 AF332:AF343 AH332:AH343">
    <cfRule type="cellIs" dxfId="30" priority="40" operator="between">
      <formula>80%</formula>
      <formula>200%</formula>
    </cfRule>
  </conditionalFormatting>
  <conditionalFormatting sqref="AD345">
    <cfRule type="cellIs" dxfId="29" priority="35" operator="between">
      <formula>80%</formula>
      <formula>200%</formula>
    </cfRule>
  </conditionalFormatting>
  <conditionalFormatting sqref="AD350:AD361 AF350:AF361 AH350:AH361">
    <cfRule type="cellIs" dxfId="28" priority="70" operator="between">
      <formula>80%</formula>
      <formula>300%</formula>
    </cfRule>
  </conditionalFormatting>
  <conditionalFormatting sqref="AD363">
    <cfRule type="cellIs" dxfId="27" priority="66" operator="between">
      <formula>80%</formula>
      <formula>200%</formula>
    </cfRule>
  </conditionalFormatting>
  <conditionalFormatting sqref="AD368:AD379 AF368:AF379 AH368:AH379">
    <cfRule type="cellIs" dxfId="26" priority="18" operator="between">
      <formula>80%</formula>
      <formula>300%</formula>
    </cfRule>
  </conditionalFormatting>
  <conditionalFormatting sqref="AD381">
    <cfRule type="cellIs" dxfId="25" priority="16" operator="between">
      <formula>80%</formula>
      <formula>200%</formula>
    </cfRule>
  </conditionalFormatting>
  <conditionalFormatting sqref="AF237">
    <cfRule type="cellIs" dxfId="24" priority="43" operator="between">
      <formula>80%</formula>
      <formula>200%</formula>
    </cfRule>
  </conditionalFormatting>
  <conditionalFormatting sqref="AF255">
    <cfRule type="cellIs" dxfId="23" priority="47" operator="between">
      <formula>80%</formula>
      <formula>200%</formula>
    </cfRule>
  </conditionalFormatting>
  <conditionalFormatting sqref="AF273">
    <cfRule type="cellIs" dxfId="22" priority="24" operator="between">
      <formula>80%</formula>
      <formula>200%</formula>
    </cfRule>
  </conditionalFormatting>
  <conditionalFormatting sqref="AF291">
    <cfRule type="cellIs" dxfId="21" priority="27" operator="between">
      <formula>80%</formula>
      <formula>200%</formula>
    </cfRule>
  </conditionalFormatting>
  <conditionalFormatting sqref="AF309">
    <cfRule type="cellIs" dxfId="20" priority="30" operator="between">
      <formula>80%</formula>
      <formula>200%</formula>
    </cfRule>
  </conditionalFormatting>
  <conditionalFormatting sqref="AF327">
    <cfRule type="cellIs" dxfId="19" priority="33" operator="between">
      <formula>80%</formula>
      <formula>200%</formula>
    </cfRule>
  </conditionalFormatting>
  <conditionalFormatting sqref="AF345">
    <cfRule type="cellIs" dxfId="18" priority="36" operator="between">
      <formula>80%</formula>
      <formula>200%</formula>
    </cfRule>
  </conditionalFormatting>
  <conditionalFormatting sqref="AF363">
    <cfRule type="cellIs" dxfId="17" priority="68" operator="between">
      <formula>80%</formula>
      <formula>200%</formula>
    </cfRule>
  </conditionalFormatting>
  <conditionalFormatting sqref="AF381">
    <cfRule type="cellIs" dxfId="16" priority="17" operator="between">
      <formula>80%</formula>
      <formula>200%</formula>
    </cfRule>
  </conditionalFormatting>
  <conditionalFormatting sqref="AH237">
    <cfRule type="cellIs" dxfId="15" priority="41" operator="between">
      <formula>80%</formula>
      <formula>200%</formula>
    </cfRule>
  </conditionalFormatting>
  <conditionalFormatting sqref="AH255">
    <cfRule type="cellIs" dxfId="14" priority="45" operator="between">
      <formula>80%</formula>
      <formula>200%</formula>
    </cfRule>
  </conditionalFormatting>
  <conditionalFormatting sqref="AH273">
    <cfRule type="cellIs" dxfId="13" priority="22" operator="between">
      <formula>80%</formula>
      <formula>200%</formula>
    </cfRule>
  </conditionalFormatting>
  <conditionalFormatting sqref="AH291">
    <cfRule type="cellIs" dxfId="12" priority="25" operator="between">
      <formula>80%</formula>
      <formula>200%</formula>
    </cfRule>
  </conditionalFormatting>
  <conditionalFormatting sqref="AH309">
    <cfRule type="cellIs" dxfId="11" priority="28" operator="between">
      <formula>80%</formula>
      <formula>200%</formula>
    </cfRule>
  </conditionalFormatting>
  <conditionalFormatting sqref="AH327">
    <cfRule type="cellIs" dxfId="10" priority="31" operator="between">
      <formula>80%</formula>
      <formula>200%</formula>
    </cfRule>
  </conditionalFormatting>
  <conditionalFormatting sqref="AH345">
    <cfRule type="cellIs" dxfId="9" priority="34" operator="between">
      <formula>80%</formula>
      <formula>200%</formula>
    </cfRule>
  </conditionalFormatting>
  <conditionalFormatting sqref="AH363">
    <cfRule type="cellIs" dxfId="8" priority="65" operator="between">
      <formula>80%</formula>
      <formula>200%</formula>
    </cfRule>
  </conditionalFormatting>
  <conditionalFormatting sqref="AH381">
    <cfRule type="cellIs" dxfId="7" priority="15" operator="between">
      <formula>80%</formula>
      <formula>200%</formula>
    </cfRule>
  </conditionalFormatting>
  <conditionalFormatting sqref="E386:E397 H386:H397">
    <cfRule type="cellIs" dxfId="6" priority="6" operator="greaterThan">
      <formula>35</formula>
    </cfRule>
  </conditionalFormatting>
  <conditionalFormatting sqref="K386:K397">
    <cfRule type="cellIs" dxfId="5" priority="5" operator="greaterThan">
      <formula>125</formula>
    </cfRule>
  </conditionalFormatting>
  <conditionalFormatting sqref="Y386:Y397">
    <cfRule type="cellIs" dxfId="4" priority="7" stopIfTrue="1" operator="lessThan">
      <formula>3</formula>
    </cfRule>
  </conditionalFormatting>
  <conditionalFormatting sqref="AD386:AD397 AF386:AF397 AH386:AH397">
    <cfRule type="cellIs" dxfId="3" priority="4" operator="between">
      <formula>80%</formula>
      <formula>300%</formula>
    </cfRule>
  </conditionalFormatting>
  <conditionalFormatting sqref="AD399">
    <cfRule type="cellIs" dxfId="2" priority="2" operator="between">
      <formula>80%</formula>
      <formula>200%</formula>
    </cfRule>
  </conditionalFormatting>
  <conditionalFormatting sqref="AF399">
    <cfRule type="cellIs" dxfId="1" priority="3" operator="between">
      <formula>80%</formula>
      <formula>200%</formula>
    </cfRule>
  </conditionalFormatting>
  <conditionalFormatting sqref="AH399">
    <cfRule type="cellIs" dxfId="0" priority="1" operator="between">
      <formula>80%</formula>
      <formula>200%</formula>
    </cfRule>
  </conditionalFormatting>
  <printOptions horizontalCentered="1" verticalCentered="1" gridLinesSet="0"/>
  <pageMargins left="0.23622047244094491" right="0.51181102362204722" top="0.27559055118110237" bottom="0.45" header="0.25" footer="0.51181102362204722"/>
  <pageSetup paperSize="9" orientation="landscape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B0235C-E48D-480C-834D-E19F0EA813C8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customXml/itemProps2.xml><?xml version="1.0" encoding="utf-8"?>
<ds:datastoreItem xmlns:ds="http://schemas.openxmlformats.org/officeDocument/2006/customXml" ds:itemID="{2C252260-85F8-48DE-96AA-EB2D66135F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7C3108-0193-4352-B895-AA7B065BFC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Godall</vt:lpstr>
    </vt:vector>
  </TitlesOfParts>
  <Manager/>
  <Company>Consell Comarcal del Montsià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CODE I</dc:creator>
  <cp:keywords/>
  <dc:description/>
  <cp:lastModifiedBy>Xavi López Casals</cp:lastModifiedBy>
  <cp:revision/>
  <dcterms:created xsi:type="dcterms:W3CDTF">2000-01-04T10:17:18Z</dcterms:created>
  <dcterms:modified xsi:type="dcterms:W3CDTF">2025-02-10T11:53:14Z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