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https://copate20-my.sharepoint.com/personal/marques_copate_cat/Documents/CICLE AIGUA/ALTRES/WEB/2022/IINSTAL·LACIONS/CCM_ EXCELS/"/>
    </mc:Choice>
  </mc:AlternateContent>
  <xr:revisionPtr revIDLastSave="137" documentId="11_4782233CD54A26F8846C12F0B4F579BBB8A7A931" xr6:coauthVersionLast="47" xr6:coauthVersionMax="47" xr10:uidLastSave="{E50E74AF-8F3A-4BBD-98DF-C9A3EF1BBFE7}"/>
  <bookViews>
    <workbookView xWindow="-120" yWindow="-120" windowWidth="29040" windowHeight="15840" tabRatio="500" xr2:uid="{00000000-000D-0000-FFFF-FFFF00000000}"/>
  </bookViews>
  <sheets>
    <sheet name="Ràpita" sheetId="1" r:id="rId1"/>
  </sheets>
  <definedNames>
    <definedName name="_xlnm.Print_Area" localSheetId="0">Ràpita!$A$1:$T$393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462" i="1" l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4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26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08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0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2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4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36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18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0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2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4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46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28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0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1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2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3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W462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4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26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08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0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2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4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36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18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0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2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4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46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28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0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1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2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3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3" i="1"/>
  <c r="Y134" i="1"/>
  <c r="W134" i="1"/>
  <c r="Y122" i="1"/>
  <c r="Y123" i="1"/>
  <c r="Y124" i="1"/>
  <c r="Y125" i="1"/>
  <c r="Y126" i="1"/>
  <c r="Y127" i="1"/>
  <c r="Y128" i="1"/>
  <c r="Y129" i="1"/>
  <c r="Y130" i="1"/>
  <c r="Y131" i="1"/>
  <c r="Y132" i="1"/>
  <c r="Y121" i="1"/>
  <c r="W122" i="1"/>
  <c r="W123" i="1"/>
  <c r="W124" i="1"/>
  <c r="W125" i="1"/>
  <c r="W126" i="1"/>
  <c r="W127" i="1"/>
  <c r="W128" i="1"/>
  <c r="W129" i="1"/>
  <c r="W130" i="1"/>
  <c r="W131" i="1"/>
  <c r="W132" i="1"/>
  <c r="W121" i="1"/>
  <c r="X132" i="1" l="1"/>
  <c r="V132" i="1"/>
  <c r="U132" i="1"/>
  <c r="X131" i="1"/>
  <c r="V131" i="1"/>
  <c r="U131" i="1"/>
  <c r="X130" i="1"/>
  <c r="V130" i="1"/>
  <c r="U130" i="1"/>
  <c r="X129" i="1"/>
  <c r="V129" i="1"/>
  <c r="U129" i="1"/>
  <c r="X128" i="1"/>
  <c r="V128" i="1"/>
  <c r="U128" i="1"/>
  <c r="X127" i="1"/>
  <c r="V127" i="1"/>
  <c r="U127" i="1"/>
  <c r="X126" i="1"/>
  <c r="V126" i="1"/>
  <c r="U126" i="1"/>
  <c r="X125" i="1"/>
  <c r="V125" i="1"/>
  <c r="U125" i="1"/>
  <c r="X124" i="1"/>
  <c r="V124" i="1"/>
  <c r="U124" i="1"/>
  <c r="X123" i="1"/>
  <c r="V123" i="1"/>
  <c r="U123" i="1"/>
  <c r="X122" i="1"/>
  <c r="V122" i="1"/>
  <c r="U122" i="1"/>
  <c r="X121" i="1"/>
  <c r="V121" i="1"/>
  <c r="U121" i="1"/>
  <c r="V151" i="1"/>
  <c r="U151" i="1"/>
  <c r="V150" i="1"/>
  <c r="U150" i="1"/>
  <c r="V149" i="1"/>
  <c r="U149" i="1"/>
  <c r="V148" i="1"/>
  <c r="U148" i="1"/>
  <c r="V147" i="1"/>
  <c r="U147" i="1"/>
  <c r="V146" i="1"/>
  <c r="U146" i="1"/>
  <c r="V145" i="1"/>
  <c r="U145" i="1"/>
  <c r="V144" i="1"/>
  <c r="U144" i="1"/>
  <c r="V143" i="1"/>
  <c r="U143" i="1"/>
  <c r="V142" i="1"/>
  <c r="U142" i="1"/>
  <c r="V141" i="1"/>
  <c r="U141" i="1"/>
  <c r="V140" i="1"/>
  <c r="U140" i="1"/>
  <c r="X170" i="1"/>
  <c r="V170" i="1"/>
  <c r="U170" i="1"/>
  <c r="X169" i="1"/>
  <c r="V169" i="1"/>
  <c r="U169" i="1"/>
  <c r="X168" i="1"/>
  <c r="V168" i="1"/>
  <c r="U168" i="1"/>
  <c r="X167" i="1"/>
  <c r="V167" i="1"/>
  <c r="U167" i="1"/>
  <c r="X166" i="1"/>
  <c r="V166" i="1"/>
  <c r="U166" i="1"/>
  <c r="X165" i="1"/>
  <c r="V165" i="1"/>
  <c r="U165" i="1"/>
  <c r="X164" i="1"/>
  <c r="V164" i="1"/>
  <c r="U164" i="1"/>
  <c r="X163" i="1"/>
  <c r="V163" i="1"/>
  <c r="U163" i="1"/>
  <c r="X162" i="1"/>
  <c r="V162" i="1"/>
  <c r="U162" i="1"/>
  <c r="X161" i="1"/>
  <c r="V161" i="1"/>
  <c r="U161" i="1"/>
  <c r="X160" i="1"/>
  <c r="V160" i="1"/>
  <c r="U160" i="1"/>
  <c r="X159" i="1"/>
  <c r="V159" i="1"/>
  <c r="U159" i="1"/>
  <c r="X189" i="1"/>
  <c r="V189" i="1"/>
  <c r="U189" i="1"/>
  <c r="X188" i="1"/>
  <c r="V188" i="1"/>
  <c r="U188" i="1"/>
  <c r="X187" i="1"/>
  <c r="V187" i="1"/>
  <c r="U187" i="1"/>
  <c r="X186" i="1"/>
  <c r="V186" i="1"/>
  <c r="U186" i="1"/>
  <c r="X185" i="1"/>
  <c r="V185" i="1"/>
  <c r="U185" i="1"/>
  <c r="X184" i="1"/>
  <c r="V184" i="1"/>
  <c r="U184" i="1"/>
  <c r="X183" i="1"/>
  <c r="V183" i="1"/>
  <c r="U183" i="1"/>
  <c r="X182" i="1"/>
  <c r="V182" i="1"/>
  <c r="U182" i="1"/>
  <c r="X181" i="1"/>
  <c r="V181" i="1"/>
  <c r="U181" i="1"/>
  <c r="X180" i="1"/>
  <c r="V180" i="1"/>
  <c r="U180" i="1"/>
  <c r="X179" i="1"/>
  <c r="V179" i="1"/>
  <c r="U179" i="1"/>
  <c r="X178" i="1"/>
  <c r="V178" i="1"/>
  <c r="U178" i="1"/>
  <c r="X207" i="1"/>
  <c r="V207" i="1"/>
  <c r="U207" i="1"/>
  <c r="X206" i="1"/>
  <c r="V206" i="1"/>
  <c r="U206" i="1"/>
  <c r="X205" i="1"/>
  <c r="V205" i="1"/>
  <c r="U205" i="1"/>
  <c r="X204" i="1"/>
  <c r="V204" i="1"/>
  <c r="U204" i="1"/>
  <c r="X203" i="1"/>
  <c r="V203" i="1"/>
  <c r="U203" i="1"/>
  <c r="X202" i="1"/>
  <c r="V202" i="1"/>
  <c r="U202" i="1"/>
  <c r="X201" i="1"/>
  <c r="V201" i="1"/>
  <c r="U201" i="1"/>
  <c r="X200" i="1"/>
  <c r="V200" i="1"/>
  <c r="U200" i="1"/>
  <c r="X199" i="1"/>
  <c r="V199" i="1"/>
  <c r="U199" i="1"/>
  <c r="X198" i="1"/>
  <c r="V198" i="1"/>
  <c r="U198" i="1"/>
  <c r="X197" i="1"/>
  <c r="V197" i="1"/>
  <c r="U197" i="1"/>
  <c r="X226" i="1"/>
  <c r="V226" i="1"/>
  <c r="U226" i="1"/>
  <c r="X225" i="1"/>
  <c r="V225" i="1"/>
  <c r="U225" i="1"/>
  <c r="X224" i="1"/>
  <c r="V224" i="1"/>
  <c r="U224" i="1"/>
  <c r="X223" i="1"/>
  <c r="V223" i="1"/>
  <c r="U223" i="1"/>
  <c r="X222" i="1"/>
  <c r="V222" i="1"/>
  <c r="U222" i="1"/>
  <c r="X221" i="1"/>
  <c r="V221" i="1"/>
  <c r="U221" i="1"/>
  <c r="X220" i="1"/>
  <c r="V220" i="1"/>
  <c r="U220" i="1"/>
  <c r="X219" i="1"/>
  <c r="V219" i="1"/>
  <c r="U219" i="1"/>
  <c r="X218" i="1"/>
  <c r="V218" i="1"/>
  <c r="U218" i="1"/>
  <c r="X217" i="1"/>
  <c r="V217" i="1"/>
  <c r="U217" i="1"/>
  <c r="X216" i="1"/>
  <c r="V216" i="1"/>
  <c r="U216" i="1"/>
  <c r="X215" i="1"/>
  <c r="V215" i="1"/>
  <c r="U215" i="1"/>
  <c r="X244" i="1"/>
  <c r="V244" i="1"/>
  <c r="U244" i="1"/>
  <c r="X243" i="1"/>
  <c r="V243" i="1"/>
  <c r="U243" i="1"/>
  <c r="X242" i="1"/>
  <c r="V242" i="1"/>
  <c r="U242" i="1"/>
  <c r="X241" i="1"/>
  <c r="V241" i="1"/>
  <c r="U241" i="1"/>
  <c r="X240" i="1"/>
  <c r="V240" i="1"/>
  <c r="U240" i="1"/>
  <c r="X239" i="1"/>
  <c r="V239" i="1"/>
  <c r="U239" i="1"/>
  <c r="X238" i="1"/>
  <c r="V238" i="1"/>
  <c r="U238" i="1"/>
  <c r="X237" i="1"/>
  <c r="V237" i="1"/>
  <c r="U237" i="1"/>
  <c r="X236" i="1"/>
  <c r="V236" i="1"/>
  <c r="U236" i="1"/>
  <c r="X235" i="1"/>
  <c r="V235" i="1"/>
  <c r="U235" i="1"/>
  <c r="X234" i="1"/>
  <c r="V234" i="1"/>
  <c r="U234" i="1"/>
  <c r="X233" i="1"/>
  <c r="V233" i="1"/>
  <c r="U233" i="1"/>
  <c r="X262" i="1"/>
  <c r="V262" i="1"/>
  <c r="U262" i="1"/>
  <c r="X261" i="1"/>
  <c r="V261" i="1"/>
  <c r="U261" i="1"/>
  <c r="X260" i="1"/>
  <c r="V260" i="1"/>
  <c r="U260" i="1"/>
  <c r="X259" i="1"/>
  <c r="V259" i="1"/>
  <c r="U259" i="1"/>
  <c r="X258" i="1"/>
  <c r="V258" i="1"/>
  <c r="U258" i="1"/>
  <c r="X257" i="1"/>
  <c r="V257" i="1"/>
  <c r="U257" i="1"/>
  <c r="X256" i="1"/>
  <c r="V256" i="1"/>
  <c r="U256" i="1"/>
  <c r="X255" i="1"/>
  <c r="V255" i="1"/>
  <c r="U255" i="1"/>
  <c r="X254" i="1"/>
  <c r="V254" i="1"/>
  <c r="U254" i="1"/>
  <c r="X253" i="1"/>
  <c r="V253" i="1"/>
  <c r="U253" i="1"/>
  <c r="X252" i="1"/>
  <c r="V252" i="1"/>
  <c r="U252" i="1"/>
  <c r="X251" i="1"/>
  <c r="V251" i="1"/>
  <c r="U251" i="1"/>
  <c r="X280" i="1"/>
  <c r="V280" i="1"/>
  <c r="U280" i="1"/>
  <c r="X279" i="1"/>
  <c r="V279" i="1"/>
  <c r="U279" i="1"/>
  <c r="X278" i="1"/>
  <c r="V278" i="1"/>
  <c r="U278" i="1"/>
  <c r="X277" i="1"/>
  <c r="V277" i="1"/>
  <c r="U277" i="1"/>
  <c r="X276" i="1"/>
  <c r="V276" i="1"/>
  <c r="U276" i="1"/>
  <c r="X275" i="1"/>
  <c r="V275" i="1"/>
  <c r="U275" i="1"/>
  <c r="X274" i="1"/>
  <c r="V274" i="1"/>
  <c r="U274" i="1"/>
  <c r="X273" i="1"/>
  <c r="V273" i="1"/>
  <c r="U273" i="1"/>
  <c r="X272" i="1"/>
  <c r="V272" i="1"/>
  <c r="U272" i="1"/>
  <c r="X271" i="1"/>
  <c r="V271" i="1"/>
  <c r="U271" i="1"/>
  <c r="X270" i="1"/>
  <c r="V270" i="1"/>
  <c r="U270" i="1"/>
  <c r="X269" i="1"/>
  <c r="V269" i="1"/>
  <c r="U269" i="1"/>
  <c r="X298" i="1"/>
  <c r="V298" i="1"/>
  <c r="U298" i="1"/>
  <c r="X297" i="1"/>
  <c r="V297" i="1"/>
  <c r="U297" i="1"/>
  <c r="X296" i="1"/>
  <c r="V296" i="1"/>
  <c r="U296" i="1"/>
  <c r="X295" i="1"/>
  <c r="V295" i="1"/>
  <c r="U295" i="1"/>
  <c r="X294" i="1"/>
  <c r="V294" i="1"/>
  <c r="U294" i="1"/>
  <c r="X293" i="1"/>
  <c r="V293" i="1"/>
  <c r="U293" i="1"/>
  <c r="X292" i="1"/>
  <c r="V292" i="1"/>
  <c r="U292" i="1"/>
  <c r="X291" i="1"/>
  <c r="V291" i="1"/>
  <c r="U291" i="1"/>
  <c r="X290" i="1"/>
  <c r="V290" i="1"/>
  <c r="U290" i="1"/>
  <c r="X289" i="1"/>
  <c r="V289" i="1"/>
  <c r="U289" i="1"/>
  <c r="X288" i="1"/>
  <c r="V288" i="1"/>
  <c r="U288" i="1"/>
  <c r="X287" i="1"/>
  <c r="V287" i="1"/>
  <c r="U287" i="1"/>
  <c r="X316" i="1"/>
  <c r="V316" i="1"/>
  <c r="U316" i="1"/>
  <c r="X315" i="1"/>
  <c r="V315" i="1"/>
  <c r="U315" i="1"/>
  <c r="X314" i="1"/>
  <c r="V314" i="1"/>
  <c r="U314" i="1"/>
  <c r="X313" i="1"/>
  <c r="V313" i="1"/>
  <c r="U313" i="1"/>
  <c r="X312" i="1"/>
  <c r="V312" i="1"/>
  <c r="U312" i="1"/>
  <c r="X311" i="1"/>
  <c r="V311" i="1"/>
  <c r="U311" i="1"/>
  <c r="X310" i="1"/>
  <c r="V310" i="1"/>
  <c r="U310" i="1"/>
  <c r="X309" i="1"/>
  <c r="V309" i="1"/>
  <c r="U309" i="1"/>
  <c r="X308" i="1"/>
  <c r="V308" i="1"/>
  <c r="U308" i="1"/>
  <c r="X307" i="1"/>
  <c r="V307" i="1"/>
  <c r="U307" i="1"/>
  <c r="X306" i="1"/>
  <c r="V306" i="1"/>
  <c r="U306" i="1"/>
  <c r="X305" i="1"/>
  <c r="V305" i="1"/>
  <c r="U305" i="1"/>
  <c r="X334" i="1"/>
  <c r="V334" i="1"/>
  <c r="U334" i="1"/>
  <c r="X333" i="1"/>
  <c r="V333" i="1"/>
  <c r="U333" i="1"/>
  <c r="X332" i="1"/>
  <c r="V332" i="1"/>
  <c r="U332" i="1"/>
  <c r="X331" i="1"/>
  <c r="V331" i="1"/>
  <c r="U331" i="1"/>
  <c r="X330" i="1"/>
  <c r="V330" i="1"/>
  <c r="U330" i="1"/>
  <c r="X329" i="1"/>
  <c r="V329" i="1"/>
  <c r="U329" i="1"/>
  <c r="X328" i="1"/>
  <c r="V328" i="1"/>
  <c r="U328" i="1"/>
  <c r="X327" i="1"/>
  <c r="V327" i="1"/>
  <c r="U327" i="1"/>
  <c r="X326" i="1"/>
  <c r="V326" i="1"/>
  <c r="U326" i="1"/>
  <c r="X325" i="1"/>
  <c r="V325" i="1"/>
  <c r="U325" i="1"/>
  <c r="X324" i="1"/>
  <c r="V324" i="1"/>
  <c r="U324" i="1"/>
  <c r="X323" i="1"/>
  <c r="V323" i="1"/>
  <c r="U323" i="1"/>
  <c r="X352" i="1"/>
  <c r="V352" i="1"/>
  <c r="U352" i="1"/>
  <c r="X351" i="1"/>
  <c r="V351" i="1"/>
  <c r="U351" i="1"/>
  <c r="X350" i="1"/>
  <c r="V350" i="1"/>
  <c r="U350" i="1"/>
  <c r="X349" i="1"/>
  <c r="V349" i="1"/>
  <c r="U349" i="1"/>
  <c r="X348" i="1"/>
  <c r="V348" i="1"/>
  <c r="U348" i="1"/>
  <c r="X347" i="1"/>
  <c r="V347" i="1"/>
  <c r="U347" i="1"/>
  <c r="X346" i="1"/>
  <c r="V346" i="1"/>
  <c r="U346" i="1"/>
  <c r="X345" i="1"/>
  <c r="V345" i="1"/>
  <c r="U345" i="1"/>
  <c r="X344" i="1"/>
  <c r="V344" i="1"/>
  <c r="U344" i="1"/>
  <c r="X343" i="1"/>
  <c r="V343" i="1"/>
  <c r="U343" i="1"/>
  <c r="X342" i="1"/>
  <c r="V342" i="1"/>
  <c r="U342" i="1"/>
  <c r="X341" i="1"/>
  <c r="V341" i="1"/>
  <c r="U341" i="1"/>
  <c r="X370" i="1"/>
  <c r="V370" i="1"/>
  <c r="U370" i="1"/>
  <c r="X369" i="1"/>
  <c r="V369" i="1"/>
  <c r="U369" i="1"/>
  <c r="X368" i="1"/>
  <c r="V368" i="1"/>
  <c r="U368" i="1"/>
  <c r="X367" i="1"/>
  <c r="V367" i="1"/>
  <c r="U367" i="1"/>
  <c r="X366" i="1"/>
  <c r="V366" i="1"/>
  <c r="U366" i="1"/>
  <c r="X365" i="1"/>
  <c r="V365" i="1"/>
  <c r="U365" i="1"/>
  <c r="X364" i="1"/>
  <c r="V364" i="1"/>
  <c r="U364" i="1"/>
  <c r="X363" i="1"/>
  <c r="V363" i="1"/>
  <c r="U363" i="1"/>
  <c r="X362" i="1"/>
  <c r="V362" i="1"/>
  <c r="U362" i="1"/>
  <c r="X361" i="1"/>
  <c r="V361" i="1"/>
  <c r="U361" i="1"/>
  <c r="X360" i="1"/>
  <c r="V360" i="1"/>
  <c r="U360" i="1"/>
  <c r="X359" i="1"/>
  <c r="V359" i="1"/>
  <c r="U359" i="1"/>
  <c r="X388" i="1"/>
  <c r="V388" i="1"/>
  <c r="U388" i="1"/>
  <c r="X387" i="1"/>
  <c r="V387" i="1"/>
  <c r="U387" i="1"/>
  <c r="X386" i="1"/>
  <c r="V386" i="1"/>
  <c r="U386" i="1"/>
  <c r="X385" i="1"/>
  <c r="V385" i="1"/>
  <c r="U385" i="1"/>
  <c r="X384" i="1"/>
  <c r="V384" i="1"/>
  <c r="U384" i="1"/>
  <c r="X383" i="1"/>
  <c r="V383" i="1"/>
  <c r="U383" i="1"/>
  <c r="X382" i="1"/>
  <c r="V382" i="1"/>
  <c r="U382" i="1"/>
  <c r="X381" i="1"/>
  <c r="V381" i="1"/>
  <c r="U381" i="1"/>
  <c r="X380" i="1"/>
  <c r="V380" i="1"/>
  <c r="U380" i="1"/>
  <c r="X379" i="1"/>
  <c r="V379" i="1"/>
  <c r="U379" i="1"/>
  <c r="X378" i="1"/>
  <c r="V378" i="1"/>
  <c r="U378" i="1"/>
  <c r="X377" i="1"/>
  <c r="V377" i="1"/>
  <c r="U377" i="1"/>
  <c r="X406" i="1"/>
  <c r="V406" i="1"/>
  <c r="U406" i="1"/>
  <c r="X405" i="1"/>
  <c r="V405" i="1"/>
  <c r="U405" i="1"/>
  <c r="X404" i="1"/>
  <c r="V404" i="1"/>
  <c r="U404" i="1"/>
  <c r="X403" i="1"/>
  <c r="V403" i="1"/>
  <c r="U403" i="1"/>
  <c r="X402" i="1"/>
  <c r="V402" i="1"/>
  <c r="U402" i="1"/>
  <c r="X401" i="1"/>
  <c r="V401" i="1"/>
  <c r="U401" i="1"/>
  <c r="X400" i="1"/>
  <c r="V400" i="1"/>
  <c r="U400" i="1"/>
  <c r="X399" i="1"/>
  <c r="V399" i="1"/>
  <c r="U399" i="1"/>
  <c r="X398" i="1"/>
  <c r="V398" i="1"/>
  <c r="U398" i="1"/>
  <c r="X397" i="1"/>
  <c r="V397" i="1"/>
  <c r="U397" i="1"/>
  <c r="X396" i="1"/>
  <c r="V396" i="1"/>
  <c r="U396" i="1"/>
  <c r="X395" i="1"/>
  <c r="V395" i="1"/>
  <c r="U395" i="1"/>
  <c r="X424" i="1"/>
  <c r="V424" i="1"/>
  <c r="U424" i="1"/>
  <c r="X422" i="1"/>
  <c r="V422" i="1"/>
  <c r="U422" i="1"/>
  <c r="X421" i="1"/>
  <c r="V421" i="1"/>
  <c r="U421" i="1"/>
  <c r="X420" i="1"/>
  <c r="V420" i="1"/>
  <c r="U420" i="1"/>
  <c r="X419" i="1"/>
  <c r="V419" i="1"/>
  <c r="U419" i="1"/>
  <c r="X418" i="1"/>
  <c r="V418" i="1"/>
  <c r="U418" i="1"/>
  <c r="X417" i="1"/>
  <c r="V417" i="1"/>
  <c r="U417" i="1"/>
  <c r="X416" i="1"/>
  <c r="V416" i="1"/>
  <c r="U416" i="1"/>
  <c r="X415" i="1"/>
  <c r="V415" i="1"/>
  <c r="U415" i="1"/>
  <c r="X414" i="1"/>
  <c r="V414" i="1"/>
  <c r="U414" i="1"/>
  <c r="X413" i="1"/>
  <c r="V413" i="1"/>
  <c r="U413" i="1"/>
  <c r="X442" i="1"/>
  <c r="V442" i="1"/>
  <c r="U442" i="1"/>
  <c r="X441" i="1"/>
  <c r="V441" i="1"/>
  <c r="U441" i="1"/>
  <c r="X440" i="1"/>
  <c r="V440" i="1"/>
  <c r="U440" i="1"/>
  <c r="X439" i="1"/>
  <c r="V439" i="1"/>
  <c r="U439" i="1"/>
  <c r="X438" i="1"/>
  <c r="V438" i="1"/>
  <c r="U438" i="1"/>
  <c r="X437" i="1"/>
  <c r="V437" i="1"/>
  <c r="U437" i="1"/>
  <c r="X436" i="1"/>
  <c r="V436" i="1"/>
  <c r="U436" i="1"/>
  <c r="X435" i="1"/>
  <c r="V435" i="1"/>
  <c r="U435" i="1"/>
  <c r="X434" i="1"/>
  <c r="V434" i="1"/>
  <c r="U434" i="1"/>
  <c r="X433" i="1"/>
  <c r="V433" i="1"/>
  <c r="U433" i="1"/>
  <c r="X432" i="1"/>
  <c r="V432" i="1"/>
  <c r="U432" i="1"/>
  <c r="X431" i="1"/>
  <c r="V431" i="1"/>
  <c r="U431" i="1"/>
  <c r="X460" i="1"/>
  <c r="V460" i="1"/>
  <c r="U460" i="1"/>
  <c r="X459" i="1"/>
  <c r="V459" i="1"/>
  <c r="U459" i="1"/>
  <c r="X458" i="1"/>
  <c r="V458" i="1"/>
  <c r="U458" i="1"/>
  <c r="X457" i="1"/>
  <c r="V457" i="1"/>
  <c r="U457" i="1"/>
  <c r="X456" i="1"/>
  <c r="V456" i="1"/>
  <c r="U456" i="1"/>
  <c r="X455" i="1"/>
  <c r="V455" i="1"/>
  <c r="U455" i="1"/>
  <c r="X454" i="1"/>
  <c r="V454" i="1"/>
  <c r="U454" i="1"/>
  <c r="X453" i="1"/>
  <c r="V453" i="1"/>
  <c r="U453" i="1"/>
  <c r="X452" i="1"/>
  <c r="V452" i="1"/>
  <c r="U452" i="1"/>
  <c r="X451" i="1"/>
  <c r="V451" i="1"/>
  <c r="U451" i="1"/>
  <c r="X450" i="1"/>
  <c r="V450" i="1"/>
  <c r="U450" i="1"/>
  <c r="X449" i="1"/>
  <c r="V449" i="1"/>
  <c r="U449" i="1"/>
  <c r="T462" i="1" l="1"/>
  <c r="S462" i="1"/>
  <c r="R462" i="1"/>
  <c r="Q462" i="1"/>
  <c r="P462" i="1"/>
  <c r="O462" i="1"/>
  <c r="N462" i="1"/>
  <c r="M462" i="1"/>
  <c r="I462" i="1"/>
  <c r="L462" i="1"/>
  <c r="F462" i="1"/>
  <c r="H462" i="1"/>
  <c r="G462" i="1"/>
  <c r="K462" i="1"/>
  <c r="J462" i="1"/>
  <c r="E462" i="1"/>
  <c r="D462" i="1"/>
  <c r="C462" i="1"/>
  <c r="B462" i="1"/>
  <c r="M461" i="1"/>
  <c r="B461" i="1"/>
  <c r="T444" i="1"/>
  <c r="S444" i="1"/>
  <c r="R444" i="1"/>
  <c r="Q444" i="1"/>
  <c r="P444" i="1"/>
  <c r="O444" i="1"/>
  <c r="N444" i="1"/>
  <c r="M444" i="1"/>
  <c r="I444" i="1"/>
  <c r="L444" i="1"/>
  <c r="F444" i="1"/>
  <c r="H444" i="1"/>
  <c r="G444" i="1"/>
  <c r="K444" i="1"/>
  <c r="J444" i="1"/>
  <c r="E444" i="1"/>
  <c r="D444" i="1"/>
  <c r="B444" i="1"/>
  <c r="M443" i="1"/>
  <c r="B443" i="1"/>
  <c r="C444" i="1"/>
  <c r="C423" i="1"/>
  <c r="S390" i="1"/>
  <c r="R390" i="1"/>
  <c r="I377" i="1"/>
  <c r="I378" i="1"/>
  <c r="I379" i="1"/>
  <c r="I380" i="1"/>
  <c r="L377" i="1"/>
  <c r="L378" i="1"/>
  <c r="L379" i="1"/>
  <c r="L380" i="1"/>
  <c r="F377" i="1"/>
  <c r="F378" i="1"/>
  <c r="F379" i="1"/>
  <c r="F380" i="1"/>
  <c r="T426" i="1"/>
  <c r="S426" i="1"/>
  <c r="R426" i="1"/>
  <c r="Q426" i="1"/>
  <c r="P426" i="1"/>
  <c r="O426" i="1"/>
  <c r="N426" i="1"/>
  <c r="M426" i="1"/>
  <c r="I426" i="1"/>
  <c r="L426" i="1"/>
  <c r="F426" i="1"/>
  <c r="H426" i="1"/>
  <c r="G426" i="1"/>
  <c r="K426" i="1"/>
  <c r="J426" i="1"/>
  <c r="E426" i="1"/>
  <c r="D426" i="1"/>
  <c r="B426" i="1"/>
  <c r="M425" i="1"/>
  <c r="B425" i="1"/>
  <c r="B19" i="1"/>
  <c r="B20" i="1" s="1"/>
  <c r="C19" i="1"/>
  <c r="C20" i="1" s="1"/>
  <c r="D19" i="1"/>
  <c r="D20" i="1" s="1"/>
  <c r="E19" i="1"/>
  <c r="E20" i="1" s="1"/>
  <c r="J19" i="1"/>
  <c r="J20" i="1" s="1"/>
  <c r="K19" i="1"/>
  <c r="K20" i="1" s="1"/>
  <c r="G19" i="1"/>
  <c r="G20" i="1" s="1"/>
  <c r="H19" i="1"/>
  <c r="H20" i="1" s="1"/>
  <c r="F19" i="1"/>
  <c r="F20" i="1" s="1"/>
  <c r="L19" i="1"/>
  <c r="L20" i="1" s="1"/>
  <c r="I19" i="1"/>
  <c r="I20" i="1" s="1"/>
  <c r="M19" i="1"/>
  <c r="N19" i="1"/>
  <c r="N20" i="1" s="1"/>
  <c r="O19" i="1"/>
  <c r="O20" i="1" s="1"/>
  <c r="P19" i="1"/>
  <c r="P20" i="1" s="1"/>
  <c r="Q19" i="1"/>
  <c r="Q20" i="1" s="1"/>
  <c r="M20" i="1"/>
  <c r="B38" i="1"/>
  <c r="B39" i="1" s="1"/>
  <c r="C38" i="1"/>
  <c r="C39" i="1" s="1"/>
  <c r="D38" i="1"/>
  <c r="D39" i="1" s="1"/>
  <c r="E38" i="1"/>
  <c r="E39" i="1" s="1"/>
  <c r="J38" i="1"/>
  <c r="J39" i="1" s="1"/>
  <c r="K38" i="1"/>
  <c r="K39" i="1" s="1"/>
  <c r="G38" i="1"/>
  <c r="G39" i="1" s="1"/>
  <c r="H38" i="1"/>
  <c r="H39" i="1" s="1"/>
  <c r="F38" i="1"/>
  <c r="F39" i="1" s="1"/>
  <c r="L38" i="1"/>
  <c r="L39" i="1" s="1"/>
  <c r="I38" i="1"/>
  <c r="I39" i="1" s="1"/>
  <c r="M38" i="1"/>
  <c r="M39" i="1" s="1"/>
  <c r="N38" i="1"/>
  <c r="N39" i="1" s="1"/>
  <c r="O38" i="1"/>
  <c r="O39" i="1" s="1"/>
  <c r="P38" i="1"/>
  <c r="P39" i="1" s="1"/>
  <c r="Q38" i="1"/>
  <c r="Q39" i="1" s="1"/>
  <c r="B57" i="1"/>
  <c r="B58" i="1" s="1"/>
  <c r="C57" i="1"/>
  <c r="C58" i="1" s="1"/>
  <c r="D57" i="1"/>
  <c r="D58" i="1" s="1"/>
  <c r="E57" i="1"/>
  <c r="E58" i="1" s="1"/>
  <c r="J57" i="1"/>
  <c r="J58" i="1" s="1"/>
  <c r="K57" i="1"/>
  <c r="K58" i="1" s="1"/>
  <c r="G57" i="1"/>
  <c r="G58" i="1" s="1"/>
  <c r="H57" i="1"/>
  <c r="H58" i="1" s="1"/>
  <c r="F57" i="1"/>
  <c r="F58" i="1" s="1"/>
  <c r="L57" i="1"/>
  <c r="L58" i="1" s="1"/>
  <c r="I57" i="1"/>
  <c r="I58" i="1" s="1"/>
  <c r="M57" i="1"/>
  <c r="M58" i="1" s="1"/>
  <c r="N57" i="1"/>
  <c r="N58" i="1" s="1"/>
  <c r="O57" i="1"/>
  <c r="O58" i="1" s="1"/>
  <c r="B76" i="1"/>
  <c r="C76" i="1"/>
  <c r="D76" i="1"/>
  <c r="E76" i="1"/>
  <c r="J76" i="1"/>
  <c r="K76" i="1"/>
  <c r="G76" i="1"/>
  <c r="H76" i="1"/>
  <c r="F76" i="1"/>
  <c r="L76" i="1"/>
  <c r="I76" i="1"/>
  <c r="M76" i="1"/>
  <c r="N76" i="1"/>
  <c r="O76" i="1"/>
  <c r="P76" i="1"/>
  <c r="Q76" i="1"/>
  <c r="B77" i="1"/>
  <c r="C77" i="1"/>
  <c r="D77" i="1"/>
  <c r="E77" i="1"/>
  <c r="J77" i="1"/>
  <c r="K77" i="1"/>
  <c r="G77" i="1"/>
  <c r="H77" i="1"/>
  <c r="F77" i="1"/>
  <c r="L77" i="1"/>
  <c r="I77" i="1"/>
  <c r="M77" i="1"/>
  <c r="N77" i="1"/>
  <c r="O77" i="1"/>
  <c r="P77" i="1"/>
  <c r="Q77" i="1"/>
  <c r="B95" i="1"/>
  <c r="C95" i="1"/>
  <c r="D95" i="1"/>
  <c r="E95" i="1"/>
  <c r="J95" i="1"/>
  <c r="K95" i="1"/>
  <c r="G95" i="1"/>
  <c r="H95" i="1"/>
  <c r="F95" i="1"/>
  <c r="L95" i="1"/>
  <c r="I95" i="1"/>
  <c r="M95" i="1"/>
  <c r="N95" i="1"/>
  <c r="O95" i="1"/>
  <c r="P95" i="1"/>
  <c r="Q95" i="1"/>
  <c r="B96" i="1"/>
  <c r="C96" i="1"/>
  <c r="D96" i="1"/>
  <c r="E96" i="1"/>
  <c r="J96" i="1"/>
  <c r="K96" i="1"/>
  <c r="G96" i="1"/>
  <c r="H96" i="1"/>
  <c r="F96" i="1"/>
  <c r="L96" i="1"/>
  <c r="I96" i="1"/>
  <c r="M96" i="1"/>
  <c r="N96" i="1"/>
  <c r="O96" i="1"/>
  <c r="P96" i="1"/>
  <c r="Q96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B114" i="1"/>
  <c r="C114" i="1"/>
  <c r="D114" i="1"/>
  <c r="E114" i="1"/>
  <c r="J114" i="1"/>
  <c r="K114" i="1"/>
  <c r="G114" i="1"/>
  <c r="H114" i="1"/>
  <c r="F114" i="1"/>
  <c r="L114" i="1"/>
  <c r="I114" i="1"/>
  <c r="M114" i="1"/>
  <c r="N114" i="1"/>
  <c r="O114" i="1"/>
  <c r="P114" i="1"/>
  <c r="B115" i="1"/>
  <c r="C115" i="1"/>
  <c r="D115" i="1"/>
  <c r="E115" i="1"/>
  <c r="J115" i="1"/>
  <c r="K115" i="1"/>
  <c r="G115" i="1"/>
  <c r="H115" i="1"/>
  <c r="F115" i="1"/>
  <c r="L115" i="1"/>
  <c r="I115" i="1"/>
  <c r="M115" i="1"/>
  <c r="N115" i="1"/>
  <c r="O115" i="1"/>
  <c r="P115" i="1"/>
  <c r="B133" i="1"/>
  <c r="C133" i="1"/>
  <c r="D133" i="1"/>
  <c r="E133" i="1"/>
  <c r="J133" i="1"/>
  <c r="K133" i="1"/>
  <c r="G133" i="1"/>
  <c r="H133" i="1"/>
  <c r="F133" i="1"/>
  <c r="L133" i="1"/>
  <c r="I133" i="1"/>
  <c r="M133" i="1"/>
  <c r="N133" i="1"/>
  <c r="O133" i="1"/>
  <c r="P133" i="1"/>
  <c r="Q133" i="1"/>
  <c r="B134" i="1"/>
  <c r="C134" i="1"/>
  <c r="D134" i="1"/>
  <c r="E134" i="1"/>
  <c r="J134" i="1"/>
  <c r="K134" i="1"/>
  <c r="G134" i="1"/>
  <c r="H134" i="1"/>
  <c r="F134" i="1"/>
  <c r="L134" i="1"/>
  <c r="I134" i="1"/>
  <c r="M134" i="1"/>
  <c r="N134" i="1"/>
  <c r="O134" i="1"/>
  <c r="P134" i="1"/>
  <c r="Q134" i="1"/>
  <c r="B152" i="1"/>
  <c r="C152" i="1"/>
  <c r="D152" i="1"/>
  <c r="E152" i="1"/>
  <c r="J152" i="1"/>
  <c r="K152" i="1"/>
  <c r="G152" i="1"/>
  <c r="H152" i="1"/>
  <c r="F152" i="1"/>
  <c r="L152" i="1"/>
  <c r="I152" i="1"/>
  <c r="M152" i="1"/>
  <c r="N152" i="1"/>
  <c r="O152" i="1"/>
  <c r="P152" i="1"/>
  <c r="Q152" i="1"/>
  <c r="B153" i="1"/>
  <c r="C153" i="1"/>
  <c r="D153" i="1"/>
  <c r="E153" i="1"/>
  <c r="J153" i="1"/>
  <c r="K153" i="1"/>
  <c r="G153" i="1"/>
  <c r="H153" i="1"/>
  <c r="F153" i="1"/>
  <c r="L153" i="1"/>
  <c r="I153" i="1"/>
  <c r="M153" i="1"/>
  <c r="N153" i="1"/>
  <c r="O153" i="1"/>
  <c r="P153" i="1"/>
  <c r="Q153" i="1"/>
  <c r="B171" i="1"/>
  <c r="C171" i="1"/>
  <c r="D171" i="1"/>
  <c r="E171" i="1"/>
  <c r="J171" i="1"/>
  <c r="K171" i="1"/>
  <c r="G171" i="1"/>
  <c r="H171" i="1"/>
  <c r="F171" i="1"/>
  <c r="L171" i="1"/>
  <c r="I171" i="1"/>
  <c r="M171" i="1"/>
  <c r="N171" i="1"/>
  <c r="O171" i="1"/>
  <c r="P171" i="1"/>
  <c r="Q171" i="1"/>
  <c r="B172" i="1"/>
  <c r="C172" i="1"/>
  <c r="D172" i="1"/>
  <c r="E172" i="1"/>
  <c r="J172" i="1"/>
  <c r="K172" i="1"/>
  <c r="G172" i="1"/>
  <c r="H172" i="1"/>
  <c r="F172" i="1"/>
  <c r="L172" i="1"/>
  <c r="I172" i="1"/>
  <c r="M172" i="1"/>
  <c r="N172" i="1"/>
  <c r="O172" i="1"/>
  <c r="P172" i="1"/>
  <c r="Q172" i="1"/>
  <c r="B190" i="1"/>
  <c r="C190" i="1"/>
  <c r="D190" i="1"/>
  <c r="E190" i="1"/>
  <c r="J190" i="1"/>
  <c r="K190" i="1"/>
  <c r="G190" i="1"/>
  <c r="H190" i="1"/>
  <c r="F190" i="1"/>
  <c r="L190" i="1"/>
  <c r="I190" i="1"/>
  <c r="M190" i="1"/>
  <c r="N190" i="1"/>
  <c r="O190" i="1"/>
  <c r="P190" i="1"/>
  <c r="Q190" i="1"/>
  <c r="B191" i="1"/>
  <c r="C191" i="1"/>
  <c r="D191" i="1"/>
  <c r="E191" i="1"/>
  <c r="J191" i="1"/>
  <c r="K191" i="1"/>
  <c r="G191" i="1"/>
  <c r="H191" i="1"/>
  <c r="F191" i="1"/>
  <c r="L191" i="1"/>
  <c r="I191" i="1"/>
  <c r="M191" i="1"/>
  <c r="N191" i="1"/>
  <c r="O191" i="1"/>
  <c r="P191" i="1"/>
  <c r="Q191" i="1"/>
  <c r="C208" i="1"/>
  <c r="B209" i="1"/>
  <c r="D209" i="1"/>
  <c r="E209" i="1"/>
  <c r="J209" i="1"/>
  <c r="K209" i="1"/>
  <c r="G209" i="1"/>
  <c r="H209" i="1"/>
  <c r="F209" i="1"/>
  <c r="L209" i="1"/>
  <c r="I209" i="1"/>
  <c r="M209" i="1"/>
  <c r="N209" i="1"/>
  <c r="O209" i="1"/>
  <c r="P209" i="1"/>
  <c r="Q209" i="1"/>
  <c r="B210" i="1"/>
  <c r="D210" i="1"/>
  <c r="E210" i="1"/>
  <c r="J210" i="1"/>
  <c r="K210" i="1"/>
  <c r="G210" i="1"/>
  <c r="H210" i="1"/>
  <c r="F210" i="1"/>
  <c r="L210" i="1"/>
  <c r="I210" i="1"/>
  <c r="M210" i="1"/>
  <c r="N210" i="1"/>
  <c r="O210" i="1"/>
  <c r="P210" i="1"/>
  <c r="Q210" i="1"/>
  <c r="B227" i="1"/>
  <c r="C227" i="1"/>
  <c r="D227" i="1"/>
  <c r="E227" i="1"/>
  <c r="J227" i="1"/>
  <c r="K227" i="1"/>
  <c r="G227" i="1"/>
  <c r="H227" i="1"/>
  <c r="F227" i="1"/>
  <c r="L227" i="1"/>
  <c r="I227" i="1"/>
  <c r="M227" i="1"/>
  <c r="N227" i="1"/>
  <c r="O227" i="1"/>
  <c r="P227" i="1"/>
  <c r="Q227" i="1"/>
  <c r="B228" i="1"/>
  <c r="C228" i="1"/>
  <c r="D228" i="1"/>
  <c r="E228" i="1"/>
  <c r="J228" i="1"/>
  <c r="K228" i="1"/>
  <c r="G228" i="1"/>
  <c r="H228" i="1"/>
  <c r="F228" i="1"/>
  <c r="L228" i="1"/>
  <c r="I228" i="1"/>
  <c r="M228" i="1"/>
  <c r="N228" i="1"/>
  <c r="O228" i="1"/>
  <c r="P228" i="1"/>
  <c r="Q228" i="1"/>
  <c r="B245" i="1"/>
  <c r="C245" i="1"/>
  <c r="D245" i="1"/>
  <c r="E245" i="1"/>
  <c r="J245" i="1"/>
  <c r="K245" i="1"/>
  <c r="G245" i="1"/>
  <c r="H245" i="1"/>
  <c r="F245" i="1"/>
  <c r="L245" i="1"/>
  <c r="I245" i="1"/>
  <c r="M245" i="1"/>
  <c r="N245" i="1"/>
  <c r="O245" i="1"/>
  <c r="P245" i="1"/>
  <c r="Q245" i="1"/>
  <c r="R245" i="1"/>
  <c r="S245" i="1"/>
  <c r="T245" i="1"/>
  <c r="B246" i="1"/>
  <c r="C246" i="1"/>
  <c r="D246" i="1"/>
  <c r="E246" i="1"/>
  <c r="J246" i="1"/>
  <c r="K246" i="1"/>
  <c r="G246" i="1"/>
  <c r="H246" i="1"/>
  <c r="F246" i="1"/>
  <c r="L246" i="1"/>
  <c r="I246" i="1"/>
  <c r="M246" i="1"/>
  <c r="N246" i="1"/>
  <c r="O246" i="1"/>
  <c r="P246" i="1"/>
  <c r="Q246" i="1"/>
  <c r="R246" i="1"/>
  <c r="S246" i="1"/>
  <c r="T246" i="1"/>
  <c r="B263" i="1"/>
  <c r="M263" i="1"/>
  <c r="R263" i="1"/>
  <c r="S263" i="1"/>
  <c r="T263" i="1"/>
  <c r="B264" i="1"/>
  <c r="C264" i="1"/>
  <c r="D264" i="1"/>
  <c r="E264" i="1"/>
  <c r="J264" i="1"/>
  <c r="K264" i="1"/>
  <c r="G264" i="1"/>
  <c r="H264" i="1"/>
  <c r="F264" i="1"/>
  <c r="L264" i="1"/>
  <c r="I264" i="1"/>
  <c r="M264" i="1"/>
  <c r="N264" i="1"/>
  <c r="O264" i="1"/>
  <c r="P264" i="1"/>
  <c r="Q264" i="1"/>
  <c r="R264" i="1"/>
  <c r="S264" i="1"/>
  <c r="T264" i="1"/>
  <c r="B281" i="1"/>
  <c r="M281" i="1"/>
  <c r="R281" i="1"/>
  <c r="S281" i="1"/>
  <c r="T281" i="1"/>
  <c r="B282" i="1"/>
  <c r="C282" i="1"/>
  <c r="D282" i="1"/>
  <c r="E282" i="1"/>
  <c r="J282" i="1"/>
  <c r="K282" i="1"/>
  <c r="G282" i="1"/>
  <c r="H282" i="1"/>
  <c r="F282" i="1"/>
  <c r="L282" i="1"/>
  <c r="I282" i="1"/>
  <c r="M282" i="1"/>
  <c r="N282" i="1"/>
  <c r="O282" i="1"/>
  <c r="P282" i="1"/>
  <c r="Q282" i="1"/>
  <c r="R282" i="1"/>
  <c r="S282" i="1"/>
  <c r="T282" i="1"/>
  <c r="B299" i="1"/>
  <c r="M299" i="1"/>
  <c r="R299" i="1"/>
  <c r="S299" i="1"/>
  <c r="T299" i="1"/>
  <c r="B300" i="1"/>
  <c r="C300" i="1"/>
  <c r="D300" i="1"/>
  <c r="E300" i="1"/>
  <c r="J300" i="1"/>
  <c r="K300" i="1"/>
  <c r="G300" i="1"/>
  <c r="H300" i="1"/>
  <c r="F300" i="1"/>
  <c r="L300" i="1"/>
  <c r="I300" i="1"/>
  <c r="M300" i="1"/>
  <c r="N300" i="1"/>
  <c r="O300" i="1"/>
  <c r="P300" i="1"/>
  <c r="Q300" i="1"/>
  <c r="R300" i="1"/>
  <c r="S300" i="1"/>
  <c r="T300" i="1"/>
  <c r="B317" i="1"/>
  <c r="M317" i="1"/>
  <c r="R317" i="1"/>
  <c r="S317" i="1"/>
  <c r="T317" i="1"/>
  <c r="B318" i="1"/>
  <c r="C318" i="1"/>
  <c r="D318" i="1"/>
  <c r="E318" i="1"/>
  <c r="J318" i="1"/>
  <c r="K318" i="1"/>
  <c r="G318" i="1"/>
  <c r="H318" i="1"/>
  <c r="F318" i="1"/>
  <c r="L318" i="1"/>
  <c r="I318" i="1"/>
  <c r="M318" i="1"/>
  <c r="N318" i="1"/>
  <c r="O318" i="1"/>
  <c r="P318" i="1"/>
  <c r="Q318" i="1"/>
  <c r="R318" i="1"/>
  <c r="S318" i="1"/>
  <c r="T318" i="1"/>
  <c r="B335" i="1"/>
  <c r="M335" i="1"/>
  <c r="B336" i="1"/>
  <c r="C336" i="1"/>
  <c r="D336" i="1"/>
  <c r="E336" i="1"/>
  <c r="J336" i="1"/>
  <c r="K336" i="1"/>
  <c r="G336" i="1"/>
  <c r="H336" i="1"/>
  <c r="F336" i="1"/>
  <c r="L336" i="1"/>
  <c r="I336" i="1"/>
  <c r="M336" i="1"/>
  <c r="N336" i="1"/>
  <c r="O336" i="1"/>
  <c r="P336" i="1"/>
  <c r="Q336" i="1"/>
  <c r="R336" i="1"/>
  <c r="S336" i="1"/>
  <c r="T336" i="1"/>
  <c r="B353" i="1"/>
  <c r="M353" i="1"/>
  <c r="B354" i="1"/>
  <c r="C354" i="1"/>
  <c r="D354" i="1"/>
  <c r="E354" i="1"/>
  <c r="J354" i="1"/>
  <c r="K354" i="1"/>
  <c r="G354" i="1"/>
  <c r="H354" i="1"/>
  <c r="F354" i="1"/>
  <c r="L354" i="1"/>
  <c r="I354" i="1"/>
  <c r="M354" i="1"/>
  <c r="N354" i="1"/>
  <c r="O354" i="1"/>
  <c r="P354" i="1"/>
  <c r="Q354" i="1"/>
  <c r="R354" i="1"/>
  <c r="S354" i="1"/>
  <c r="T354" i="1"/>
  <c r="B371" i="1"/>
  <c r="M371" i="1"/>
  <c r="B372" i="1"/>
  <c r="C372" i="1"/>
  <c r="D372" i="1"/>
  <c r="E372" i="1"/>
  <c r="J372" i="1"/>
  <c r="K372" i="1"/>
  <c r="G372" i="1"/>
  <c r="H372" i="1"/>
  <c r="F372" i="1"/>
  <c r="L372" i="1"/>
  <c r="I372" i="1"/>
  <c r="M372" i="1"/>
  <c r="N372" i="1"/>
  <c r="O372" i="1"/>
  <c r="P372" i="1"/>
  <c r="Q372" i="1"/>
  <c r="R372" i="1"/>
  <c r="S372" i="1"/>
  <c r="T372" i="1"/>
  <c r="T377" i="1"/>
  <c r="T378" i="1"/>
  <c r="F381" i="1"/>
  <c r="L381" i="1"/>
  <c r="I381" i="1"/>
  <c r="F382" i="1"/>
  <c r="L382" i="1"/>
  <c r="I382" i="1"/>
  <c r="F383" i="1"/>
  <c r="L383" i="1"/>
  <c r="I383" i="1"/>
  <c r="F384" i="1"/>
  <c r="L384" i="1"/>
  <c r="I384" i="1"/>
  <c r="F385" i="1"/>
  <c r="L385" i="1"/>
  <c r="I385" i="1"/>
  <c r="F386" i="1"/>
  <c r="L386" i="1"/>
  <c r="I386" i="1"/>
  <c r="F387" i="1"/>
  <c r="L387" i="1"/>
  <c r="I387" i="1"/>
  <c r="F388" i="1"/>
  <c r="L388" i="1"/>
  <c r="I388" i="1"/>
  <c r="B389" i="1"/>
  <c r="M389" i="1"/>
  <c r="B390" i="1"/>
  <c r="C390" i="1"/>
  <c r="D390" i="1"/>
  <c r="E390" i="1"/>
  <c r="J390" i="1"/>
  <c r="K390" i="1"/>
  <c r="G390" i="1"/>
  <c r="H390" i="1"/>
  <c r="M390" i="1"/>
  <c r="N390" i="1"/>
  <c r="O390" i="1"/>
  <c r="P390" i="1"/>
  <c r="Q390" i="1"/>
  <c r="B407" i="1"/>
  <c r="M407" i="1"/>
  <c r="B408" i="1"/>
  <c r="C408" i="1"/>
  <c r="D408" i="1"/>
  <c r="E408" i="1"/>
  <c r="J408" i="1"/>
  <c r="K408" i="1"/>
  <c r="G408" i="1"/>
  <c r="H408" i="1"/>
  <c r="F408" i="1"/>
  <c r="L408" i="1"/>
  <c r="I408" i="1"/>
  <c r="M408" i="1"/>
  <c r="N408" i="1"/>
  <c r="O408" i="1"/>
  <c r="P408" i="1"/>
  <c r="Q408" i="1"/>
  <c r="R408" i="1"/>
  <c r="S408" i="1"/>
  <c r="T408" i="1"/>
  <c r="V444" i="1" l="1"/>
  <c r="U444" i="1"/>
  <c r="X444" i="1"/>
  <c r="X282" i="1"/>
  <c r="V282" i="1"/>
  <c r="U282" i="1"/>
  <c r="X172" i="1"/>
  <c r="V172" i="1"/>
  <c r="U172" i="1"/>
  <c r="X462" i="1"/>
  <c r="V462" i="1"/>
  <c r="U462" i="1"/>
  <c r="V372" i="1"/>
  <c r="U372" i="1"/>
  <c r="X372" i="1"/>
  <c r="X264" i="1"/>
  <c r="V264" i="1"/>
  <c r="U264" i="1"/>
  <c r="U191" i="1"/>
  <c r="V191" i="1"/>
  <c r="X191" i="1"/>
  <c r="V318" i="1"/>
  <c r="X318" i="1"/>
  <c r="U318" i="1"/>
  <c r="X246" i="1"/>
  <c r="V246" i="1"/>
  <c r="U246" i="1"/>
  <c r="C426" i="1"/>
  <c r="X423" i="1"/>
  <c r="V423" i="1"/>
  <c r="U423" i="1"/>
  <c r="X408" i="1"/>
  <c r="V408" i="1"/>
  <c r="U408" i="1"/>
  <c r="X336" i="1"/>
  <c r="V336" i="1"/>
  <c r="U336" i="1"/>
  <c r="X228" i="1"/>
  <c r="U228" i="1"/>
  <c r="V228" i="1"/>
  <c r="C210" i="1"/>
  <c r="X208" i="1"/>
  <c r="V208" i="1"/>
  <c r="U208" i="1"/>
  <c r="V153" i="1"/>
  <c r="U153" i="1"/>
  <c r="X134" i="1"/>
  <c r="V134" i="1"/>
  <c r="U134" i="1"/>
  <c r="U390" i="1"/>
  <c r="V390" i="1"/>
  <c r="X390" i="1"/>
  <c r="X354" i="1"/>
  <c r="V354" i="1"/>
  <c r="U354" i="1"/>
  <c r="X300" i="1"/>
  <c r="U300" i="1"/>
  <c r="V300" i="1"/>
  <c r="T390" i="1"/>
  <c r="C209" i="1"/>
  <c r="Q115" i="1"/>
  <c r="Q114" i="1"/>
  <c r="I390" i="1"/>
  <c r="F390" i="1"/>
  <c r="L390" i="1"/>
  <c r="X426" i="1" l="1"/>
  <c r="V426" i="1"/>
  <c r="U426" i="1"/>
  <c r="V210" i="1"/>
  <c r="X210" i="1"/>
  <c r="U210" i="1"/>
</calcChain>
</file>

<file path=xl/sharedStrings.xml><?xml version="1.0" encoding="utf-8"?>
<sst xmlns="http://schemas.openxmlformats.org/spreadsheetml/2006/main" count="1473" uniqueCount="145">
  <si>
    <t xml:space="preserve">Sant Carles de la Ràpita </t>
  </si>
  <si>
    <t xml:space="preserve">Habitants 2014:     </t>
  </si>
  <si>
    <t>Casc urbà</t>
  </si>
  <si>
    <t>cabal disseny</t>
  </si>
  <si>
    <t>MES</t>
  </si>
  <si>
    <t>DBO</t>
  </si>
  <si>
    <t>Disseminat</t>
  </si>
  <si>
    <t>CARREGA</t>
  </si>
  <si>
    <t>Data</t>
  </si>
  <si>
    <t>Cabal</t>
  </si>
  <si>
    <t xml:space="preserve">Cabal </t>
  </si>
  <si>
    <t xml:space="preserve">MES Anfluent </t>
  </si>
  <si>
    <t>MES Efluent</t>
  </si>
  <si>
    <t>DBO Anfluent</t>
  </si>
  <si>
    <t>DBO Efluent</t>
  </si>
  <si>
    <t>DQO Anfluent</t>
  </si>
  <si>
    <t>DQO Efluent</t>
  </si>
  <si>
    <t>DQO</t>
  </si>
  <si>
    <t xml:space="preserve">Energia </t>
  </si>
  <si>
    <t>Fangs</t>
  </si>
  <si>
    <t>Sequetat</t>
  </si>
  <si>
    <t>Nt</t>
  </si>
  <si>
    <t>Pt</t>
  </si>
  <si>
    <t>1997</t>
  </si>
  <si>
    <r>
      <rPr>
        <b/>
        <sz val="12"/>
        <rFont val="Arial"/>
        <family val="2"/>
      </rPr>
      <t>(m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/mes)</t>
    </r>
  </si>
  <si>
    <r>
      <rPr>
        <b/>
        <sz val="12"/>
        <rFont val="Arial"/>
        <family val="2"/>
      </rPr>
      <t>(m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/dia)</t>
    </r>
  </si>
  <si>
    <t>(mg/l)</t>
  </si>
  <si>
    <t>%</t>
  </si>
  <si>
    <r>
      <rPr>
        <b/>
        <sz val="12"/>
        <rFont val="Arial"/>
        <family val="2"/>
      </rPr>
      <t>(Kwh/m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</t>
    </r>
  </si>
  <si>
    <t>Tn/mes</t>
  </si>
  <si>
    <t>(%)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</si>
  <si>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</si>
  <si>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</si>
  <si>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</si>
  <si>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</si>
  <si>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</si>
  <si>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</si>
  <si>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</si>
  <si>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</si>
  <si>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</si>
  <si>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</si>
  <si>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</si>
  <si>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</si>
  <si>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TOTAL97</t>
  </si>
  <si>
    <t>MITJA97</t>
  </si>
  <si>
    <t>1998</t>
  </si>
  <si>
    <t>TOTAL98</t>
  </si>
  <si>
    <t>MITJA98</t>
  </si>
  <si>
    <t>1999</t>
  </si>
  <si>
    <t>TOTAL99</t>
  </si>
  <si>
    <t>MITJA99</t>
  </si>
  <si>
    <t>Nt Infl.</t>
  </si>
  <si>
    <t>Nt Efl.</t>
  </si>
  <si>
    <t xml:space="preserve">Nt </t>
  </si>
  <si>
    <t>2000</t>
  </si>
  <si>
    <t>Rend</t>
  </si>
  <si>
    <t>TOTAL00</t>
  </si>
  <si>
    <t>MITJA00</t>
  </si>
  <si>
    <t>2001</t>
  </si>
  <si>
    <t>TOTAL01</t>
  </si>
  <si>
    <t>MITJA01</t>
  </si>
  <si>
    <t>MES Infl.</t>
  </si>
  <si>
    <t>MES Efl.</t>
  </si>
  <si>
    <t>DBO Infl.</t>
  </si>
  <si>
    <t>DBO Efl.</t>
  </si>
  <si>
    <t>DQO Infl.</t>
  </si>
  <si>
    <t>DQO Efl.</t>
  </si>
  <si>
    <t>2002</t>
  </si>
  <si>
    <t>(m3/mes)</t>
  </si>
  <si>
    <t>(m3/dia)</t>
  </si>
  <si>
    <t>TOTAL02</t>
  </si>
  <si>
    <t>MITJA02</t>
  </si>
  <si>
    <t>Saturació</t>
  </si>
  <si>
    <t xml:space="preserve">Saturacio </t>
  </si>
  <si>
    <t>Saturacio</t>
  </si>
  <si>
    <t>2003</t>
  </si>
  <si>
    <t>MES Kg/dia</t>
  </si>
  <si>
    <t>MES %</t>
  </si>
  <si>
    <t>DBO5 Kg/dia</t>
  </si>
  <si>
    <t>DBO5 %</t>
  </si>
  <si>
    <t>TOTAL03</t>
  </si>
  <si>
    <t>MITJA03</t>
  </si>
  <si>
    <t>2004</t>
  </si>
  <si>
    <t>TOTAL04</t>
  </si>
  <si>
    <t>MITJA04</t>
  </si>
  <si>
    <t>2005</t>
  </si>
  <si>
    <t>TOTAL05</t>
  </si>
  <si>
    <t>MITJA05</t>
  </si>
  <si>
    <t>2006</t>
  </si>
  <si>
    <t>TOTAL06</t>
  </si>
  <si>
    <t>MITJA06</t>
  </si>
  <si>
    <t>2007</t>
  </si>
  <si>
    <t>Mai</t>
  </si>
  <si>
    <t>TOTAL07</t>
  </si>
  <si>
    <t>MITJA07</t>
  </si>
  <si>
    <t>2008</t>
  </si>
  <si>
    <t>TOTAL08</t>
  </si>
  <si>
    <t>MITJA08</t>
  </si>
  <si>
    <t>NTK Infl.</t>
  </si>
  <si>
    <t>NTK Efl.</t>
  </si>
  <si>
    <t>Pt Infl.</t>
  </si>
  <si>
    <t>Pt Efl.</t>
  </si>
  <si>
    <t>2009</t>
  </si>
  <si>
    <t>TOTAL09</t>
  </si>
  <si>
    <t>MITJA09</t>
  </si>
  <si>
    <t>2010</t>
  </si>
  <si>
    <t>TOTAL10</t>
  </si>
  <si>
    <t>MITJA10</t>
  </si>
  <si>
    <t>2011</t>
  </si>
  <si>
    <t>TOTAL11</t>
  </si>
  <si>
    <t>MITJA11</t>
  </si>
  <si>
    <t>2012</t>
  </si>
  <si>
    <t>TOTAL12</t>
  </si>
  <si>
    <t>MITJA12</t>
  </si>
  <si>
    <t>2013</t>
  </si>
  <si>
    <t>TOTAL13</t>
  </si>
  <si>
    <t>MITJA13</t>
  </si>
  <si>
    <t>2014</t>
  </si>
  <si>
    <t>TOTAL14</t>
  </si>
  <si>
    <t>MITJA14</t>
  </si>
  <si>
    <t>2015</t>
  </si>
  <si>
    <t>TOTAL15</t>
  </si>
  <si>
    <t>MITJA15</t>
  </si>
  <si>
    <t>2016</t>
  </si>
  <si>
    <t>TOTAL16</t>
  </si>
  <si>
    <t>MITJA16</t>
  </si>
  <si>
    <t>2017</t>
  </si>
  <si>
    <t>TOTAL17</t>
  </si>
  <si>
    <t>MITJA17</t>
  </si>
  <si>
    <t>NT Infl.</t>
  </si>
  <si>
    <t>NT Efl.</t>
  </si>
  <si>
    <t>2018</t>
  </si>
  <si>
    <t>TOTAL18</t>
  </si>
  <si>
    <t>MITJA18</t>
  </si>
  <si>
    <t>2019</t>
  </si>
  <si>
    <t>-</t>
  </si>
  <si>
    <t>TOTAL19</t>
  </si>
  <si>
    <t>MITJA19</t>
  </si>
  <si>
    <t>Fangs Hum.</t>
  </si>
  <si>
    <t>2020</t>
  </si>
  <si>
    <t>TOTAL20</t>
  </si>
  <si>
    <t>MITJA20</t>
  </si>
  <si>
    <t>2021</t>
  </si>
  <si>
    <t>TOTAL  21</t>
  </si>
  <si>
    <t>MITJA 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</si>
</sst>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\ %"/>
  </numFmts>
  <fonts count="13" x14ac:knownFonts="1">
    <font>
      <sz val="10"/>
      <name val="Arial"/>
    </font>
    <font>
      <sz val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10"/>
        <bgColor indexed="6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6" fontId="11" fillId="0" borderId="0" applyFill="0" applyBorder="0" applyAlignment="0" applyProtection="0"/>
  </cellStyleXfs>
  <cellXfs count="103">
    <xf numFmtId="0" fontId="0" fillId="0" borderId="0" xfId="0"/>
    <xf numFmtId="49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0" borderId="0" xfId="0" applyFont="1"/>
    <xf numFmtId="49" fontId="3" fillId="2" borderId="2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2" fontId="6" fillId="3" borderId="2" xfId="0" applyNumberFormat="1" applyFont="1" applyFill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0" fillId="0" borderId="3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" fontId="1" fillId="0" borderId="3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3" xfId="0" applyNumberFormat="1" applyBorder="1" applyAlignment="1" applyProtection="1">
      <alignment horizontal="center"/>
      <protection locked="0"/>
    </xf>
    <xf numFmtId="165" fontId="3" fillId="0" borderId="4" xfId="0" applyNumberFormat="1" applyFont="1" applyBorder="1" applyAlignment="1">
      <alignment horizontal="center"/>
    </xf>
    <xf numFmtId="4" fontId="0" fillId="0" borderId="3" xfId="0" applyNumberFormat="1" applyBorder="1" applyAlignment="1" applyProtection="1">
      <alignment horizontal="center"/>
      <protection locked="0"/>
    </xf>
    <xf numFmtId="165" fontId="1" fillId="0" borderId="10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3" xfId="0" applyNumberFormat="1" applyBorder="1" applyAlignment="1" applyProtection="1">
      <alignment horizontal="center"/>
      <protection locked="0"/>
    </xf>
    <xf numFmtId="2" fontId="0" fillId="0" borderId="3" xfId="0" applyNumberFormat="1" applyBorder="1" applyAlignment="1">
      <alignment horizontal="center"/>
    </xf>
    <xf numFmtId="2" fontId="0" fillId="0" borderId="3" xfId="0" applyNumberFormat="1" applyBorder="1" applyAlignment="1" applyProtection="1">
      <alignment horizontal="center"/>
      <protection locked="0"/>
    </xf>
    <xf numFmtId="166" fontId="1" fillId="0" borderId="3" xfId="1" applyFont="1" applyFill="1" applyBorder="1" applyAlignment="1" applyProtection="1">
      <alignment horizontal="center"/>
    </xf>
    <xf numFmtId="165" fontId="1" fillId="0" borderId="8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9" fontId="1" fillId="0" borderId="8" xfId="1" applyNumberFormat="1" applyFont="1" applyFill="1" applyBorder="1" applyAlignment="1" applyProtection="1">
      <alignment horizontal="center"/>
    </xf>
    <xf numFmtId="9" fontId="1" fillId="0" borderId="8" xfId="0" applyNumberFormat="1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9" fontId="1" fillId="0" borderId="3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0" fontId="7" fillId="4" borderId="11" xfId="0" applyFont="1" applyFill="1" applyBorder="1" applyAlignment="1">
      <alignment horizontal="left"/>
    </xf>
    <xf numFmtId="3" fontId="7" fillId="4" borderId="11" xfId="0" applyNumberFormat="1" applyFont="1" applyFill="1" applyBorder="1" applyAlignment="1">
      <alignment horizontal="right"/>
    </xf>
    <xf numFmtId="3" fontId="7" fillId="4" borderId="11" xfId="0" applyNumberFormat="1" applyFont="1" applyFill="1" applyBorder="1" applyAlignment="1">
      <alignment horizontal="left"/>
    </xf>
    <xf numFmtId="3" fontId="7" fillId="4" borderId="12" xfId="0" applyNumberFormat="1" applyFont="1" applyFill="1" applyBorder="1" applyAlignment="1">
      <alignment horizontal="right"/>
    </xf>
    <xf numFmtId="0" fontId="0" fillId="0" borderId="11" xfId="0" applyBorder="1"/>
    <xf numFmtId="0" fontId="10" fillId="5" borderId="11" xfId="0" applyFont="1" applyFill="1" applyBorder="1"/>
    <xf numFmtId="0" fontId="9" fillId="5" borderId="11" xfId="0" applyFont="1" applyFill="1" applyBorder="1" applyAlignment="1">
      <alignment horizontal="left"/>
    </xf>
    <xf numFmtId="0" fontId="9" fillId="5" borderId="11" xfId="0" applyFont="1" applyFill="1" applyBorder="1" applyAlignment="1">
      <alignment horizontal="right"/>
    </xf>
    <xf numFmtId="3" fontId="9" fillId="5" borderId="11" xfId="0" applyNumberFormat="1" applyFont="1" applyFill="1" applyBorder="1" applyAlignment="1">
      <alignment horizontal="left"/>
    </xf>
    <xf numFmtId="0" fontId="9" fillId="5" borderId="12" xfId="0" applyFont="1" applyFill="1" applyBorder="1" applyAlignment="1">
      <alignment horizontal="right"/>
    </xf>
    <xf numFmtId="3" fontId="7" fillId="6" borderId="13" xfId="0" applyNumberFormat="1" applyFont="1" applyFill="1" applyBorder="1" applyAlignment="1">
      <alignment horizontal="center"/>
    </xf>
    <xf numFmtId="3" fontId="7" fillId="6" borderId="14" xfId="0" applyNumberFormat="1" applyFont="1" applyFill="1" applyBorder="1" applyAlignment="1">
      <alignment horizontal="center"/>
    </xf>
    <xf numFmtId="3" fontId="7" fillId="6" borderId="15" xfId="0" applyNumberFormat="1" applyFont="1" applyFill="1" applyBorder="1" applyAlignment="1">
      <alignment horizontal="center"/>
    </xf>
    <xf numFmtId="3" fontId="7" fillId="6" borderId="16" xfId="0" applyNumberFormat="1" applyFont="1" applyFill="1" applyBorder="1" applyAlignment="1">
      <alignment horizontal="center"/>
    </xf>
    <xf numFmtId="2" fontId="7" fillId="7" borderId="17" xfId="0" applyNumberFormat="1" applyFont="1" applyFill="1" applyBorder="1" applyAlignment="1">
      <alignment horizontal="center"/>
    </xf>
    <xf numFmtId="2" fontId="7" fillId="7" borderId="18" xfId="0" applyNumberFormat="1" applyFont="1" applyFill="1" applyBorder="1" applyAlignment="1">
      <alignment horizontal="center"/>
    </xf>
    <xf numFmtId="2" fontId="7" fillId="7" borderId="19" xfId="0" applyNumberFormat="1" applyFont="1" applyFill="1" applyBorder="1" applyAlignment="1">
      <alignment horizontal="center"/>
    </xf>
    <xf numFmtId="2" fontId="7" fillId="7" borderId="20" xfId="0" applyNumberFormat="1" applyFont="1" applyFill="1" applyBorder="1" applyAlignment="1">
      <alignment horizontal="center"/>
    </xf>
    <xf numFmtId="166" fontId="8" fillId="0" borderId="21" xfId="1" applyFont="1" applyFill="1" applyBorder="1" applyAlignment="1">
      <alignment horizontal="center"/>
    </xf>
    <xf numFmtId="2" fontId="8" fillId="0" borderId="22" xfId="1" applyNumberFormat="1" applyFont="1" applyFill="1" applyBorder="1" applyAlignment="1">
      <alignment horizontal="center"/>
    </xf>
    <xf numFmtId="166" fontId="8" fillId="0" borderId="23" xfId="1" applyFont="1" applyFill="1" applyBorder="1" applyAlignment="1">
      <alignment horizontal="center"/>
    </xf>
    <xf numFmtId="2" fontId="8" fillId="0" borderId="24" xfId="1" applyNumberFormat="1" applyFont="1" applyFill="1" applyBorder="1" applyAlignment="1">
      <alignment horizontal="center"/>
    </xf>
    <xf numFmtId="3" fontId="7" fillId="8" borderId="25" xfId="0" applyNumberFormat="1" applyFont="1" applyFill="1" applyBorder="1" applyAlignment="1">
      <alignment horizontal="center"/>
    </xf>
    <xf numFmtId="3" fontId="7" fillId="8" borderId="26" xfId="0" applyNumberFormat="1" applyFont="1" applyFill="1" applyBorder="1" applyAlignment="1">
      <alignment horizontal="center"/>
    </xf>
    <xf numFmtId="3" fontId="7" fillId="8" borderId="27" xfId="0" applyNumberFormat="1" applyFont="1" applyFill="1" applyBorder="1" applyAlignment="1">
      <alignment horizontal="center"/>
    </xf>
    <xf numFmtId="3" fontId="7" fillId="8" borderId="28" xfId="0" applyNumberFormat="1" applyFont="1" applyFill="1" applyBorder="1" applyAlignment="1">
      <alignment horizontal="center"/>
    </xf>
    <xf numFmtId="166" fontId="8" fillId="0" borderId="29" xfId="1" applyFont="1" applyFill="1" applyBorder="1" applyAlignment="1">
      <alignment horizontal="center"/>
    </xf>
    <xf numFmtId="2" fontId="8" fillId="0" borderId="30" xfId="1" applyNumberFormat="1" applyFont="1" applyFill="1" applyBorder="1" applyAlignment="1">
      <alignment horizontal="center"/>
    </xf>
    <xf numFmtId="166" fontId="8" fillId="0" borderId="31" xfId="1" applyFont="1" applyFill="1" applyBorder="1" applyAlignment="1">
      <alignment horizontal="center"/>
    </xf>
    <xf numFmtId="2" fontId="8" fillId="0" borderId="32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2" fillId="0" borderId="0" xfId="0" applyFont="1"/>
  </cellXfs>
  <cellStyles count="2">
    <cellStyle name="Normal" xfId="0" builtinId="0"/>
    <cellStyle name="Porcentaje" xfId="1" builtinId="5"/>
  </cellStyles>
  <dxfs count="83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63"/>
  <sheetViews>
    <sheetView showGridLines="0" tabSelected="1" topLeftCell="A423" zoomScale="80" zoomScaleNormal="80" zoomScaleSheetLayoutView="75" workbookViewId="0">
      <pane xSplit="1" topLeftCell="B1" activePane="topRight" state="frozen"/>
      <selection activeCell="A368" sqref="A368"/>
      <selection pane="topRight" activeCell="Y477" sqref="Y477"/>
    </sheetView>
  </sheetViews>
  <sheetFormatPr baseColWidth="10" defaultColWidth="15.7109375" defaultRowHeight="15" x14ac:dyDescent="0.2"/>
  <cols>
    <col min="1" max="1" width="14.42578125" style="1" customWidth="1"/>
    <col min="2" max="2" width="15.85546875" style="2" customWidth="1"/>
    <col min="3" max="3" width="13.140625" style="2" customWidth="1"/>
    <col min="4" max="4" width="15.5703125" style="2" customWidth="1"/>
    <col min="5" max="5" width="15.7109375" style="2" customWidth="1"/>
    <col min="6" max="6" width="12.5703125" style="3" customWidth="1"/>
    <col min="7" max="8" width="15.7109375" style="2" customWidth="1"/>
    <col min="9" max="9" width="11.7109375" style="3" customWidth="1"/>
    <col min="10" max="11" width="15.7109375" style="2" customWidth="1"/>
    <col min="12" max="12" width="11.7109375" style="3" customWidth="1"/>
    <col min="13" max="13" width="15.7109375" style="3" customWidth="1"/>
    <col min="14" max="14" width="15.7109375" style="2" customWidth="1"/>
    <col min="15" max="15" width="15.7109375" style="3" customWidth="1"/>
    <col min="16" max="17" width="15.7109375" style="2" customWidth="1"/>
    <col min="18" max="20" width="15.7109375" style="4" customWidth="1"/>
    <col min="21" max="16384" width="15.7109375" style="4"/>
  </cols>
  <sheetData>
    <row r="1" spans="1:17" ht="26.25" x14ac:dyDescent="0.4">
      <c r="A1" s="4"/>
      <c r="B1" s="4"/>
      <c r="C1" s="5" t="s">
        <v>0</v>
      </c>
      <c r="E1" s="6"/>
      <c r="G1" s="8" t="s">
        <v>1</v>
      </c>
      <c r="K1" s="7">
        <v>15003</v>
      </c>
    </row>
    <row r="2" spans="1:17" ht="15.75" x14ac:dyDescent="0.25">
      <c r="A2" s="4"/>
      <c r="B2" s="6"/>
      <c r="D2" s="4"/>
      <c r="G2" s="10" t="s">
        <v>2</v>
      </c>
      <c r="K2" s="9">
        <v>14297</v>
      </c>
      <c r="L2" s="70" t="s">
        <v>3</v>
      </c>
      <c r="M2" s="70">
        <v>6300</v>
      </c>
      <c r="N2" s="71" t="s">
        <v>4</v>
      </c>
      <c r="O2" s="72">
        <v>325</v>
      </c>
      <c r="P2" s="73" t="s">
        <v>5</v>
      </c>
      <c r="Q2" s="74">
        <v>250</v>
      </c>
    </row>
    <row r="3" spans="1:17" ht="15.75" x14ac:dyDescent="0.25">
      <c r="A3" s="4"/>
      <c r="B3" s="6"/>
      <c r="D3" s="4"/>
      <c r="G3" s="10" t="s">
        <v>6</v>
      </c>
      <c r="K3" s="9">
        <v>76</v>
      </c>
      <c r="L3" s="75"/>
      <c r="M3" s="76" t="s">
        <v>7</v>
      </c>
      <c r="N3" s="77" t="s">
        <v>4</v>
      </c>
      <c r="O3" s="78">
        <v>2047</v>
      </c>
      <c r="P3" s="79" t="s">
        <v>5</v>
      </c>
      <c r="Q3" s="80">
        <v>1575</v>
      </c>
    </row>
    <row r="4" spans="1:17" ht="15.75" thickBot="1" x14ac:dyDescent="0.25"/>
    <row r="5" spans="1:17" s="14" customFormat="1" ht="16.5" thickTop="1" x14ac:dyDescent="0.25">
      <c r="A5" s="11" t="s">
        <v>8</v>
      </c>
      <c r="B5" s="12" t="s">
        <v>9</v>
      </c>
      <c r="C5" s="12" t="s">
        <v>10</v>
      </c>
      <c r="D5" s="12" t="s">
        <v>11</v>
      </c>
      <c r="E5" s="12" t="s">
        <v>12</v>
      </c>
      <c r="F5" s="13" t="s">
        <v>4</v>
      </c>
      <c r="G5" s="12" t="s">
        <v>13</v>
      </c>
      <c r="H5" s="12" t="s">
        <v>14</v>
      </c>
      <c r="I5" s="13" t="s">
        <v>5</v>
      </c>
      <c r="J5" s="12" t="s">
        <v>15</v>
      </c>
      <c r="K5" s="12" t="s">
        <v>16</v>
      </c>
      <c r="L5" s="13" t="s">
        <v>17</v>
      </c>
      <c r="M5" s="13" t="s">
        <v>18</v>
      </c>
      <c r="N5" s="12" t="s">
        <v>19</v>
      </c>
      <c r="O5" s="13" t="s">
        <v>20</v>
      </c>
      <c r="P5" s="12" t="s">
        <v>21</v>
      </c>
      <c r="Q5" s="12" t="s">
        <v>22</v>
      </c>
    </row>
    <row r="6" spans="1:17" s="14" customFormat="1" ht="19.5" thickBot="1" x14ac:dyDescent="0.3">
      <c r="A6" s="15" t="s">
        <v>23</v>
      </c>
      <c r="B6" s="16" t="s">
        <v>24</v>
      </c>
      <c r="C6" s="17" t="s">
        <v>25</v>
      </c>
      <c r="D6" s="15" t="s">
        <v>26</v>
      </c>
      <c r="E6" s="15" t="s">
        <v>26</v>
      </c>
      <c r="F6" s="18" t="s">
        <v>27</v>
      </c>
      <c r="G6" s="15" t="s">
        <v>26</v>
      </c>
      <c r="H6" s="15" t="s">
        <v>26</v>
      </c>
      <c r="I6" s="18" t="s">
        <v>27</v>
      </c>
      <c r="J6" s="15" t="s">
        <v>26</v>
      </c>
      <c r="K6" s="15" t="s">
        <v>26</v>
      </c>
      <c r="L6" s="18" t="s">
        <v>27</v>
      </c>
      <c r="M6" s="17" t="s">
        <v>28</v>
      </c>
      <c r="N6" s="16" t="s">
        <v>29</v>
      </c>
      <c r="O6" s="18" t="s">
        <v>30</v>
      </c>
      <c r="P6" s="16"/>
      <c r="Q6" s="16"/>
    </row>
    <row r="7" spans="1:17" ht="15.75" thickTop="1" x14ac:dyDescent="0.2">
      <c r="A7" s="19" t="s">
        <v>31</v>
      </c>
      <c r="B7" s="20">
        <v>113553</v>
      </c>
      <c r="C7" s="20">
        <v>3785</v>
      </c>
      <c r="D7" s="20">
        <v>270</v>
      </c>
      <c r="E7" s="20">
        <v>22</v>
      </c>
      <c r="F7" s="20">
        <v>91</v>
      </c>
      <c r="G7" s="20">
        <v>324</v>
      </c>
      <c r="H7" s="20">
        <v>13</v>
      </c>
      <c r="I7" s="20">
        <v>96</v>
      </c>
      <c r="J7" s="20">
        <v>769</v>
      </c>
      <c r="K7" s="20">
        <v>62</v>
      </c>
      <c r="L7" s="20">
        <v>92</v>
      </c>
      <c r="M7" s="21">
        <v>0.5</v>
      </c>
      <c r="N7" s="20">
        <v>95.5</v>
      </c>
      <c r="O7" s="21">
        <v>16.309999999999999</v>
      </c>
      <c r="P7" s="20"/>
      <c r="Q7" s="20"/>
    </row>
    <row r="8" spans="1:17" x14ac:dyDescent="0.2">
      <c r="A8" s="19" t="s">
        <v>32</v>
      </c>
      <c r="B8" s="20">
        <v>99189</v>
      </c>
      <c r="C8" s="20">
        <v>3420</v>
      </c>
      <c r="D8" s="20">
        <v>368</v>
      </c>
      <c r="E8" s="20">
        <v>31</v>
      </c>
      <c r="F8" s="20">
        <v>91</v>
      </c>
      <c r="G8" s="20">
        <v>397</v>
      </c>
      <c r="H8" s="20">
        <v>11</v>
      </c>
      <c r="I8" s="20">
        <v>97</v>
      </c>
      <c r="J8" s="20">
        <v>1047</v>
      </c>
      <c r="K8" s="20">
        <v>81</v>
      </c>
      <c r="L8" s="20">
        <v>92</v>
      </c>
      <c r="M8" s="21">
        <v>0.56000000000000005</v>
      </c>
      <c r="N8" s="20">
        <v>129</v>
      </c>
      <c r="O8" s="21">
        <v>15.24</v>
      </c>
      <c r="P8" s="20"/>
      <c r="Q8" s="20"/>
    </row>
    <row r="9" spans="1:17" x14ac:dyDescent="0.2">
      <c r="A9" s="19" t="s">
        <v>33</v>
      </c>
      <c r="B9" s="20">
        <v>103320</v>
      </c>
      <c r="C9" s="20">
        <v>3333</v>
      </c>
      <c r="D9" s="20">
        <v>318</v>
      </c>
      <c r="E9" s="20">
        <v>39</v>
      </c>
      <c r="F9" s="20">
        <v>88</v>
      </c>
      <c r="G9" s="20">
        <v>373</v>
      </c>
      <c r="H9" s="20">
        <v>10</v>
      </c>
      <c r="I9" s="20">
        <v>97</v>
      </c>
      <c r="J9" s="20">
        <v>908</v>
      </c>
      <c r="K9" s="20">
        <v>81</v>
      </c>
      <c r="L9" s="20">
        <v>91</v>
      </c>
      <c r="M9" s="21">
        <v>0.65</v>
      </c>
      <c r="N9" s="20">
        <v>67</v>
      </c>
      <c r="O9" s="21">
        <v>15.1</v>
      </c>
      <c r="P9" s="20"/>
      <c r="Q9" s="20"/>
    </row>
    <row r="10" spans="1:17" x14ac:dyDescent="0.2">
      <c r="A10" s="19" t="s">
        <v>34</v>
      </c>
      <c r="B10" s="20">
        <v>102370</v>
      </c>
      <c r="C10" s="20">
        <v>3412</v>
      </c>
      <c r="D10" s="20">
        <v>328</v>
      </c>
      <c r="E10" s="20">
        <v>30</v>
      </c>
      <c r="F10" s="20">
        <v>91</v>
      </c>
      <c r="G10" s="20">
        <v>390</v>
      </c>
      <c r="H10" s="20">
        <v>18</v>
      </c>
      <c r="I10" s="20">
        <v>95</v>
      </c>
      <c r="J10" s="20">
        <v>1049</v>
      </c>
      <c r="K10" s="20">
        <v>73</v>
      </c>
      <c r="L10" s="20">
        <v>93</v>
      </c>
      <c r="M10" s="21">
        <v>0.63</v>
      </c>
      <c r="N10" s="20">
        <v>143</v>
      </c>
      <c r="O10" s="21">
        <v>15.6</v>
      </c>
      <c r="P10" s="20"/>
      <c r="Q10" s="20"/>
    </row>
    <row r="11" spans="1:17" x14ac:dyDescent="0.2">
      <c r="A11" s="19" t="s">
        <v>35</v>
      </c>
      <c r="B11" s="20">
        <v>108601</v>
      </c>
      <c r="C11" s="20">
        <v>3503</v>
      </c>
      <c r="D11" s="20">
        <v>348</v>
      </c>
      <c r="E11" s="20">
        <v>31</v>
      </c>
      <c r="F11" s="20">
        <v>90</v>
      </c>
      <c r="G11" s="20">
        <v>372</v>
      </c>
      <c r="H11" s="20">
        <v>37</v>
      </c>
      <c r="I11" s="20">
        <v>89</v>
      </c>
      <c r="J11" s="20">
        <v>1021</v>
      </c>
      <c r="K11" s="20">
        <v>169</v>
      </c>
      <c r="L11" s="20">
        <v>83</v>
      </c>
      <c r="M11" s="21">
        <v>0.76</v>
      </c>
      <c r="N11" s="20">
        <v>71.5</v>
      </c>
      <c r="O11" s="21">
        <v>16.100000000000001</v>
      </c>
      <c r="P11" s="20"/>
      <c r="Q11" s="20"/>
    </row>
    <row r="12" spans="1:17" x14ac:dyDescent="0.2">
      <c r="A12" s="19" t="s">
        <v>36</v>
      </c>
      <c r="B12" s="20">
        <v>109273</v>
      </c>
      <c r="C12" s="20">
        <v>3642</v>
      </c>
      <c r="D12" s="20">
        <v>348</v>
      </c>
      <c r="E12" s="20">
        <v>118</v>
      </c>
      <c r="F12" s="20">
        <v>67</v>
      </c>
      <c r="G12" s="20">
        <v>381</v>
      </c>
      <c r="H12" s="20">
        <v>68</v>
      </c>
      <c r="I12" s="20">
        <v>82</v>
      </c>
      <c r="J12" s="20">
        <v>1070</v>
      </c>
      <c r="K12" s="20">
        <v>185</v>
      </c>
      <c r="L12" s="20">
        <v>81</v>
      </c>
      <c r="M12" s="21">
        <v>0.99</v>
      </c>
      <c r="N12" s="20">
        <v>174</v>
      </c>
      <c r="O12" s="21">
        <v>16.100000000000001</v>
      </c>
      <c r="P12" s="20"/>
      <c r="Q12" s="20"/>
    </row>
    <row r="13" spans="1:17" x14ac:dyDescent="0.2">
      <c r="A13" s="19" t="s">
        <v>37</v>
      </c>
      <c r="B13" s="20">
        <v>116738</v>
      </c>
      <c r="C13" s="20">
        <v>3766</v>
      </c>
      <c r="D13" s="20">
        <v>352</v>
      </c>
      <c r="E13" s="20">
        <v>46</v>
      </c>
      <c r="F13" s="20">
        <v>87</v>
      </c>
      <c r="G13" s="20">
        <v>343</v>
      </c>
      <c r="H13" s="20">
        <v>25</v>
      </c>
      <c r="I13" s="20">
        <v>93</v>
      </c>
      <c r="J13" s="20">
        <v>960</v>
      </c>
      <c r="K13" s="20">
        <v>77</v>
      </c>
      <c r="L13" s="20">
        <v>92</v>
      </c>
      <c r="M13" s="21">
        <v>0.81</v>
      </c>
      <c r="N13" s="20">
        <v>200</v>
      </c>
      <c r="O13" s="21">
        <v>14.8</v>
      </c>
      <c r="P13" s="20"/>
      <c r="Q13" s="20"/>
    </row>
    <row r="14" spans="1:17" x14ac:dyDescent="0.2">
      <c r="A14" s="19" t="s">
        <v>38</v>
      </c>
      <c r="B14" s="20">
        <v>126158</v>
      </c>
      <c r="C14" s="20">
        <v>4070</v>
      </c>
      <c r="D14" s="20">
        <v>350</v>
      </c>
      <c r="E14" s="20">
        <v>36</v>
      </c>
      <c r="F14" s="20">
        <v>88</v>
      </c>
      <c r="G14" s="20">
        <v>294</v>
      </c>
      <c r="H14" s="20">
        <v>21</v>
      </c>
      <c r="I14" s="20">
        <v>93</v>
      </c>
      <c r="J14" s="20">
        <v>789</v>
      </c>
      <c r="K14" s="20">
        <v>54</v>
      </c>
      <c r="L14" s="20">
        <v>93</v>
      </c>
      <c r="M14" s="21">
        <v>0.68</v>
      </c>
      <c r="N14" s="20">
        <v>167</v>
      </c>
      <c r="O14" s="21">
        <v>14.6</v>
      </c>
      <c r="P14" s="20"/>
      <c r="Q14" s="20"/>
    </row>
    <row r="15" spans="1:17" x14ac:dyDescent="0.2">
      <c r="A15" s="19" t="s">
        <v>39</v>
      </c>
      <c r="B15" s="20">
        <v>112531</v>
      </c>
      <c r="C15" s="20">
        <v>3751</v>
      </c>
      <c r="D15" s="20">
        <v>346</v>
      </c>
      <c r="E15" s="20">
        <v>34</v>
      </c>
      <c r="F15" s="20">
        <v>90</v>
      </c>
      <c r="G15" s="20">
        <v>336</v>
      </c>
      <c r="H15" s="20">
        <v>15</v>
      </c>
      <c r="I15" s="20">
        <v>96</v>
      </c>
      <c r="J15" s="20">
        <v>1062</v>
      </c>
      <c r="K15" s="20">
        <v>54</v>
      </c>
      <c r="L15" s="20">
        <v>95</v>
      </c>
      <c r="M15" s="21">
        <v>0.74</v>
      </c>
      <c r="N15" s="20">
        <v>169</v>
      </c>
      <c r="O15" s="21">
        <v>14.6</v>
      </c>
      <c r="P15" s="20"/>
      <c r="Q15" s="20"/>
    </row>
    <row r="16" spans="1:17" x14ac:dyDescent="0.2">
      <c r="A16" s="19" t="s">
        <v>40</v>
      </c>
      <c r="B16" s="20">
        <v>113516</v>
      </c>
      <c r="C16" s="20">
        <v>3662</v>
      </c>
      <c r="D16" s="20">
        <v>277</v>
      </c>
      <c r="E16" s="20">
        <v>62</v>
      </c>
      <c r="F16" s="20">
        <v>77</v>
      </c>
      <c r="G16" s="20">
        <v>278</v>
      </c>
      <c r="H16" s="20">
        <v>23</v>
      </c>
      <c r="I16" s="20">
        <v>91</v>
      </c>
      <c r="J16" s="20">
        <v>890</v>
      </c>
      <c r="K16" s="20">
        <v>82</v>
      </c>
      <c r="L16" s="20">
        <v>90</v>
      </c>
      <c r="M16" s="21">
        <v>0.59</v>
      </c>
      <c r="N16" s="20">
        <v>286</v>
      </c>
      <c r="O16" s="21">
        <v>15</v>
      </c>
      <c r="P16" s="20"/>
      <c r="Q16" s="20"/>
    </row>
    <row r="17" spans="1:17" x14ac:dyDescent="0.2">
      <c r="A17" s="19" t="s">
        <v>41</v>
      </c>
      <c r="B17" s="20">
        <v>102811</v>
      </c>
      <c r="C17" s="20">
        <v>3427</v>
      </c>
      <c r="D17" s="20">
        <v>238</v>
      </c>
      <c r="E17" s="20">
        <v>41</v>
      </c>
      <c r="F17" s="20">
        <v>83</v>
      </c>
      <c r="G17" s="20">
        <v>238</v>
      </c>
      <c r="H17" s="20">
        <v>30</v>
      </c>
      <c r="I17" s="20">
        <v>87</v>
      </c>
      <c r="J17" s="20">
        <v>859</v>
      </c>
      <c r="K17" s="20">
        <v>82</v>
      </c>
      <c r="L17" s="20">
        <v>90</v>
      </c>
      <c r="M17" s="21">
        <v>0.62</v>
      </c>
      <c r="N17" s="20">
        <v>150</v>
      </c>
      <c r="O17" s="21">
        <v>15.3</v>
      </c>
      <c r="P17" s="20"/>
      <c r="Q17" s="20"/>
    </row>
    <row r="18" spans="1:17" ht="15.75" thickBot="1" x14ac:dyDescent="0.25">
      <c r="A18" s="19" t="s">
        <v>42</v>
      </c>
      <c r="B18" s="20">
        <v>103285</v>
      </c>
      <c r="C18" s="20">
        <v>3332</v>
      </c>
      <c r="D18" s="20">
        <v>253</v>
      </c>
      <c r="E18" s="20">
        <v>30</v>
      </c>
      <c r="F18" s="20">
        <v>88</v>
      </c>
      <c r="G18" s="20">
        <v>241</v>
      </c>
      <c r="H18" s="20">
        <v>18</v>
      </c>
      <c r="I18" s="20">
        <v>92</v>
      </c>
      <c r="J18" s="20">
        <v>775</v>
      </c>
      <c r="K18" s="20">
        <v>61</v>
      </c>
      <c r="L18" s="20">
        <v>92</v>
      </c>
      <c r="M18" s="21">
        <v>0.64</v>
      </c>
      <c r="N18" s="20">
        <v>159</v>
      </c>
      <c r="O18" s="21">
        <v>14.8</v>
      </c>
      <c r="P18" s="20"/>
      <c r="Q18" s="20"/>
    </row>
    <row r="19" spans="1:17" ht="15.75" thickTop="1" x14ac:dyDescent="0.2">
      <c r="A19" s="24" t="s">
        <v>43</v>
      </c>
      <c r="B19" s="25">
        <f t="shared" ref="B19:N19" si="0">SUM(B7:B18)</f>
        <v>1311345</v>
      </c>
      <c r="C19" s="25">
        <f t="shared" si="0"/>
        <v>43103</v>
      </c>
      <c r="D19" s="25">
        <f t="shared" si="0"/>
        <v>3796</v>
      </c>
      <c r="E19" s="25">
        <f t="shared" si="0"/>
        <v>520</v>
      </c>
      <c r="F19" s="25">
        <f>SUM(F7:F18)</f>
        <v>1031</v>
      </c>
      <c r="G19" s="25">
        <f>SUM(G7:G18)</f>
        <v>3967</v>
      </c>
      <c r="H19" s="25">
        <f>SUM(H7:H18)</f>
        <v>289</v>
      </c>
      <c r="I19" s="25">
        <f>SUM(I7:I18)</f>
        <v>1108</v>
      </c>
      <c r="J19" s="25">
        <f t="shared" si="0"/>
        <v>11199</v>
      </c>
      <c r="K19" s="25">
        <f t="shared" si="0"/>
        <v>1061</v>
      </c>
      <c r="L19" s="25">
        <f>SUM(L7:L18)</f>
        <v>1084</v>
      </c>
      <c r="M19" s="26">
        <f t="shared" si="0"/>
        <v>8.17</v>
      </c>
      <c r="N19" s="25">
        <f t="shared" si="0"/>
        <v>1811</v>
      </c>
      <c r="O19" s="26">
        <f>SUM(O7:O18)</f>
        <v>183.55</v>
      </c>
      <c r="P19" s="25">
        <f>SUM(P7:P18)</f>
        <v>0</v>
      </c>
      <c r="Q19" s="25">
        <f>SUM(Q7:Q18)</f>
        <v>0</v>
      </c>
    </row>
    <row r="20" spans="1:17" ht="15.75" thickBot="1" x14ac:dyDescent="0.25">
      <c r="A20" s="27" t="s">
        <v>44</v>
      </c>
      <c r="B20" s="28">
        <f t="shared" ref="B20:N20" si="1">B19/12</f>
        <v>109278.75</v>
      </c>
      <c r="C20" s="28">
        <f t="shared" si="1"/>
        <v>3591.9166666666665</v>
      </c>
      <c r="D20" s="28">
        <f t="shared" si="1"/>
        <v>316.33333333333331</v>
      </c>
      <c r="E20" s="28">
        <f t="shared" si="1"/>
        <v>43.333333333333336</v>
      </c>
      <c r="F20" s="28">
        <f>F19/12</f>
        <v>85.916666666666671</v>
      </c>
      <c r="G20" s="28">
        <f>G19/12</f>
        <v>330.58333333333331</v>
      </c>
      <c r="H20" s="28">
        <f>H19/12</f>
        <v>24.083333333333332</v>
      </c>
      <c r="I20" s="28">
        <f>I19/12</f>
        <v>92.333333333333329</v>
      </c>
      <c r="J20" s="28">
        <f t="shared" si="1"/>
        <v>933.25</v>
      </c>
      <c r="K20" s="28">
        <f t="shared" si="1"/>
        <v>88.416666666666671</v>
      </c>
      <c r="L20" s="28">
        <f>L19/12</f>
        <v>90.333333333333329</v>
      </c>
      <c r="M20" s="29">
        <f t="shared" si="1"/>
        <v>0.68083333333333329</v>
      </c>
      <c r="N20" s="28">
        <f t="shared" si="1"/>
        <v>150.91666666666666</v>
      </c>
      <c r="O20" s="29">
        <f>O19/12</f>
        <v>15.295833333333334</v>
      </c>
      <c r="P20" s="28">
        <f>P19/12</f>
        <v>0</v>
      </c>
      <c r="Q20" s="28">
        <f>Q19/12</f>
        <v>0</v>
      </c>
    </row>
    <row r="21" spans="1:17" s="14" customFormat="1" ht="16.5" thickTop="1" x14ac:dyDescent="0.25"/>
    <row r="22" spans="1:17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5.75" thickBo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6.5" thickTop="1" x14ac:dyDescent="0.25">
      <c r="A24" s="11" t="s">
        <v>8</v>
      </c>
      <c r="B24" s="12" t="s">
        <v>9</v>
      </c>
      <c r="C24" s="12" t="s">
        <v>10</v>
      </c>
      <c r="D24" s="12" t="s">
        <v>11</v>
      </c>
      <c r="E24" s="12" t="s">
        <v>12</v>
      </c>
      <c r="F24" s="13" t="s">
        <v>4</v>
      </c>
      <c r="G24" s="12" t="s">
        <v>13</v>
      </c>
      <c r="H24" s="12" t="s">
        <v>14</v>
      </c>
      <c r="I24" s="13" t="s">
        <v>5</v>
      </c>
      <c r="J24" s="12" t="s">
        <v>15</v>
      </c>
      <c r="K24" s="12" t="s">
        <v>16</v>
      </c>
      <c r="L24" s="13" t="s">
        <v>17</v>
      </c>
      <c r="M24" s="13" t="s">
        <v>18</v>
      </c>
      <c r="N24" s="12" t="s">
        <v>19</v>
      </c>
      <c r="O24" s="13" t="s">
        <v>20</v>
      </c>
      <c r="P24" s="12" t="s">
        <v>21</v>
      </c>
      <c r="Q24" s="12" t="s">
        <v>22</v>
      </c>
    </row>
    <row r="25" spans="1:17" ht="19.5" thickBot="1" x14ac:dyDescent="0.3">
      <c r="A25" s="15" t="s">
        <v>45</v>
      </c>
      <c r="B25" s="16" t="s">
        <v>24</v>
      </c>
      <c r="C25" s="17" t="s">
        <v>25</v>
      </c>
      <c r="D25" s="15" t="s">
        <v>26</v>
      </c>
      <c r="E25" s="15" t="s">
        <v>26</v>
      </c>
      <c r="F25" s="18" t="s">
        <v>27</v>
      </c>
      <c r="G25" s="15" t="s">
        <v>26</v>
      </c>
      <c r="H25" s="15" t="s">
        <v>26</v>
      </c>
      <c r="I25" s="18" t="s">
        <v>27</v>
      </c>
      <c r="J25" s="15" t="s">
        <v>26</v>
      </c>
      <c r="K25" s="15" t="s">
        <v>26</v>
      </c>
      <c r="L25" s="18" t="s">
        <v>27</v>
      </c>
      <c r="M25" s="17" t="s">
        <v>28</v>
      </c>
      <c r="N25" s="16" t="s">
        <v>29</v>
      </c>
      <c r="O25" s="18" t="s">
        <v>30</v>
      </c>
      <c r="P25" s="16"/>
      <c r="Q25" s="16"/>
    </row>
    <row r="26" spans="1:17" ht="15.75" thickTop="1" x14ac:dyDescent="0.2">
      <c r="A26" s="19" t="s">
        <v>31</v>
      </c>
      <c r="B26" s="20">
        <v>97170</v>
      </c>
      <c r="C26" s="20">
        <v>3135</v>
      </c>
      <c r="D26" s="20">
        <v>290</v>
      </c>
      <c r="E26" s="20">
        <v>37</v>
      </c>
      <c r="F26" s="20">
        <v>86</v>
      </c>
      <c r="G26" s="20">
        <v>236</v>
      </c>
      <c r="H26" s="20">
        <v>19</v>
      </c>
      <c r="I26" s="20">
        <v>92</v>
      </c>
      <c r="J26" s="20">
        <v>777</v>
      </c>
      <c r="K26" s="20">
        <v>67</v>
      </c>
      <c r="L26" s="20">
        <v>91</v>
      </c>
      <c r="M26" s="21">
        <v>0.65</v>
      </c>
      <c r="N26" s="20">
        <v>148</v>
      </c>
      <c r="O26" s="21">
        <v>14.8</v>
      </c>
      <c r="P26" s="20"/>
      <c r="Q26" s="20"/>
    </row>
    <row r="27" spans="1:17" x14ac:dyDescent="0.2">
      <c r="A27" s="19" t="s">
        <v>32</v>
      </c>
      <c r="B27" s="20">
        <v>95047</v>
      </c>
      <c r="C27" s="20">
        <v>3395</v>
      </c>
      <c r="D27" s="20">
        <v>297</v>
      </c>
      <c r="E27" s="20">
        <v>47</v>
      </c>
      <c r="F27" s="20">
        <v>84</v>
      </c>
      <c r="G27" s="20">
        <v>265</v>
      </c>
      <c r="H27" s="20">
        <v>20</v>
      </c>
      <c r="I27" s="20">
        <v>92</v>
      </c>
      <c r="J27" s="20">
        <v>833</v>
      </c>
      <c r="K27" s="20">
        <v>69</v>
      </c>
      <c r="L27" s="20">
        <v>92</v>
      </c>
      <c r="M27" s="21">
        <v>0.54</v>
      </c>
      <c r="N27" s="20">
        <v>120</v>
      </c>
      <c r="O27" s="21">
        <v>15.6</v>
      </c>
      <c r="P27" s="20"/>
      <c r="Q27" s="20"/>
    </row>
    <row r="28" spans="1:17" x14ac:dyDescent="0.2">
      <c r="A28" s="19" t="s">
        <v>33</v>
      </c>
      <c r="B28" s="20">
        <v>99547</v>
      </c>
      <c r="C28" s="20">
        <v>3211</v>
      </c>
      <c r="D28" s="20">
        <v>268</v>
      </c>
      <c r="E28" s="20">
        <v>36</v>
      </c>
      <c r="F28" s="20">
        <v>86</v>
      </c>
      <c r="G28" s="20">
        <v>266</v>
      </c>
      <c r="H28" s="20">
        <v>22</v>
      </c>
      <c r="I28" s="20">
        <v>92</v>
      </c>
      <c r="J28" s="20">
        <v>838</v>
      </c>
      <c r="K28" s="20">
        <v>71</v>
      </c>
      <c r="L28" s="20">
        <v>92</v>
      </c>
      <c r="M28" s="21">
        <v>0.54</v>
      </c>
      <c r="N28" s="20">
        <v>101</v>
      </c>
      <c r="O28" s="21">
        <v>15.6</v>
      </c>
      <c r="P28" s="20"/>
      <c r="Q28" s="20"/>
    </row>
    <row r="29" spans="1:17" x14ac:dyDescent="0.2">
      <c r="A29" s="19" t="s">
        <v>34</v>
      </c>
      <c r="B29" s="20">
        <v>106472</v>
      </c>
      <c r="C29" s="20">
        <v>3549</v>
      </c>
      <c r="D29" s="20">
        <v>252</v>
      </c>
      <c r="E29" s="20">
        <v>38</v>
      </c>
      <c r="F29" s="20">
        <v>84</v>
      </c>
      <c r="G29" s="20">
        <v>247</v>
      </c>
      <c r="H29" s="20">
        <v>29</v>
      </c>
      <c r="I29" s="20">
        <v>88</v>
      </c>
      <c r="J29" s="20">
        <v>813</v>
      </c>
      <c r="K29" s="20">
        <v>79</v>
      </c>
      <c r="L29" s="20">
        <v>90</v>
      </c>
      <c r="M29" s="21">
        <v>0.57999999999999996</v>
      </c>
      <c r="N29" s="20">
        <v>87</v>
      </c>
      <c r="O29" s="21">
        <v>15.7</v>
      </c>
      <c r="P29" s="20"/>
      <c r="Q29" s="20"/>
    </row>
    <row r="30" spans="1:17" x14ac:dyDescent="0.2">
      <c r="A30" s="19" t="s">
        <v>35</v>
      </c>
      <c r="B30" s="20">
        <v>107641</v>
      </c>
      <c r="C30" s="20">
        <v>3472</v>
      </c>
      <c r="D30" s="20">
        <v>403</v>
      </c>
      <c r="E30" s="20">
        <v>30</v>
      </c>
      <c r="F30" s="20">
        <v>93</v>
      </c>
      <c r="G30" s="20">
        <v>347</v>
      </c>
      <c r="H30" s="20">
        <v>21</v>
      </c>
      <c r="I30" s="20">
        <v>94</v>
      </c>
      <c r="J30" s="20">
        <v>1014</v>
      </c>
      <c r="K30" s="20">
        <v>70</v>
      </c>
      <c r="L30" s="20">
        <v>93</v>
      </c>
      <c r="M30" s="21">
        <v>0.67</v>
      </c>
      <c r="N30" s="20">
        <v>65</v>
      </c>
      <c r="O30" s="21">
        <v>14.8</v>
      </c>
      <c r="P30" s="20"/>
      <c r="Q30" s="20"/>
    </row>
    <row r="31" spans="1:17" x14ac:dyDescent="0.2">
      <c r="A31" s="19" t="s">
        <v>36</v>
      </c>
      <c r="B31" s="20">
        <v>105138</v>
      </c>
      <c r="C31" s="20">
        <v>3505</v>
      </c>
      <c r="D31" s="20">
        <v>265</v>
      </c>
      <c r="E31" s="20">
        <v>33</v>
      </c>
      <c r="F31" s="20">
        <v>87</v>
      </c>
      <c r="G31" s="20">
        <v>273</v>
      </c>
      <c r="H31" s="20">
        <v>18</v>
      </c>
      <c r="I31" s="20">
        <v>93</v>
      </c>
      <c r="J31" s="20">
        <v>880</v>
      </c>
      <c r="K31" s="20">
        <v>58</v>
      </c>
      <c r="L31" s="20">
        <v>93</v>
      </c>
      <c r="M31" s="21">
        <v>0.67</v>
      </c>
      <c r="N31" s="20">
        <v>105</v>
      </c>
      <c r="O31" s="21">
        <v>14.7</v>
      </c>
      <c r="P31" s="20"/>
      <c r="Q31" s="20"/>
    </row>
    <row r="32" spans="1:17" x14ac:dyDescent="0.2">
      <c r="A32" s="19" t="s">
        <v>37</v>
      </c>
      <c r="B32" s="20">
        <v>127625</v>
      </c>
      <c r="C32" s="20">
        <v>4117</v>
      </c>
      <c r="D32" s="20">
        <v>287</v>
      </c>
      <c r="E32" s="20">
        <v>35</v>
      </c>
      <c r="F32" s="20">
        <v>88</v>
      </c>
      <c r="G32" s="20">
        <v>289</v>
      </c>
      <c r="H32" s="20">
        <v>17</v>
      </c>
      <c r="I32" s="20">
        <v>94</v>
      </c>
      <c r="J32" s="20">
        <v>939</v>
      </c>
      <c r="K32" s="20">
        <v>58</v>
      </c>
      <c r="L32" s="20">
        <v>94</v>
      </c>
      <c r="M32" s="21">
        <v>0.56000000000000005</v>
      </c>
      <c r="N32" s="20">
        <v>114</v>
      </c>
      <c r="O32" s="21">
        <v>15.1</v>
      </c>
      <c r="P32" s="20"/>
      <c r="Q32" s="20"/>
    </row>
    <row r="33" spans="1:17" x14ac:dyDescent="0.2">
      <c r="A33" s="19" t="s">
        <v>38</v>
      </c>
      <c r="B33" s="20">
        <v>128523</v>
      </c>
      <c r="C33" s="20">
        <v>4146</v>
      </c>
      <c r="D33" s="20">
        <v>263</v>
      </c>
      <c r="E33" s="20">
        <v>32</v>
      </c>
      <c r="F33" s="20">
        <v>88</v>
      </c>
      <c r="G33" s="20">
        <v>261</v>
      </c>
      <c r="H33" s="20">
        <v>17</v>
      </c>
      <c r="I33" s="20">
        <v>93</v>
      </c>
      <c r="J33" s="20">
        <v>834</v>
      </c>
      <c r="K33" s="20">
        <v>60</v>
      </c>
      <c r="L33" s="20">
        <v>93</v>
      </c>
      <c r="M33" s="21">
        <v>0.54</v>
      </c>
      <c r="N33" s="20">
        <v>106</v>
      </c>
      <c r="O33" s="21">
        <v>14.9</v>
      </c>
      <c r="P33" s="20"/>
      <c r="Q33" s="20"/>
    </row>
    <row r="34" spans="1:17" x14ac:dyDescent="0.2">
      <c r="A34" s="19" t="s">
        <v>39</v>
      </c>
      <c r="B34" s="20">
        <v>109335</v>
      </c>
      <c r="C34" s="20">
        <v>3645</v>
      </c>
      <c r="D34" s="20">
        <v>242</v>
      </c>
      <c r="E34" s="20">
        <v>39</v>
      </c>
      <c r="F34" s="20">
        <v>84</v>
      </c>
      <c r="G34" s="20">
        <v>246</v>
      </c>
      <c r="H34" s="20">
        <v>15</v>
      </c>
      <c r="I34" s="20">
        <v>94</v>
      </c>
      <c r="J34" s="20">
        <v>815</v>
      </c>
      <c r="K34" s="20">
        <v>69</v>
      </c>
      <c r="L34" s="20">
        <v>92</v>
      </c>
      <c r="M34" s="21">
        <v>0.53</v>
      </c>
      <c r="N34" s="20">
        <v>106</v>
      </c>
      <c r="O34" s="21">
        <v>14.5</v>
      </c>
      <c r="P34" s="20"/>
      <c r="Q34" s="20"/>
    </row>
    <row r="35" spans="1:17" x14ac:dyDescent="0.2">
      <c r="A35" s="19" t="s">
        <v>40</v>
      </c>
      <c r="B35" s="20">
        <v>105025</v>
      </c>
      <c r="C35" s="20">
        <v>3388</v>
      </c>
      <c r="D35" s="20">
        <v>254</v>
      </c>
      <c r="E35" s="20">
        <v>32</v>
      </c>
      <c r="F35" s="20">
        <v>87</v>
      </c>
      <c r="G35" s="20">
        <v>260</v>
      </c>
      <c r="H35" s="20">
        <v>15</v>
      </c>
      <c r="I35" s="20">
        <v>94</v>
      </c>
      <c r="J35" s="20">
        <v>867</v>
      </c>
      <c r="K35" s="20">
        <v>58</v>
      </c>
      <c r="L35" s="20">
        <v>93</v>
      </c>
      <c r="M35" s="21">
        <v>0.53</v>
      </c>
      <c r="N35" s="20">
        <v>63</v>
      </c>
      <c r="O35" s="21">
        <v>15.1</v>
      </c>
      <c r="P35" s="20"/>
      <c r="Q35" s="20"/>
    </row>
    <row r="36" spans="1:17" x14ac:dyDescent="0.2">
      <c r="A36" s="19" t="s">
        <v>41</v>
      </c>
      <c r="B36" s="20">
        <v>94440</v>
      </c>
      <c r="C36" s="20">
        <v>3148</v>
      </c>
      <c r="D36" s="20">
        <v>291</v>
      </c>
      <c r="E36" s="20">
        <v>40</v>
      </c>
      <c r="F36" s="20">
        <v>86</v>
      </c>
      <c r="G36" s="20">
        <v>266</v>
      </c>
      <c r="H36" s="20">
        <v>16</v>
      </c>
      <c r="I36" s="20">
        <v>94</v>
      </c>
      <c r="J36" s="20">
        <v>869</v>
      </c>
      <c r="K36" s="20">
        <v>57</v>
      </c>
      <c r="L36" s="20">
        <v>93</v>
      </c>
      <c r="M36" s="21">
        <v>0.54</v>
      </c>
      <c r="N36" s="20">
        <v>127</v>
      </c>
      <c r="O36" s="21">
        <v>14.6</v>
      </c>
      <c r="P36" s="20"/>
      <c r="Q36" s="20"/>
    </row>
    <row r="37" spans="1:17" ht="15.75" thickBot="1" x14ac:dyDescent="0.25">
      <c r="A37" s="19" t="s">
        <v>42</v>
      </c>
      <c r="B37" s="20">
        <v>97178</v>
      </c>
      <c r="C37" s="20">
        <v>3135</v>
      </c>
      <c r="D37" s="20">
        <v>266</v>
      </c>
      <c r="E37" s="20">
        <v>50</v>
      </c>
      <c r="F37" s="20">
        <v>81</v>
      </c>
      <c r="G37" s="20">
        <v>260</v>
      </c>
      <c r="H37" s="20">
        <v>18</v>
      </c>
      <c r="I37" s="20">
        <v>93</v>
      </c>
      <c r="J37" s="20">
        <v>829</v>
      </c>
      <c r="K37" s="20">
        <v>62</v>
      </c>
      <c r="L37" s="20">
        <v>93</v>
      </c>
      <c r="M37" s="21">
        <v>0.56999999999999995</v>
      </c>
      <c r="N37" s="20">
        <v>56</v>
      </c>
      <c r="O37" s="21">
        <v>14.8</v>
      </c>
      <c r="P37" s="20"/>
      <c r="Q37" s="20"/>
    </row>
    <row r="38" spans="1:17" ht="15.75" thickTop="1" x14ac:dyDescent="0.2">
      <c r="A38" s="24" t="s">
        <v>46</v>
      </c>
      <c r="B38" s="25">
        <f t="shared" ref="B38:N38" si="2">SUM(B26:B37)</f>
        <v>1273141</v>
      </c>
      <c r="C38" s="25">
        <f t="shared" si="2"/>
        <v>41846</v>
      </c>
      <c r="D38" s="25">
        <f t="shared" si="2"/>
        <v>3378</v>
      </c>
      <c r="E38" s="25">
        <f t="shared" si="2"/>
        <v>449</v>
      </c>
      <c r="F38" s="25">
        <f>SUM(F26:F37)</f>
        <v>1034</v>
      </c>
      <c r="G38" s="25">
        <f>SUM(G26:G37)</f>
        <v>3216</v>
      </c>
      <c r="H38" s="25">
        <f>SUM(H26:H37)</f>
        <v>227</v>
      </c>
      <c r="I38" s="25">
        <f>SUM(I26:I37)</f>
        <v>1113</v>
      </c>
      <c r="J38" s="25">
        <f t="shared" si="2"/>
        <v>10308</v>
      </c>
      <c r="K38" s="25">
        <f t="shared" si="2"/>
        <v>778</v>
      </c>
      <c r="L38" s="25">
        <f>SUM(L26:L37)</f>
        <v>1109</v>
      </c>
      <c r="M38" s="26">
        <f t="shared" si="2"/>
        <v>6.9200000000000008</v>
      </c>
      <c r="N38" s="25">
        <f t="shared" si="2"/>
        <v>1198</v>
      </c>
      <c r="O38" s="26">
        <f>SUM(O26:O37)</f>
        <v>180.2</v>
      </c>
      <c r="P38" s="25">
        <f>SUM(P26:P37)</f>
        <v>0</v>
      </c>
      <c r="Q38" s="25">
        <f>SUM(Q26:Q37)</f>
        <v>0</v>
      </c>
    </row>
    <row r="39" spans="1:17" ht="15.75" thickBot="1" x14ac:dyDescent="0.25">
      <c r="A39" s="27" t="s">
        <v>47</v>
      </c>
      <c r="B39" s="28">
        <f t="shared" ref="B39:N39" si="3">B38/12</f>
        <v>106095.08333333333</v>
      </c>
      <c r="C39" s="28">
        <f t="shared" si="3"/>
        <v>3487.1666666666665</v>
      </c>
      <c r="D39" s="28">
        <f t="shared" si="3"/>
        <v>281.5</v>
      </c>
      <c r="E39" s="28">
        <f t="shared" si="3"/>
        <v>37.416666666666664</v>
      </c>
      <c r="F39" s="28">
        <f>F38/12</f>
        <v>86.166666666666671</v>
      </c>
      <c r="G39" s="28">
        <f>G38/12</f>
        <v>268</v>
      </c>
      <c r="H39" s="28">
        <f>H38/12</f>
        <v>18.916666666666668</v>
      </c>
      <c r="I39" s="28">
        <f>I38/12</f>
        <v>92.75</v>
      </c>
      <c r="J39" s="28">
        <f t="shared" si="3"/>
        <v>859</v>
      </c>
      <c r="K39" s="28">
        <f t="shared" si="3"/>
        <v>64.833333333333329</v>
      </c>
      <c r="L39" s="28">
        <f>L38/12</f>
        <v>92.416666666666671</v>
      </c>
      <c r="M39" s="29">
        <f t="shared" si="3"/>
        <v>0.57666666666666677</v>
      </c>
      <c r="N39" s="28">
        <f t="shared" si="3"/>
        <v>99.833333333333329</v>
      </c>
      <c r="O39" s="29">
        <f>O38/12</f>
        <v>15.016666666666666</v>
      </c>
      <c r="P39" s="28">
        <f>P38/12</f>
        <v>0</v>
      </c>
      <c r="Q39" s="28">
        <f>Q38/12</f>
        <v>0</v>
      </c>
    </row>
    <row r="40" spans="1:17" ht="15.75" thickTop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5.75" thickBo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6.5" thickTop="1" x14ac:dyDescent="0.25">
      <c r="A43" s="30" t="s">
        <v>8</v>
      </c>
      <c r="B43" s="12" t="s">
        <v>9</v>
      </c>
      <c r="C43" s="12" t="s">
        <v>10</v>
      </c>
      <c r="D43" s="12" t="s">
        <v>11</v>
      </c>
      <c r="E43" s="12" t="s">
        <v>12</v>
      </c>
      <c r="F43" s="13" t="s">
        <v>4</v>
      </c>
      <c r="G43" s="12" t="s">
        <v>13</v>
      </c>
      <c r="H43" s="12" t="s">
        <v>14</v>
      </c>
      <c r="I43" s="13" t="s">
        <v>5</v>
      </c>
      <c r="J43" s="12" t="s">
        <v>15</v>
      </c>
      <c r="K43" s="12" t="s">
        <v>16</v>
      </c>
      <c r="L43" s="13" t="s">
        <v>17</v>
      </c>
      <c r="M43" s="13" t="s">
        <v>18</v>
      </c>
      <c r="N43" s="12" t="s">
        <v>19</v>
      </c>
      <c r="O43" s="13" t="s">
        <v>20</v>
      </c>
      <c r="P43" s="12" t="s">
        <v>21</v>
      </c>
      <c r="Q43" s="12" t="s">
        <v>22</v>
      </c>
    </row>
    <row r="44" spans="1:17" ht="19.5" thickBot="1" x14ac:dyDescent="0.3">
      <c r="A44" s="31" t="s">
        <v>48</v>
      </c>
      <c r="B44" s="16" t="s">
        <v>24</v>
      </c>
      <c r="C44" s="17" t="s">
        <v>25</v>
      </c>
      <c r="D44" s="15" t="s">
        <v>26</v>
      </c>
      <c r="E44" s="15" t="s">
        <v>26</v>
      </c>
      <c r="F44" s="18" t="s">
        <v>27</v>
      </c>
      <c r="G44" s="15" t="s">
        <v>26</v>
      </c>
      <c r="H44" s="15" t="s">
        <v>26</v>
      </c>
      <c r="I44" s="18" t="s">
        <v>27</v>
      </c>
      <c r="J44" s="15" t="s">
        <v>26</v>
      </c>
      <c r="K44" s="15" t="s">
        <v>26</v>
      </c>
      <c r="L44" s="18" t="s">
        <v>27</v>
      </c>
      <c r="M44" s="17" t="s">
        <v>28</v>
      </c>
      <c r="N44" s="16" t="s">
        <v>29</v>
      </c>
      <c r="O44" s="18" t="s">
        <v>30</v>
      </c>
      <c r="P44" s="16"/>
      <c r="Q44" s="16"/>
    </row>
    <row r="45" spans="1:17" ht="15.75" thickTop="1" x14ac:dyDescent="0.2">
      <c r="A45" s="19" t="s">
        <v>31</v>
      </c>
      <c r="B45" s="20">
        <v>104462</v>
      </c>
      <c r="C45" s="20">
        <v>3370</v>
      </c>
      <c r="D45" s="20">
        <v>299</v>
      </c>
      <c r="E45" s="23">
        <v>43</v>
      </c>
      <c r="F45" s="20">
        <v>86</v>
      </c>
      <c r="G45" s="20">
        <v>263</v>
      </c>
      <c r="H45" s="20">
        <v>15</v>
      </c>
      <c r="I45" s="20">
        <v>94</v>
      </c>
      <c r="J45" s="20">
        <v>815</v>
      </c>
      <c r="K45" s="20">
        <v>61</v>
      </c>
      <c r="L45" s="20">
        <v>93</v>
      </c>
      <c r="M45" s="21">
        <v>0.52</v>
      </c>
      <c r="N45" s="20">
        <v>70</v>
      </c>
      <c r="O45" s="21">
        <v>14.7</v>
      </c>
      <c r="P45" s="20"/>
      <c r="Q45" s="20"/>
    </row>
    <row r="46" spans="1:17" x14ac:dyDescent="0.2">
      <c r="A46" s="19" t="s">
        <v>32</v>
      </c>
      <c r="B46" s="20">
        <v>85727</v>
      </c>
      <c r="C46" s="20">
        <v>3062</v>
      </c>
      <c r="D46" s="20">
        <v>349</v>
      </c>
      <c r="E46" s="23">
        <v>42</v>
      </c>
      <c r="F46" s="20">
        <v>87</v>
      </c>
      <c r="G46" s="20">
        <v>293</v>
      </c>
      <c r="H46" s="20">
        <v>14</v>
      </c>
      <c r="I46" s="20">
        <v>95</v>
      </c>
      <c r="J46" s="20">
        <v>904</v>
      </c>
      <c r="K46" s="20">
        <v>63</v>
      </c>
      <c r="L46" s="20">
        <v>93</v>
      </c>
      <c r="M46" s="21">
        <v>0.57999999999999996</v>
      </c>
      <c r="N46" s="20">
        <v>75</v>
      </c>
      <c r="O46" s="21">
        <v>14.6</v>
      </c>
      <c r="P46" s="20"/>
      <c r="Q46" s="20"/>
    </row>
    <row r="47" spans="1:17" x14ac:dyDescent="0.2">
      <c r="A47" s="19" t="s">
        <v>33</v>
      </c>
      <c r="B47" s="20">
        <v>102474</v>
      </c>
      <c r="C47" s="20">
        <v>3306</v>
      </c>
      <c r="D47" s="20">
        <v>311</v>
      </c>
      <c r="E47" s="23">
        <v>43</v>
      </c>
      <c r="F47" s="20">
        <v>86</v>
      </c>
      <c r="G47" s="20">
        <v>277</v>
      </c>
      <c r="H47" s="20">
        <v>15</v>
      </c>
      <c r="I47" s="20">
        <v>95</v>
      </c>
      <c r="J47" s="20">
        <v>847</v>
      </c>
      <c r="K47" s="20">
        <v>63</v>
      </c>
      <c r="L47" s="20">
        <v>93</v>
      </c>
      <c r="M47" s="21">
        <v>0.56000000000000005</v>
      </c>
      <c r="N47" s="20">
        <v>70</v>
      </c>
      <c r="O47" s="21">
        <v>14.5</v>
      </c>
      <c r="P47" s="20"/>
      <c r="Q47" s="20"/>
    </row>
    <row r="48" spans="1:17" x14ac:dyDescent="0.2">
      <c r="A48" s="19" t="s">
        <v>34</v>
      </c>
      <c r="B48" s="20">
        <v>103839</v>
      </c>
      <c r="C48" s="20">
        <v>3461</v>
      </c>
      <c r="D48" s="20">
        <v>352</v>
      </c>
      <c r="E48" s="23">
        <v>39</v>
      </c>
      <c r="F48" s="20">
        <v>89</v>
      </c>
      <c r="G48" s="20">
        <v>304</v>
      </c>
      <c r="H48" s="20">
        <v>14</v>
      </c>
      <c r="I48" s="20">
        <v>95</v>
      </c>
      <c r="J48" s="20">
        <v>927</v>
      </c>
      <c r="K48" s="20">
        <v>57</v>
      </c>
      <c r="L48" s="20">
        <v>94</v>
      </c>
      <c r="M48" s="21">
        <v>0.49</v>
      </c>
      <c r="N48" s="20">
        <v>65</v>
      </c>
      <c r="O48" s="21">
        <v>14.2</v>
      </c>
      <c r="P48" s="20"/>
      <c r="Q48" s="20"/>
    </row>
    <row r="49" spans="1:17" x14ac:dyDescent="0.2">
      <c r="A49" s="19" t="s">
        <v>35</v>
      </c>
      <c r="B49" s="20">
        <v>112733</v>
      </c>
      <c r="C49" s="20">
        <v>3637</v>
      </c>
      <c r="D49" s="20">
        <v>527</v>
      </c>
      <c r="E49" s="23">
        <v>36</v>
      </c>
      <c r="F49" s="20">
        <v>92</v>
      </c>
      <c r="G49" s="20">
        <v>335</v>
      </c>
      <c r="H49" s="20">
        <v>22</v>
      </c>
      <c r="I49" s="20">
        <v>93</v>
      </c>
      <c r="J49" s="20">
        <v>1105</v>
      </c>
      <c r="K49" s="20">
        <v>66</v>
      </c>
      <c r="L49" s="20">
        <v>94</v>
      </c>
      <c r="M49" s="21">
        <v>0.61</v>
      </c>
      <c r="N49" s="20">
        <v>68</v>
      </c>
      <c r="O49" s="21">
        <v>14.4</v>
      </c>
      <c r="P49" s="20"/>
      <c r="Q49" s="20"/>
    </row>
    <row r="50" spans="1:17" x14ac:dyDescent="0.2">
      <c r="A50" s="19" t="s">
        <v>36</v>
      </c>
      <c r="B50" s="20">
        <v>108340</v>
      </c>
      <c r="C50" s="20">
        <v>3611</v>
      </c>
      <c r="D50" s="20">
        <v>488</v>
      </c>
      <c r="E50" s="23">
        <v>36</v>
      </c>
      <c r="F50" s="20">
        <v>91</v>
      </c>
      <c r="G50" s="20">
        <v>281</v>
      </c>
      <c r="H50" s="20">
        <v>24</v>
      </c>
      <c r="I50" s="20">
        <v>91</v>
      </c>
      <c r="J50" s="20">
        <v>1024</v>
      </c>
      <c r="K50" s="20">
        <v>74</v>
      </c>
      <c r="L50" s="20">
        <v>93</v>
      </c>
      <c r="M50" s="21">
        <v>0.72</v>
      </c>
      <c r="N50" s="20">
        <v>117</v>
      </c>
      <c r="O50" s="21">
        <v>14</v>
      </c>
      <c r="P50" s="20"/>
      <c r="Q50" s="20"/>
    </row>
    <row r="51" spans="1:17" x14ac:dyDescent="0.2">
      <c r="A51" s="19" t="s">
        <v>37</v>
      </c>
      <c r="B51" s="20">
        <v>126626</v>
      </c>
      <c r="C51" s="20">
        <v>4085</v>
      </c>
      <c r="D51" s="20">
        <v>357</v>
      </c>
      <c r="E51" s="23">
        <v>32</v>
      </c>
      <c r="F51" s="20">
        <v>89</v>
      </c>
      <c r="G51" s="20">
        <v>338</v>
      </c>
      <c r="H51" s="20">
        <v>27</v>
      </c>
      <c r="I51" s="20">
        <v>92</v>
      </c>
      <c r="J51" s="20">
        <v>995</v>
      </c>
      <c r="K51" s="20"/>
      <c r="L51" s="20"/>
      <c r="M51" s="21">
        <v>0.81</v>
      </c>
      <c r="N51" s="20">
        <v>44</v>
      </c>
      <c r="O51" s="21">
        <v>15.6</v>
      </c>
      <c r="P51" s="20"/>
      <c r="Q51" s="20"/>
    </row>
    <row r="52" spans="1:17" x14ac:dyDescent="0.2">
      <c r="A52" s="19" t="s">
        <v>38</v>
      </c>
      <c r="B52" s="20">
        <v>134774</v>
      </c>
      <c r="C52" s="20">
        <v>4348</v>
      </c>
      <c r="D52" s="20">
        <v>314</v>
      </c>
      <c r="E52" s="23">
        <v>80</v>
      </c>
      <c r="F52" s="20">
        <v>75</v>
      </c>
      <c r="G52" s="20">
        <v>293</v>
      </c>
      <c r="H52" s="20">
        <v>39</v>
      </c>
      <c r="I52" s="20">
        <v>85</v>
      </c>
      <c r="J52" s="20">
        <v>1012</v>
      </c>
      <c r="K52" s="20">
        <v>109</v>
      </c>
      <c r="L52" s="20">
        <v>88</v>
      </c>
      <c r="M52" s="21">
        <v>0.73</v>
      </c>
      <c r="N52" s="20">
        <v>109</v>
      </c>
      <c r="O52" s="21">
        <v>17.2</v>
      </c>
      <c r="P52" s="20"/>
      <c r="Q52" s="20"/>
    </row>
    <row r="53" spans="1:17" x14ac:dyDescent="0.2">
      <c r="A53" s="19" t="s">
        <v>39</v>
      </c>
      <c r="B53" s="20">
        <v>118890</v>
      </c>
      <c r="C53" s="20">
        <v>3963</v>
      </c>
      <c r="D53" s="20">
        <v>335</v>
      </c>
      <c r="E53" s="23">
        <v>114</v>
      </c>
      <c r="F53" s="20">
        <v>65</v>
      </c>
      <c r="G53" s="20">
        <v>324</v>
      </c>
      <c r="H53" s="2">
        <v>56</v>
      </c>
      <c r="I53" s="20">
        <v>82</v>
      </c>
      <c r="J53" s="20">
        <v>901</v>
      </c>
      <c r="K53" s="20">
        <v>169</v>
      </c>
      <c r="L53" s="20">
        <v>81</v>
      </c>
      <c r="M53" s="21">
        <v>0.61</v>
      </c>
      <c r="N53" s="20">
        <v>95</v>
      </c>
      <c r="O53" s="21">
        <v>16.600000000000001</v>
      </c>
      <c r="P53" s="20"/>
      <c r="Q53" s="20"/>
    </row>
    <row r="54" spans="1:17" x14ac:dyDescent="0.2">
      <c r="A54" s="19" t="s">
        <v>40</v>
      </c>
      <c r="B54" s="20">
        <v>126320</v>
      </c>
      <c r="C54" s="20">
        <v>3388</v>
      </c>
      <c r="D54" s="20">
        <v>352</v>
      </c>
      <c r="E54" s="23">
        <v>106</v>
      </c>
      <c r="F54" s="20">
        <v>69</v>
      </c>
      <c r="G54" s="20">
        <v>244</v>
      </c>
      <c r="H54" s="20">
        <v>30</v>
      </c>
      <c r="I54" s="20">
        <v>86</v>
      </c>
      <c r="J54" s="20">
        <v>809</v>
      </c>
      <c r="K54" s="23">
        <v>108</v>
      </c>
      <c r="L54" s="20">
        <v>85</v>
      </c>
      <c r="M54" s="21">
        <v>0.66</v>
      </c>
      <c r="N54" s="20">
        <v>77</v>
      </c>
      <c r="O54" s="21">
        <v>16.2</v>
      </c>
      <c r="P54" s="20"/>
      <c r="Q54" s="20"/>
    </row>
    <row r="55" spans="1:17" x14ac:dyDescent="0.2">
      <c r="A55" s="19" t="s">
        <v>41</v>
      </c>
      <c r="B55" s="20">
        <v>117051</v>
      </c>
      <c r="C55" s="20">
        <v>2950</v>
      </c>
      <c r="D55" s="20">
        <v>483</v>
      </c>
      <c r="E55" s="23">
        <v>38</v>
      </c>
      <c r="F55" s="20">
        <v>91</v>
      </c>
      <c r="G55" s="20">
        <v>403</v>
      </c>
      <c r="H55" s="20">
        <v>18</v>
      </c>
      <c r="I55" s="20">
        <v>95</v>
      </c>
      <c r="J55" s="20">
        <v>891</v>
      </c>
      <c r="K55" s="20">
        <v>63</v>
      </c>
      <c r="L55" s="20">
        <v>93</v>
      </c>
      <c r="M55" s="21">
        <v>0.54</v>
      </c>
      <c r="N55" s="20">
        <v>116</v>
      </c>
      <c r="O55" s="21">
        <v>14.8</v>
      </c>
      <c r="P55" s="20"/>
      <c r="Q55" s="20"/>
    </row>
    <row r="56" spans="1:17" ht="15.75" thickBot="1" x14ac:dyDescent="0.25">
      <c r="A56" s="19" t="s">
        <v>42</v>
      </c>
      <c r="B56" s="20">
        <v>114666</v>
      </c>
      <c r="C56" s="20">
        <v>3698</v>
      </c>
      <c r="D56" s="20">
        <v>416</v>
      </c>
      <c r="E56" s="23">
        <v>44</v>
      </c>
      <c r="F56" s="20">
        <v>88</v>
      </c>
      <c r="G56" s="20">
        <v>432</v>
      </c>
      <c r="H56" s="20">
        <v>28</v>
      </c>
      <c r="I56" s="20">
        <v>93</v>
      </c>
      <c r="J56" s="20">
        <v>937</v>
      </c>
      <c r="K56" s="20">
        <v>98</v>
      </c>
      <c r="L56" s="20">
        <v>89</v>
      </c>
      <c r="M56" s="21">
        <v>0.75</v>
      </c>
      <c r="N56" s="20">
        <v>125.4</v>
      </c>
      <c r="O56" s="21">
        <v>15.8</v>
      </c>
      <c r="P56" s="20"/>
      <c r="Q56" s="20"/>
    </row>
    <row r="57" spans="1:17" ht="15.75" thickTop="1" x14ac:dyDescent="0.2">
      <c r="A57" s="32" t="s">
        <v>49</v>
      </c>
      <c r="B57" s="25">
        <f t="shared" ref="B57:N57" si="4">SUM(B45:B56)</f>
        <v>1355902</v>
      </c>
      <c r="C57" s="25">
        <f t="shared" si="4"/>
        <v>42879</v>
      </c>
      <c r="D57" s="25">
        <f t="shared" si="4"/>
        <v>4583</v>
      </c>
      <c r="E57" s="25">
        <f t="shared" si="4"/>
        <v>653</v>
      </c>
      <c r="F57" s="25">
        <f>SUM(F45:F56)</f>
        <v>1008</v>
      </c>
      <c r="G57" s="25">
        <f>SUM(G45:G56)</f>
        <v>3787</v>
      </c>
      <c r="H57" s="25">
        <f>SUM(H45:H56)</f>
        <v>302</v>
      </c>
      <c r="I57" s="25">
        <f>SUM(I45:I56)</f>
        <v>1096</v>
      </c>
      <c r="J57" s="25">
        <f t="shared" si="4"/>
        <v>11167</v>
      </c>
      <c r="K57" s="25">
        <f t="shared" si="4"/>
        <v>931</v>
      </c>
      <c r="L57" s="25">
        <f>SUM(L45:L56)</f>
        <v>996</v>
      </c>
      <c r="M57" s="25">
        <f t="shared" si="4"/>
        <v>7.5800000000000018</v>
      </c>
      <c r="N57" s="25">
        <f t="shared" si="4"/>
        <v>1031.4000000000001</v>
      </c>
      <c r="O57" s="25">
        <f>SUM(O45:O56)</f>
        <v>182.60000000000002</v>
      </c>
      <c r="P57" s="25"/>
      <c r="Q57" s="25"/>
    </row>
    <row r="58" spans="1:17" ht="15.75" thickBot="1" x14ac:dyDescent="0.25">
      <c r="A58" s="33" t="s">
        <v>50</v>
      </c>
      <c r="B58" s="28">
        <f t="shared" ref="B58:N58" si="5">B57/12</f>
        <v>112991.83333333333</v>
      </c>
      <c r="C58" s="28">
        <f t="shared" si="5"/>
        <v>3573.25</v>
      </c>
      <c r="D58" s="28">
        <f t="shared" si="5"/>
        <v>381.91666666666669</v>
      </c>
      <c r="E58" s="28">
        <f t="shared" si="5"/>
        <v>54.416666666666664</v>
      </c>
      <c r="F58" s="28">
        <f>F57/12</f>
        <v>84</v>
      </c>
      <c r="G58" s="28">
        <f>G57/12</f>
        <v>315.58333333333331</v>
      </c>
      <c r="H58" s="28">
        <f>H57/12</f>
        <v>25.166666666666668</v>
      </c>
      <c r="I58" s="28">
        <f>I57/12</f>
        <v>91.333333333333329</v>
      </c>
      <c r="J58" s="28">
        <f t="shared" si="5"/>
        <v>930.58333333333337</v>
      </c>
      <c r="K58" s="28">
        <f t="shared" si="5"/>
        <v>77.583333333333329</v>
      </c>
      <c r="L58" s="28">
        <f>L57/12</f>
        <v>83</v>
      </c>
      <c r="M58" s="34">
        <f t="shared" si="5"/>
        <v>0.63166666666666682</v>
      </c>
      <c r="N58" s="28">
        <f t="shared" si="5"/>
        <v>85.95</v>
      </c>
      <c r="O58" s="28">
        <f>O57/12</f>
        <v>15.216666666666669</v>
      </c>
      <c r="P58" s="28"/>
      <c r="Q58" s="28"/>
    </row>
    <row r="59" spans="1:17" ht="15.75" thickTop="1" x14ac:dyDescent="0.2"/>
    <row r="60" spans="1:17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5.75" thickBo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6.5" thickTop="1" x14ac:dyDescent="0.25">
      <c r="A62" s="30" t="s">
        <v>8</v>
      </c>
      <c r="B62" s="12" t="s">
        <v>9</v>
      </c>
      <c r="C62" s="12" t="s">
        <v>10</v>
      </c>
      <c r="D62" s="12" t="s">
        <v>11</v>
      </c>
      <c r="E62" s="12" t="s">
        <v>12</v>
      </c>
      <c r="F62" s="13" t="s">
        <v>4</v>
      </c>
      <c r="G62" s="12" t="s">
        <v>13</v>
      </c>
      <c r="H62" s="12" t="s">
        <v>14</v>
      </c>
      <c r="I62" s="13" t="s">
        <v>5</v>
      </c>
      <c r="J62" s="12" t="s">
        <v>15</v>
      </c>
      <c r="K62" s="12" t="s">
        <v>16</v>
      </c>
      <c r="L62" s="13" t="s">
        <v>17</v>
      </c>
      <c r="M62" s="13" t="s">
        <v>18</v>
      </c>
      <c r="N62" s="12" t="s">
        <v>19</v>
      </c>
      <c r="O62" s="13" t="s">
        <v>20</v>
      </c>
      <c r="P62" s="12" t="s">
        <v>51</v>
      </c>
      <c r="Q62" s="12" t="s">
        <v>52</v>
      </c>
    </row>
    <row r="63" spans="1:17" ht="19.5" thickBot="1" x14ac:dyDescent="0.3">
      <c r="A63" s="31" t="s">
        <v>54</v>
      </c>
      <c r="B63" s="16" t="s">
        <v>24</v>
      </c>
      <c r="C63" s="17" t="s">
        <v>25</v>
      </c>
      <c r="D63" s="15" t="s">
        <v>26</v>
      </c>
      <c r="E63" s="15" t="s">
        <v>26</v>
      </c>
      <c r="F63" s="18" t="s">
        <v>27</v>
      </c>
      <c r="G63" s="15" t="s">
        <v>26</v>
      </c>
      <c r="H63" s="15" t="s">
        <v>26</v>
      </c>
      <c r="I63" s="18" t="s">
        <v>27</v>
      </c>
      <c r="J63" s="15" t="s">
        <v>26</v>
      </c>
      <c r="K63" s="15" t="s">
        <v>26</v>
      </c>
      <c r="L63" s="18" t="s">
        <v>27</v>
      </c>
      <c r="M63" s="17" t="s">
        <v>28</v>
      </c>
      <c r="N63" s="16" t="s">
        <v>29</v>
      </c>
      <c r="O63" s="18" t="s">
        <v>30</v>
      </c>
      <c r="P63" s="16" t="s">
        <v>26</v>
      </c>
      <c r="Q63" s="16" t="s">
        <v>26</v>
      </c>
    </row>
    <row r="64" spans="1:17" ht="15.75" thickTop="1" x14ac:dyDescent="0.2">
      <c r="A64" s="19" t="s">
        <v>31</v>
      </c>
      <c r="B64" s="20">
        <v>124239</v>
      </c>
      <c r="C64" s="20">
        <v>4008</v>
      </c>
      <c r="D64" s="20">
        <v>326</v>
      </c>
      <c r="E64" s="23">
        <v>32</v>
      </c>
      <c r="F64" s="20">
        <v>89</v>
      </c>
      <c r="G64" s="20">
        <v>326</v>
      </c>
      <c r="H64" s="20">
        <v>18</v>
      </c>
      <c r="I64" s="20">
        <v>94</v>
      </c>
      <c r="J64" s="20">
        <v>940</v>
      </c>
      <c r="K64" s="20">
        <v>47</v>
      </c>
      <c r="L64" s="20">
        <v>94</v>
      </c>
      <c r="M64" s="21">
        <v>0.62</v>
      </c>
      <c r="N64" s="20">
        <v>106.7</v>
      </c>
      <c r="O64" s="21">
        <v>15.4</v>
      </c>
      <c r="P64" s="20"/>
      <c r="Q64" s="36"/>
    </row>
    <row r="65" spans="1:17" x14ac:dyDescent="0.2">
      <c r="A65" s="19" t="s">
        <v>32</v>
      </c>
      <c r="B65" s="20">
        <v>118490</v>
      </c>
      <c r="C65" s="20">
        <v>4086</v>
      </c>
      <c r="D65" s="20">
        <v>348</v>
      </c>
      <c r="E65" s="23">
        <v>36</v>
      </c>
      <c r="F65" s="20">
        <v>89</v>
      </c>
      <c r="G65" s="20">
        <v>337</v>
      </c>
      <c r="H65" s="20">
        <v>20</v>
      </c>
      <c r="I65" s="20">
        <v>94</v>
      </c>
      <c r="J65" s="20">
        <v>902</v>
      </c>
      <c r="K65" s="20">
        <v>74</v>
      </c>
      <c r="L65" s="20">
        <v>91</v>
      </c>
      <c r="M65" s="21">
        <v>0.57999999999999996</v>
      </c>
      <c r="N65" s="20">
        <v>68</v>
      </c>
      <c r="O65" s="21">
        <v>15.4</v>
      </c>
      <c r="P65" s="20"/>
      <c r="Q65" s="36"/>
    </row>
    <row r="66" spans="1:17" x14ac:dyDescent="0.2">
      <c r="A66" s="19" t="s">
        <v>33</v>
      </c>
      <c r="B66" s="20">
        <v>119547</v>
      </c>
      <c r="C66" s="20">
        <v>3856</v>
      </c>
      <c r="D66" s="20">
        <v>533</v>
      </c>
      <c r="E66" s="23">
        <v>37</v>
      </c>
      <c r="F66" s="20">
        <v>89</v>
      </c>
      <c r="G66" s="20">
        <v>374</v>
      </c>
      <c r="H66" s="20">
        <v>19</v>
      </c>
      <c r="I66" s="20">
        <v>95</v>
      </c>
      <c r="J66" s="20">
        <v>865</v>
      </c>
      <c r="K66" s="20">
        <v>78</v>
      </c>
      <c r="L66" s="20">
        <v>91</v>
      </c>
      <c r="M66" s="21">
        <v>0.6</v>
      </c>
      <c r="N66" s="20">
        <v>106.2</v>
      </c>
      <c r="O66" s="21">
        <v>15.4</v>
      </c>
      <c r="P66" s="20"/>
      <c r="Q66" s="36"/>
    </row>
    <row r="67" spans="1:17" x14ac:dyDescent="0.2">
      <c r="A67" s="19" t="s">
        <v>34</v>
      </c>
      <c r="B67" s="20">
        <v>123450</v>
      </c>
      <c r="C67" s="20">
        <v>4115</v>
      </c>
      <c r="D67" s="20">
        <v>502</v>
      </c>
      <c r="E67" s="23">
        <v>34</v>
      </c>
      <c r="F67" s="20">
        <v>93</v>
      </c>
      <c r="G67" s="20">
        <v>254</v>
      </c>
      <c r="H67" s="20">
        <v>15</v>
      </c>
      <c r="I67" s="20">
        <v>94</v>
      </c>
      <c r="J67" s="20">
        <v>897</v>
      </c>
      <c r="K67" s="20">
        <v>85</v>
      </c>
      <c r="L67" s="20">
        <v>89</v>
      </c>
      <c r="M67" s="21">
        <v>0.64</v>
      </c>
      <c r="N67" s="20">
        <v>64.599999999999994</v>
      </c>
      <c r="O67" s="21">
        <v>17.100000000000001</v>
      </c>
      <c r="P67" s="20"/>
      <c r="Q67" s="36"/>
    </row>
    <row r="68" spans="1:17" x14ac:dyDescent="0.2">
      <c r="A68" s="19" t="s">
        <v>35</v>
      </c>
      <c r="B68" s="20">
        <v>123217</v>
      </c>
      <c r="C68" s="20">
        <v>3975</v>
      </c>
      <c r="D68" s="20">
        <v>542</v>
      </c>
      <c r="E68" s="23">
        <v>33</v>
      </c>
      <c r="F68" s="20">
        <v>90</v>
      </c>
      <c r="G68" s="20">
        <v>323</v>
      </c>
      <c r="H68" s="20">
        <v>17</v>
      </c>
      <c r="I68" s="20">
        <v>94</v>
      </c>
      <c r="J68" s="20">
        <v>885</v>
      </c>
      <c r="K68" s="20">
        <v>90</v>
      </c>
      <c r="L68" s="20">
        <v>88</v>
      </c>
      <c r="M68" s="21">
        <v>0.56000000000000005</v>
      </c>
      <c r="N68" s="20">
        <v>60.8</v>
      </c>
      <c r="O68" s="21">
        <v>15.8</v>
      </c>
      <c r="P68" s="20"/>
      <c r="Q68" s="36"/>
    </row>
    <row r="69" spans="1:17" x14ac:dyDescent="0.2">
      <c r="A69" s="19" t="s">
        <v>36</v>
      </c>
      <c r="B69" s="20">
        <v>122866</v>
      </c>
      <c r="C69" s="20">
        <v>4096</v>
      </c>
      <c r="D69" s="20">
        <v>353</v>
      </c>
      <c r="E69" s="23">
        <v>37</v>
      </c>
      <c r="F69" s="20">
        <v>87</v>
      </c>
      <c r="G69" s="20">
        <v>262</v>
      </c>
      <c r="H69" s="20">
        <v>17</v>
      </c>
      <c r="I69" s="20">
        <v>93</v>
      </c>
      <c r="J69" s="20">
        <v>807</v>
      </c>
      <c r="K69" s="20">
        <v>67</v>
      </c>
      <c r="L69" s="20">
        <v>91</v>
      </c>
      <c r="M69" s="21">
        <v>0.59</v>
      </c>
      <c r="N69" s="20">
        <v>95.8</v>
      </c>
      <c r="O69" s="21">
        <v>16.100000000000001</v>
      </c>
      <c r="P69" s="20"/>
      <c r="Q69" s="36"/>
    </row>
    <row r="70" spans="1:17" x14ac:dyDescent="0.2">
      <c r="A70" s="19" t="s">
        <v>37</v>
      </c>
      <c r="B70" s="20">
        <v>129618</v>
      </c>
      <c r="C70" s="20">
        <v>4181</v>
      </c>
      <c r="D70" s="20">
        <v>325</v>
      </c>
      <c r="E70" s="23">
        <v>40</v>
      </c>
      <c r="F70" s="20">
        <v>87</v>
      </c>
      <c r="G70" s="20">
        <v>391</v>
      </c>
      <c r="H70" s="20">
        <v>10</v>
      </c>
      <c r="I70" s="20">
        <v>98</v>
      </c>
      <c r="J70" s="20">
        <v>712</v>
      </c>
      <c r="K70" s="20">
        <v>70</v>
      </c>
      <c r="L70" s="20">
        <v>90</v>
      </c>
      <c r="M70" s="21">
        <v>0.62</v>
      </c>
      <c r="N70" s="20">
        <v>116.2</v>
      </c>
      <c r="O70" s="21">
        <v>16.3</v>
      </c>
      <c r="P70" s="20"/>
      <c r="Q70" s="36"/>
    </row>
    <row r="71" spans="1:17" x14ac:dyDescent="0.2">
      <c r="A71" s="19" t="s">
        <v>38</v>
      </c>
      <c r="B71" s="20">
        <v>119429</v>
      </c>
      <c r="C71" s="20">
        <v>3853</v>
      </c>
      <c r="D71" s="20">
        <v>220</v>
      </c>
      <c r="E71" s="23">
        <v>40</v>
      </c>
      <c r="F71" s="20">
        <v>80</v>
      </c>
      <c r="G71" s="20">
        <v>217</v>
      </c>
      <c r="H71" s="20">
        <v>12</v>
      </c>
      <c r="I71" s="20">
        <v>94</v>
      </c>
      <c r="J71" s="20">
        <v>655</v>
      </c>
      <c r="K71" s="20">
        <v>66</v>
      </c>
      <c r="L71" s="20">
        <v>88</v>
      </c>
      <c r="M71" s="21">
        <v>0.65</v>
      </c>
      <c r="N71" s="20">
        <v>120</v>
      </c>
      <c r="O71" s="21">
        <v>16.600000000000001</v>
      </c>
      <c r="P71" s="20"/>
      <c r="Q71" s="36"/>
    </row>
    <row r="72" spans="1:17" x14ac:dyDescent="0.2">
      <c r="A72" s="19" t="s">
        <v>39</v>
      </c>
      <c r="B72" s="20">
        <v>133436</v>
      </c>
      <c r="C72" s="20">
        <v>4448</v>
      </c>
      <c r="D72" s="20">
        <v>318</v>
      </c>
      <c r="E72" s="23">
        <v>38</v>
      </c>
      <c r="F72" s="20">
        <v>83</v>
      </c>
      <c r="G72" s="20">
        <v>214</v>
      </c>
      <c r="H72" s="2">
        <v>8</v>
      </c>
      <c r="I72" s="20">
        <v>95</v>
      </c>
      <c r="J72" s="20">
        <v>655</v>
      </c>
      <c r="K72" s="20">
        <v>86</v>
      </c>
      <c r="L72" s="20">
        <v>84</v>
      </c>
      <c r="M72" s="21">
        <v>0.54</v>
      </c>
      <c r="N72" s="20">
        <v>68</v>
      </c>
      <c r="O72" s="21">
        <v>16.2</v>
      </c>
      <c r="P72" s="20"/>
      <c r="Q72" s="36"/>
    </row>
    <row r="73" spans="1:17" x14ac:dyDescent="0.2">
      <c r="A73" s="19" t="s">
        <v>40</v>
      </c>
      <c r="B73" s="20">
        <v>141876</v>
      </c>
      <c r="C73" s="20">
        <v>4577</v>
      </c>
      <c r="D73" s="20">
        <v>229</v>
      </c>
      <c r="E73" s="23">
        <v>33</v>
      </c>
      <c r="F73" s="20">
        <v>86</v>
      </c>
      <c r="G73" s="20">
        <v>221</v>
      </c>
      <c r="H73" s="20">
        <v>11</v>
      </c>
      <c r="I73" s="20">
        <v>95</v>
      </c>
      <c r="J73" s="20">
        <v>742</v>
      </c>
      <c r="K73" s="23">
        <v>64</v>
      </c>
      <c r="L73" s="20">
        <v>89</v>
      </c>
      <c r="M73" s="21">
        <v>0.48</v>
      </c>
      <c r="N73" s="20">
        <v>29.6</v>
      </c>
      <c r="O73" s="21">
        <v>15.8</v>
      </c>
      <c r="P73" s="20"/>
      <c r="Q73" s="36"/>
    </row>
    <row r="74" spans="1:17" x14ac:dyDescent="0.2">
      <c r="A74" s="19" t="s">
        <v>41</v>
      </c>
      <c r="B74" s="20">
        <v>111363</v>
      </c>
      <c r="C74" s="20">
        <v>3712</v>
      </c>
      <c r="D74" s="20">
        <v>232</v>
      </c>
      <c r="E74" s="23">
        <v>28</v>
      </c>
      <c r="F74" s="20">
        <v>84</v>
      </c>
      <c r="G74" s="20">
        <v>217</v>
      </c>
      <c r="H74" s="20">
        <v>10</v>
      </c>
      <c r="I74" s="20">
        <v>94</v>
      </c>
      <c r="J74" s="20">
        <v>536</v>
      </c>
      <c r="K74" s="20">
        <v>63</v>
      </c>
      <c r="L74" s="20">
        <v>86</v>
      </c>
      <c r="M74" s="21">
        <v>0.49</v>
      </c>
      <c r="N74" s="20">
        <v>15</v>
      </c>
      <c r="O74" s="21">
        <v>16.2</v>
      </c>
      <c r="P74" s="20">
        <v>43.2</v>
      </c>
      <c r="Q74" s="36">
        <v>6.8</v>
      </c>
    </row>
    <row r="75" spans="1:17" ht="15.75" thickBot="1" x14ac:dyDescent="0.25">
      <c r="A75" s="19" t="s">
        <v>42</v>
      </c>
      <c r="B75" s="20">
        <v>136914</v>
      </c>
      <c r="C75" s="20">
        <v>4417</v>
      </c>
      <c r="D75" s="20">
        <v>331</v>
      </c>
      <c r="E75" s="23">
        <v>28</v>
      </c>
      <c r="F75" s="20">
        <v>91</v>
      </c>
      <c r="G75" s="20">
        <v>257</v>
      </c>
      <c r="H75" s="20">
        <v>11</v>
      </c>
      <c r="I75" s="20">
        <v>96</v>
      </c>
      <c r="J75" s="20">
        <v>614</v>
      </c>
      <c r="K75" s="20">
        <v>47</v>
      </c>
      <c r="L75" s="20">
        <v>92</v>
      </c>
      <c r="M75" s="21">
        <v>0.44</v>
      </c>
      <c r="N75" s="20">
        <v>110</v>
      </c>
      <c r="O75" s="21">
        <v>16.3</v>
      </c>
      <c r="P75" s="20">
        <v>33</v>
      </c>
      <c r="Q75" s="36">
        <v>11</v>
      </c>
    </row>
    <row r="76" spans="1:17" ht="15.75" thickTop="1" x14ac:dyDescent="0.2">
      <c r="A76" s="32" t="s">
        <v>56</v>
      </c>
      <c r="B76" s="25">
        <f t="shared" ref="B76:N76" si="6">SUM(B64:B75)</f>
        <v>1504445</v>
      </c>
      <c r="C76" s="25">
        <f t="shared" si="6"/>
        <v>49324</v>
      </c>
      <c r="D76" s="25">
        <f t="shared" si="6"/>
        <v>4259</v>
      </c>
      <c r="E76" s="25">
        <f t="shared" si="6"/>
        <v>416</v>
      </c>
      <c r="F76" s="25">
        <f>SUM(F64:F75)</f>
        <v>1048</v>
      </c>
      <c r="G76" s="25">
        <f>SUM(G64:G75)</f>
        <v>3393</v>
      </c>
      <c r="H76" s="25">
        <f>SUM(H64:H75)</f>
        <v>168</v>
      </c>
      <c r="I76" s="25">
        <f>SUM(I64:I75)</f>
        <v>1136</v>
      </c>
      <c r="J76" s="25">
        <f t="shared" si="6"/>
        <v>9210</v>
      </c>
      <c r="K76" s="25">
        <f t="shared" si="6"/>
        <v>837</v>
      </c>
      <c r="L76" s="25">
        <f>SUM(L64:L75)</f>
        <v>1073</v>
      </c>
      <c r="M76" s="25">
        <f t="shared" si="6"/>
        <v>6.8100000000000014</v>
      </c>
      <c r="N76" s="25">
        <f t="shared" si="6"/>
        <v>960.90000000000009</v>
      </c>
      <c r="O76" s="25">
        <f>SUM(O64:O75)</f>
        <v>192.60000000000002</v>
      </c>
      <c r="P76" s="25">
        <f>SUM(P64:P75)</f>
        <v>76.2</v>
      </c>
      <c r="Q76" s="25">
        <f>SUM(Q64:Q75)</f>
        <v>17.8</v>
      </c>
    </row>
    <row r="77" spans="1:17" ht="15.75" thickBot="1" x14ac:dyDescent="0.25">
      <c r="A77" s="33" t="s">
        <v>57</v>
      </c>
      <c r="B77" s="28">
        <f t="shared" ref="B77:N77" si="7">AVERAGE(B64:B75)</f>
        <v>125370.41666666667</v>
      </c>
      <c r="C77" s="28">
        <f t="shared" si="7"/>
        <v>4110.333333333333</v>
      </c>
      <c r="D77" s="28">
        <f t="shared" si="7"/>
        <v>354.91666666666669</v>
      </c>
      <c r="E77" s="28">
        <f t="shared" si="7"/>
        <v>34.666666666666664</v>
      </c>
      <c r="F77" s="28">
        <f>AVERAGE(F64:F75)</f>
        <v>87.333333333333329</v>
      </c>
      <c r="G77" s="28">
        <f>AVERAGE(G64:G75)</f>
        <v>282.75</v>
      </c>
      <c r="H77" s="28">
        <f>AVERAGE(H64:H75)</f>
        <v>14</v>
      </c>
      <c r="I77" s="28">
        <f>AVERAGE(I64:I75)</f>
        <v>94.666666666666671</v>
      </c>
      <c r="J77" s="28">
        <f t="shared" si="7"/>
        <v>767.5</v>
      </c>
      <c r="K77" s="28">
        <f t="shared" si="7"/>
        <v>69.75</v>
      </c>
      <c r="L77" s="28">
        <f>AVERAGE(L64:L75)</f>
        <v>89.416666666666671</v>
      </c>
      <c r="M77" s="34">
        <f t="shared" si="7"/>
        <v>0.56750000000000012</v>
      </c>
      <c r="N77" s="28">
        <f t="shared" si="7"/>
        <v>80.075000000000003</v>
      </c>
      <c r="O77" s="34">
        <f>AVERAGE(O64:O75)</f>
        <v>16.05</v>
      </c>
      <c r="P77" s="34">
        <f>AVERAGE(P64:P75)</f>
        <v>38.1</v>
      </c>
      <c r="Q77" s="34">
        <f>AVERAGE(Q64:Q75)</f>
        <v>8.9</v>
      </c>
    </row>
    <row r="78" spans="1:17" ht="15.75" thickTop="1" x14ac:dyDescent="0.2"/>
    <row r="80" spans="1:17" ht="15.75" thickBot="1" x14ac:dyDescent="0.25"/>
    <row r="81" spans="1:17" ht="16.5" thickTop="1" x14ac:dyDescent="0.25">
      <c r="A81" s="30" t="s">
        <v>8</v>
      </c>
      <c r="B81" s="12" t="s">
        <v>9</v>
      </c>
      <c r="C81" s="12" t="s">
        <v>10</v>
      </c>
      <c r="D81" s="12" t="s">
        <v>11</v>
      </c>
      <c r="E81" s="12" t="s">
        <v>12</v>
      </c>
      <c r="F81" s="13" t="s">
        <v>4</v>
      </c>
      <c r="G81" s="12" t="s">
        <v>13</v>
      </c>
      <c r="H81" s="12" t="s">
        <v>14</v>
      </c>
      <c r="I81" s="13" t="s">
        <v>5</v>
      </c>
      <c r="J81" s="12" t="s">
        <v>15</v>
      </c>
      <c r="K81" s="12" t="s">
        <v>16</v>
      </c>
      <c r="L81" s="13" t="s">
        <v>17</v>
      </c>
      <c r="M81" s="12" t="s">
        <v>19</v>
      </c>
      <c r="N81" s="13" t="s">
        <v>20</v>
      </c>
      <c r="O81" s="12" t="s">
        <v>51</v>
      </c>
      <c r="P81" s="12" t="s">
        <v>52</v>
      </c>
      <c r="Q81" s="69" t="s">
        <v>53</v>
      </c>
    </row>
    <row r="82" spans="1:17" ht="19.5" thickBot="1" x14ac:dyDescent="0.3">
      <c r="A82" s="31" t="s">
        <v>58</v>
      </c>
      <c r="B82" s="16" t="s">
        <v>24</v>
      </c>
      <c r="C82" s="17" t="s">
        <v>25</v>
      </c>
      <c r="D82" s="15" t="s">
        <v>26</v>
      </c>
      <c r="E82" s="15" t="s">
        <v>26</v>
      </c>
      <c r="F82" s="18" t="s">
        <v>27</v>
      </c>
      <c r="G82" s="15" t="s">
        <v>26</v>
      </c>
      <c r="H82" s="15" t="s">
        <v>26</v>
      </c>
      <c r="I82" s="18" t="s">
        <v>27</v>
      </c>
      <c r="J82" s="15" t="s">
        <v>26</v>
      </c>
      <c r="K82" s="15" t="s">
        <v>26</v>
      </c>
      <c r="L82" s="18" t="s">
        <v>27</v>
      </c>
      <c r="M82" s="16" t="s">
        <v>29</v>
      </c>
      <c r="N82" s="18" t="s">
        <v>30</v>
      </c>
      <c r="O82" s="16" t="s">
        <v>26</v>
      </c>
      <c r="P82" s="16" t="s">
        <v>26</v>
      </c>
      <c r="Q82" s="35" t="s">
        <v>55</v>
      </c>
    </row>
    <row r="83" spans="1:17" ht="15.75" thickTop="1" x14ac:dyDescent="0.2">
      <c r="A83" s="19" t="s">
        <v>31</v>
      </c>
      <c r="B83" s="20">
        <v>104756</v>
      </c>
      <c r="C83" s="20">
        <v>3379</v>
      </c>
      <c r="D83" s="20">
        <v>411</v>
      </c>
      <c r="E83" s="23">
        <v>58</v>
      </c>
      <c r="F83" s="20">
        <v>78</v>
      </c>
      <c r="G83" s="20">
        <v>302</v>
      </c>
      <c r="H83" s="20">
        <v>32</v>
      </c>
      <c r="I83" s="20">
        <v>89</v>
      </c>
      <c r="J83" s="20">
        <v>797</v>
      </c>
      <c r="K83" s="20">
        <v>123</v>
      </c>
      <c r="L83" s="20">
        <v>84</v>
      </c>
      <c r="M83" s="20">
        <v>85</v>
      </c>
      <c r="N83" s="21">
        <v>15.8</v>
      </c>
      <c r="O83" s="20">
        <v>47.6</v>
      </c>
      <c r="P83" s="20">
        <v>25.6</v>
      </c>
      <c r="Q83" s="37">
        <v>44</v>
      </c>
    </row>
    <row r="84" spans="1:17" x14ac:dyDescent="0.2">
      <c r="A84" s="19" t="s">
        <v>32</v>
      </c>
      <c r="B84" s="20">
        <v>88311</v>
      </c>
      <c r="C84" s="20">
        <v>3154</v>
      </c>
      <c r="D84" s="20">
        <v>269</v>
      </c>
      <c r="E84" s="23">
        <v>36</v>
      </c>
      <c r="F84" s="20">
        <v>86</v>
      </c>
      <c r="G84" s="20">
        <v>248</v>
      </c>
      <c r="H84" s="20">
        <v>23</v>
      </c>
      <c r="I84" s="20">
        <v>90</v>
      </c>
      <c r="J84" s="20">
        <v>650</v>
      </c>
      <c r="K84" s="20">
        <v>63</v>
      </c>
      <c r="L84" s="20">
        <v>89</v>
      </c>
      <c r="M84" s="20">
        <v>108</v>
      </c>
      <c r="N84" s="21">
        <v>15.1</v>
      </c>
      <c r="O84" s="20">
        <v>50.6</v>
      </c>
      <c r="P84" s="20">
        <v>23.29</v>
      </c>
      <c r="Q84" s="23">
        <v>52</v>
      </c>
    </row>
    <row r="85" spans="1:17" x14ac:dyDescent="0.2">
      <c r="A85" s="19" t="s">
        <v>33</v>
      </c>
      <c r="B85" s="20">
        <v>122729</v>
      </c>
      <c r="C85" s="20">
        <v>3959</v>
      </c>
      <c r="D85" s="20">
        <v>396</v>
      </c>
      <c r="E85" s="23">
        <v>39</v>
      </c>
      <c r="F85" s="20">
        <v>88</v>
      </c>
      <c r="G85" s="20">
        <v>402</v>
      </c>
      <c r="H85" s="20">
        <v>14</v>
      </c>
      <c r="I85" s="20">
        <v>96</v>
      </c>
      <c r="J85" s="20">
        <v>908</v>
      </c>
      <c r="K85" s="20">
        <v>65</v>
      </c>
      <c r="L85" s="20">
        <v>92</v>
      </c>
      <c r="M85" s="20">
        <v>266.60000000000002</v>
      </c>
      <c r="N85" s="21">
        <v>16.3</v>
      </c>
      <c r="O85" s="20">
        <v>48.94</v>
      </c>
      <c r="P85" s="20">
        <v>16.579999999999998</v>
      </c>
      <c r="Q85" s="23">
        <v>65</v>
      </c>
    </row>
    <row r="86" spans="1:17" x14ac:dyDescent="0.2">
      <c r="A86" s="19" t="s">
        <v>34</v>
      </c>
      <c r="B86" s="20">
        <v>142894</v>
      </c>
      <c r="C86" s="20">
        <v>4763</v>
      </c>
      <c r="D86" s="20">
        <v>293</v>
      </c>
      <c r="E86" s="23">
        <v>31</v>
      </c>
      <c r="F86" s="20">
        <v>89</v>
      </c>
      <c r="G86" s="20">
        <v>324</v>
      </c>
      <c r="H86" s="20">
        <v>15</v>
      </c>
      <c r="I86" s="20">
        <v>96</v>
      </c>
      <c r="J86" s="20">
        <v>776</v>
      </c>
      <c r="K86" s="20">
        <v>57</v>
      </c>
      <c r="L86" s="20">
        <v>92</v>
      </c>
      <c r="M86" s="20">
        <v>64.2</v>
      </c>
      <c r="N86" s="21">
        <v>15.8</v>
      </c>
      <c r="O86" s="20">
        <v>44.91</v>
      </c>
      <c r="P86" s="20">
        <v>6.38</v>
      </c>
      <c r="Q86" s="23">
        <v>86</v>
      </c>
    </row>
    <row r="87" spans="1:17" x14ac:dyDescent="0.2">
      <c r="A87" s="19" t="s">
        <v>35</v>
      </c>
      <c r="B87" s="20">
        <v>154435</v>
      </c>
      <c r="C87" s="20">
        <v>4982</v>
      </c>
      <c r="D87" s="20">
        <v>298</v>
      </c>
      <c r="E87" s="23">
        <v>28</v>
      </c>
      <c r="F87" s="20">
        <v>90</v>
      </c>
      <c r="G87" s="20">
        <v>303</v>
      </c>
      <c r="H87" s="20">
        <v>12</v>
      </c>
      <c r="I87" s="20">
        <v>96</v>
      </c>
      <c r="J87" s="20">
        <v>771</v>
      </c>
      <c r="K87" s="20">
        <v>55</v>
      </c>
      <c r="L87" s="20">
        <v>93</v>
      </c>
      <c r="M87" s="20">
        <v>110</v>
      </c>
      <c r="N87" s="21">
        <v>16</v>
      </c>
      <c r="O87" s="20">
        <v>46.23</v>
      </c>
      <c r="P87" s="20">
        <v>5.31</v>
      </c>
      <c r="Q87" s="23">
        <v>88</v>
      </c>
    </row>
    <row r="88" spans="1:17" x14ac:dyDescent="0.2">
      <c r="A88" s="19" t="s">
        <v>36</v>
      </c>
      <c r="B88" s="20">
        <v>124956</v>
      </c>
      <c r="C88" s="20">
        <v>4165</v>
      </c>
      <c r="D88" s="20">
        <v>299</v>
      </c>
      <c r="E88" s="23">
        <v>42</v>
      </c>
      <c r="F88" s="20">
        <v>84</v>
      </c>
      <c r="G88" s="20">
        <v>266</v>
      </c>
      <c r="H88" s="20">
        <v>13</v>
      </c>
      <c r="I88" s="20">
        <v>95</v>
      </c>
      <c r="J88" s="20">
        <v>715</v>
      </c>
      <c r="K88" s="20">
        <v>70</v>
      </c>
      <c r="L88" s="20">
        <v>89</v>
      </c>
      <c r="M88" s="20">
        <v>92.5</v>
      </c>
      <c r="N88" s="21">
        <v>15.9</v>
      </c>
      <c r="O88" s="20">
        <v>45.14</v>
      </c>
      <c r="P88" s="20">
        <v>11.28</v>
      </c>
      <c r="Q88" s="23">
        <v>75</v>
      </c>
    </row>
    <row r="89" spans="1:17" x14ac:dyDescent="0.2">
      <c r="A89" s="19" t="s">
        <v>37</v>
      </c>
      <c r="B89" s="20">
        <v>161686</v>
      </c>
      <c r="C89" s="20">
        <v>5216</v>
      </c>
      <c r="D89" s="20">
        <v>326</v>
      </c>
      <c r="E89" s="23">
        <v>27</v>
      </c>
      <c r="F89" s="20">
        <v>90</v>
      </c>
      <c r="G89" s="20">
        <v>262</v>
      </c>
      <c r="H89" s="20">
        <v>9</v>
      </c>
      <c r="I89" s="20">
        <v>96</v>
      </c>
      <c r="J89" s="20">
        <v>656</v>
      </c>
      <c r="K89" s="20">
        <v>39</v>
      </c>
      <c r="L89" s="20">
        <v>93</v>
      </c>
      <c r="M89" s="20">
        <v>104.2</v>
      </c>
      <c r="N89" s="21">
        <v>15.2</v>
      </c>
      <c r="O89" s="20">
        <v>42.6</v>
      </c>
      <c r="P89" s="20">
        <v>9.3800000000000008</v>
      </c>
      <c r="Q89" s="23">
        <v>76</v>
      </c>
    </row>
    <row r="90" spans="1:17" x14ac:dyDescent="0.2">
      <c r="A90" s="19" t="s">
        <v>38</v>
      </c>
      <c r="B90" s="20">
        <v>160407</v>
      </c>
      <c r="C90" s="20">
        <v>5174</v>
      </c>
      <c r="D90" s="20">
        <v>341</v>
      </c>
      <c r="E90" s="23">
        <v>47</v>
      </c>
      <c r="F90" s="20">
        <v>86</v>
      </c>
      <c r="G90" s="20">
        <v>313</v>
      </c>
      <c r="H90" s="20">
        <v>20</v>
      </c>
      <c r="I90" s="20">
        <v>94</v>
      </c>
      <c r="J90" s="20">
        <v>698</v>
      </c>
      <c r="K90" s="20">
        <v>68</v>
      </c>
      <c r="L90" s="20">
        <v>89</v>
      </c>
      <c r="M90" s="20">
        <v>100</v>
      </c>
      <c r="N90" s="21">
        <v>16.600000000000001</v>
      </c>
      <c r="O90" s="20">
        <v>69.2</v>
      </c>
      <c r="P90" s="20">
        <v>16.649999999999999</v>
      </c>
      <c r="Q90" s="23">
        <v>76</v>
      </c>
    </row>
    <row r="91" spans="1:17" x14ac:dyDescent="0.2">
      <c r="A91" s="19" t="s">
        <v>39</v>
      </c>
      <c r="B91" s="20">
        <v>125332</v>
      </c>
      <c r="C91" s="20">
        <v>4178</v>
      </c>
      <c r="D91" s="20">
        <v>334</v>
      </c>
      <c r="E91" s="23">
        <v>26</v>
      </c>
      <c r="F91" s="20">
        <v>92</v>
      </c>
      <c r="G91" s="20">
        <v>383</v>
      </c>
      <c r="H91" s="2">
        <v>12</v>
      </c>
      <c r="I91" s="20">
        <v>97</v>
      </c>
      <c r="J91" s="20">
        <v>766</v>
      </c>
      <c r="K91" s="20">
        <v>54</v>
      </c>
      <c r="L91" s="20">
        <v>92</v>
      </c>
      <c r="M91" s="20">
        <v>80</v>
      </c>
      <c r="N91" s="21">
        <v>16.600000000000001</v>
      </c>
      <c r="O91" s="20">
        <v>50.68</v>
      </c>
      <c r="P91" s="20">
        <v>8.9499999999999993</v>
      </c>
      <c r="Q91" s="23">
        <v>82</v>
      </c>
    </row>
    <row r="92" spans="1:17" x14ac:dyDescent="0.2">
      <c r="A92" s="19" t="s">
        <v>40</v>
      </c>
      <c r="B92" s="20">
        <v>112279</v>
      </c>
      <c r="C92" s="20">
        <v>3622</v>
      </c>
      <c r="D92" s="20">
        <v>253</v>
      </c>
      <c r="E92" s="23">
        <v>19</v>
      </c>
      <c r="F92" s="20">
        <v>92</v>
      </c>
      <c r="G92" s="20">
        <v>254</v>
      </c>
      <c r="H92" s="20">
        <v>6</v>
      </c>
      <c r="I92" s="20">
        <v>97</v>
      </c>
      <c r="J92" s="20">
        <v>626</v>
      </c>
      <c r="K92" s="23">
        <v>46</v>
      </c>
      <c r="L92" s="20">
        <v>92</v>
      </c>
      <c r="M92" s="20">
        <v>88.3</v>
      </c>
      <c r="N92" s="21">
        <v>17.600000000000001</v>
      </c>
      <c r="O92" s="20">
        <v>41.41</v>
      </c>
      <c r="P92" s="20">
        <v>8.9600000000000009</v>
      </c>
      <c r="Q92" s="23">
        <v>78</v>
      </c>
    </row>
    <row r="93" spans="1:17" x14ac:dyDescent="0.2">
      <c r="A93" s="19" t="s">
        <v>41</v>
      </c>
      <c r="B93" s="20">
        <v>104516</v>
      </c>
      <c r="C93" s="20">
        <v>3484</v>
      </c>
      <c r="D93" s="20">
        <v>327</v>
      </c>
      <c r="E93" s="23">
        <v>22</v>
      </c>
      <c r="F93" s="20">
        <v>93.27</v>
      </c>
      <c r="G93" s="20">
        <v>181</v>
      </c>
      <c r="H93" s="20">
        <v>8</v>
      </c>
      <c r="I93" s="20">
        <v>95.58</v>
      </c>
      <c r="J93" s="20">
        <v>678</v>
      </c>
      <c r="K93" s="20">
        <v>48</v>
      </c>
      <c r="L93" s="20">
        <v>92.92</v>
      </c>
      <c r="M93" s="20">
        <v>55</v>
      </c>
      <c r="N93" s="21">
        <v>16.899999999999999</v>
      </c>
      <c r="O93" s="20"/>
      <c r="P93" s="20"/>
      <c r="Q93" s="23"/>
    </row>
    <row r="94" spans="1:17" ht="15.75" thickBot="1" x14ac:dyDescent="0.25">
      <c r="A94" s="19" t="s">
        <v>42</v>
      </c>
      <c r="B94" s="20">
        <v>120294</v>
      </c>
      <c r="C94" s="20">
        <v>3880</v>
      </c>
      <c r="D94" s="20">
        <v>304</v>
      </c>
      <c r="E94" s="23">
        <v>31</v>
      </c>
      <c r="F94" s="20">
        <v>89</v>
      </c>
      <c r="G94" s="20">
        <v>251</v>
      </c>
      <c r="H94" s="20">
        <v>15</v>
      </c>
      <c r="I94" s="20">
        <v>94</v>
      </c>
      <c r="J94" s="20">
        <v>723</v>
      </c>
      <c r="K94" s="20">
        <v>70</v>
      </c>
      <c r="L94" s="20">
        <v>90</v>
      </c>
      <c r="M94" s="20">
        <v>81.7</v>
      </c>
      <c r="N94" s="21">
        <v>17.2</v>
      </c>
      <c r="O94" s="20">
        <v>48</v>
      </c>
      <c r="P94" s="20">
        <v>9</v>
      </c>
      <c r="Q94" s="38">
        <v>81</v>
      </c>
    </row>
    <row r="95" spans="1:17" ht="15.75" thickTop="1" x14ac:dyDescent="0.2">
      <c r="A95" s="32" t="s">
        <v>59</v>
      </c>
      <c r="B95" s="25">
        <f t="shared" ref="B95:N95" si="8">SUM(B83:B94)</f>
        <v>1522595</v>
      </c>
      <c r="C95" s="25">
        <f t="shared" si="8"/>
        <v>49956</v>
      </c>
      <c r="D95" s="25">
        <f t="shared" si="8"/>
        <v>3851</v>
      </c>
      <c r="E95" s="25">
        <f t="shared" si="8"/>
        <v>406</v>
      </c>
      <c r="F95" s="25">
        <f>SUM(F83:F94)</f>
        <v>1057.27</v>
      </c>
      <c r="G95" s="25">
        <f>SUM(G83:G94)</f>
        <v>3489</v>
      </c>
      <c r="H95" s="25">
        <f>SUM(H83:H94)</f>
        <v>179</v>
      </c>
      <c r="I95" s="25">
        <f>SUM(I83:I94)</f>
        <v>1135.58</v>
      </c>
      <c r="J95" s="25">
        <f t="shared" si="8"/>
        <v>8764</v>
      </c>
      <c r="K95" s="25">
        <f t="shared" si="8"/>
        <v>758</v>
      </c>
      <c r="L95" s="25">
        <f>SUM(L83:L94)</f>
        <v>1087.92</v>
      </c>
      <c r="M95" s="25">
        <f t="shared" si="8"/>
        <v>1235.5000000000002</v>
      </c>
      <c r="N95" s="25">
        <f t="shared" si="8"/>
        <v>195</v>
      </c>
      <c r="O95" s="25">
        <f>SUM(O83:O94)</f>
        <v>535.30999999999995</v>
      </c>
      <c r="P95" s="25">
        <f>SUM(P83:P94)</f>
        <v>141.38</v>
      </c>
      <c r="Q95" s="25">
        <f>SUM(Q83:Q94)</f>
        <v>803</v>
      </c>
    </row>
    <row r="96" spans="1:17" ht="15.75" thickBot="1" x14ac:dyDescent="0.25">
      <c r="A96" s="33" t="s">
        <v>60</v>
      </c>
      <c r="B96" s="28">
        <f t="shared" ref="B96:N96" si="9">AVERAGE(B83:B94)</f>
        <v>126882.91666666667</v>
      </c>
      <c r="C96" s="28">
        <f t="shared" si="9"/>
        <v>4163</v>
      </c>
      <c r="D96" s="28">
        <f t="shared" si="9"/>
        <v>320.91666666666669</v>
      </c>
      <c r="E96" s="28">
        <f t="shared" si="9"/>
        <v>33.833333333333336</v>
      </c>
      <c r="F96" s="28">
        <f>AVERAGE(F83:F94)</f>
        <v>88.105833333333337</v>
      </c>
      <c r="G96" s="28">
        <f>AVERAGE(G83:G94)</f>
        <v>290.75</v>
      </c>
      <c r="H96" s="28">
        <f>AVERAGE(H83:H94)</f>
        <v>14.916666666666666</v>
      </c>
      <c r="I96" s="28">
        <f>AVERAGE(I83:I94)</f>
        <v>94.631666666666661</v>
      </c>
      <c r="J96" s="28">
        <f t="shared" si="9"/>
        <v>730.33333333333337</v>
      </c>
      <c r="K96" s="28">
        <f t="shared" si="9"/>
        <v>63.166666666666664</v>
      </c>
      <c r="L96" s="28">
        <f>AVERAGE(L83:L94)</f>
        <v>90.660000000000011</v>
      </c>
      <c r="M96" s="28">
        <f t="shared" si="9"/>
        <v>102.95833333333336</v>
      </c>
      <c r="N96" s="34">
        <f t="shared" si="9"/>
        <v>16.25</v>
      </c>
      <c r="O96" s="28">
        <f>AVERAGE(O83:O94)</f>
        <v>48.664545454545447</v>
      </c>
      <c r="P96" s="28">
        <f>AVERAGE(P83:P94)</f>
        <v>12.852727272727272</v>
      </c>
      <c r="Q96" s="28">
        <f>AVERAGE(Q83:Q94)</f>
        <v>73</v>
      </c>
    </row>
    <row r="97" spans="1:17" ht="15.75" thickTop="1" x14ac:dyDescent="0.2"/>
    <row r="99" spans="1:17" ht="15.75" thickBot="1" x14ac:dyDescent="0.25"/>
    <row r="100" spans="1:17" ht="16.5" thickTop="1" x14ac:dyDescent="0.25">
      <c r="A100" s="30" t="s">
        <v>8</v>
      </c>
      <c r="B100" s="12" t="s">
        <v>9</v>
      </c>
      <c r="C100" s="12" t="s">
        <v>9</v>
      </c>
      <c r="D100" s="12" t="s">
        <v>61</v>
      </c>
      <c r="E100" s="12" t="s">
        <v>62</v>
      </c>
      <c r="F100" s="13" t="s">
        <v>4</v>
      </c>
      <c r="G100" s="12" t="s">
        <v>63</v>
      </c>
      <c r="H100" s="12" t="s">
        <v>64</v>
      </c>
      <c r="I100" s="13" t="s">
        <v>5</v>
      </c>
      <c r="J100" s="12" t="s">
        <v>65</v>
      </c>
      <c r="K100" s="12" t="s">
        <v>66</v>
      </c>
      <c r="L100" s="13" t="s">
        <v>17</v>
      </c>
      <c r="M100" s="12" t="s">
        <v>19</v>
      </c>
      <c r="N100" s="13" t="s">
        <v>20</v>
      </c>
      <c r="O100" s="12" t="s">
        <v>51</v>
      </c>
      <c r="P100" s="12" t="s">
        <v>52</v>
      </c>
      <c r="Q100" s="69" t="s">
        <v>53</v>
      </c>
    </row>
    <row r="101" spans="1:17" ht="16.5" thickBot="1" x14ac:dyDescent="0.3">
      <c r="A101" s="31" t="s">
        <v>67</v>
      </c>
      <c r="B101" s="16" t="s">
        <v>68</v>
      </c>
      <c r="C101" s="17" t="s">
        <v>69</v>
      </c>
      <c r="D101" s="16" t="s">
        <v>26</v>
      </c>
      <c r="E101" s="16" t="s">
        <v>26</v>
      </c>
      <c r="F101" s="18" t="s">
        <v>27</v>
      </c>
      <c r="G101" s="16" t="s">
        <v>26</v>
      </c>
      <c r="H101" s="16" t="s">
        <v>26</v>
      </c>
      <c r="I101" s="18" t="s">
        <v>27</v>
      </c>
      <c r="J101" s="16" t="s">
        <v>26</v>
      </c>
      <c r="K101" s="16" t="s">
        <v>26</v>
      </c>
      <c r="L101" s="18" t="s">
        <v>27</v>
      </c>
      <c r="M101" s="16" t="s">
        <v>29</v>
      </c>
      <c r="N101" s="18" t="s">
        <v>30</v>
      </c>
      <c r="O101" s="16" t="s">
        <v>26</v>
      </c>
      <c r="P101" s="16" t="s">
        <v>26</v>
      </c>
      <c r="Q101" s="35" t="s">
        <v>55</v>
      </c>
    </row>
    <row r="102" spans="1:17" ht="15.75" thickTop="1" x14ac:dyDescent="0.2">
      <c r="A102" s="19" t="s">
        <v>31</v>
      </c>
      <c r="B102" s="20">
        <v>129332</v>
      </c>
      <c r="C102" s="20">
        <v>4172</v>
      </c>
      <c r="D102" s="20">
        <v>329</v>
      </c>
      <c r="E102" s="23">
        <v>44</v>
      </c>
      <c r="F102" s="20">
        <v>86</v>
      </c>
      <c r="G102" s="20">
        <v>273</v>
      </c>
      <c r="H102" s="20">
        <v>27</v>
      </c>
      <c r="I102" s="20">
        <v>90</v>
      </c>
      <c r="J102" s="20">
        <v>781</v>
      </c>
      <c r="K102" s="20">
        <v>104</v>
      </c>
      <c r="L102" s="20">
        <v>86</v>
      </c>
      <c r="M102" s="20">
        <v>66.7</v>
      </c>
      <c r="N102" s="21">
        <v>16.3</v>
      </c>
      <c r="O102" s="20">
        <v>47</v>
      </c>
      <c r="P102" s="20">
        <v>13</v>
      </c>
      <c r="Q102" s="40">
        <f t="shared" ref="Q102:Q113" si="10">100-(P102*100/O102)</f>
        <v>72.340425531914889</v>
      </c>
    </row>
    <row r="103" spans="1:17" x14ac:dyDescent="0.2">
      <c r="A103" s="19" t="s">
        <v>32</v>
      </c>
      <c r="B103" s="20">
        <v>85888</v>
      </c>
      <c r="C103" s="20">
        <v>3067</v>
      </c>
      <c r="D103" s="20">
        <v>341</v>
      </c>
      <c r="E103" s="23">
        <v>43</v>
      </c>
      <c r="F103" s="20">
        <v>87</v>
      </c>
      <c r="G103" s="20">
        <v>312</v>
      </c>
      <c r="H103" s="20">
        <v>32</v>
      </c>
      <c r="I103" s="20">
        <v>90</v>
      </c>
      <c r="J103" s="20">
        <v>766</v>
      </c>
      <c r="K103" s="20">
        <v>130</v>
      </c>
      <c r="L103" s="20">
        <v>82</v>
      </c>
      <c r="M103" s="20">
        <v>67.5</v>
      </c>
      <c r="N103" s="21">
        <v>16</v>
      </c>
      <c r="O103" s="20">
        <v>46.53</v>
      </c>
      <c r="P103" s="20">
        <v>34.130000000000003</v>
      </c>
      <c r="Q103" s="40">
        <f t="shared" si="10"/>
        <v>26.649473457984087</v>
      </c>
    </row>
    <row r="104" spans="1:17" x14ac:dyDescent="0.2">
      <c r="A104" s="19" t="s">
        <v>33</v>
      </c>
      <c r="B104" s="20">
        <v>132468</v>
      </c>
      <c r="C104" s="20">
        <v>4273</v>
      </c>
      <c r="D104" s="20">
        <v>281</v>
      </c>
      <c r="E104" s="23">
        <v>28</v>
      </c>
      <c r="F104" s="20">
        <v>90</v>
      </c>
      <c r="G104" s="20">
        <v>288</v>
      </c>
      <c r="H104" s="20">
        <v>15</v>
      </c>
      <c r="I104" s="20">
        <v>95</v>
      </c>
      <c r="J104" s="20">
        <v>680</v>
      </c>
      <c r="K104" s="20">
        <v>57</v>
      </c>
      <c r="L104" s="20">
        <v>92</v>
      </c>
      <c r="M104" s="20">
        <v>88.3</v>
      </c>
      <c r="N104" s="21">
        <v>16.899999999999999</v>
      </c>
      <c r="O104" s="20">
        <v>44.45</v>
      </c>
      <c r="P104" s="20">
        <v>17.86</v>
      </c>
      <c r="Q104" s="40">
        <f t="shared" si="10"/>
        <v>59.820022497187857</v>
      </c>
    </row>
    <row r="105" spans="1:17" x14ac:dyDescent="0.2">
      <c r="A105" s="19" t="s">
        <v>34</v>
      </c>
      <c r="B105" s="20">
        <v>137360</v>
      </c>
      <c r="C105" s="20">
        <v>4579</v>
      </c>
      <c r="D105" s="20">
        <v>335</v>
      </c>
      <c r="E105" s="23">
        <v>44</v>
      </c>
      <c r="F105" s="20">
        <v>85</v>
      </c>
      <c r="G105" s="20">
        <v>292</v>
      </c>
      <c r="H105" s="20">
        <v>14</v>
      </c>
      <c r="I105" s="20">
        <v>95</v>
      </c>
      <c r="J105" s="20">
        <v>796</v>
      </c>
      <c r="K105" s="20">
        <v>56</v>
      </c>
      <c r="L105" s="20">
        <v>93</v>
      </c>
      <c r="M105" s="20">
        <v>87</v>
      </c>
      <c r="N105" s="21">
        <v>16</v>
      </c>
      <c r="O105" s="20">
        <v>47</v>
      </c>
      <c r="P105" s="20">
        <v>8</v>
      </c>
      <c r="Q105" s="40">
        <f t="shared" si="10"/>
        <v>82.978723404255319</v>
      </c>
    </row>
    <row r="106" spans="1:17" x14ac:dyDescent="0.2">
      <c r="A106" s="19" t="s">
        <v>35</v>
      </c>
      <c r="B106" s="20">
        <v>187670</v>
      </c>
      <c r="C106" s="20">
        <v>6054</v>
      </c>
      <c r="D106" s="20">
        <v>332</v>
      </c>
      <c r="E106" s="23">
        <v>31</v>
      </c>
      <c r="F106" s="20">
        <v>89</v>
      </c>
      <c r="G106" s="20">
        <v>282</v>
      </c>
      <c r="H106" s="20">
        <v>11</v>
      </c>
      <c r="I106" s="20">
        <v>96</v>
      </c>
      <c r="J106" s="20">
        <v>565</v>
      </c>
      <c r="K106" s="20">
        <v>67</v>
      </c>
      <c r="L106" s="20">
        <v>82</v>
      </c>
      <c r="M106" s="20">
        <v>54.2</v>
      </c>
      <c r="N106" s="21">
        <v>15.8</v>
      </c>
      <c r="O106" s="20">
        <v>48.9</v>
      </c>
      <c r="P106" s="20">
        <v>8</v>
      </c>
      <c r="Q106" s="40">
        <f t="shared" si="10"/>
        <v>83.640081799591002</v>
      </c>
    </row>
    <row r="107" spans="1:17" x14ac:dyDescent="0.2">
      <c r="A107" s="19" t="s">
        <v>36</v>
      </c>
      <c r="B107" s="20">
        <v>139945</v>
      </c>
      <c r="C107" s="20">
        <v>4665</v>
      </c>
      <c r="D107" s="20">
        <v>374</v>
      </c>
      <c r="E107" s="23">
        <v>41</v>
      </c>
      <c r="F107" s="20">
        <v>90</v>
      </c>
      <c r="G107" s="20">
        <v>328</v>
      </c>
      <c r="H107" s="20">
        <v>17</v>
      </c>
      <c r="I107" s="20">
        <v>95</v>
      </c>
      <c r="J107" s="20">
        <v>989</v>
      </c>
      <c r="K107" s="20">
        <v>91</v>
      </c>
      <c r="L107" s="20">
        <v>91</v>
      </c>
      <c r="M107" s="20">
        <v>173.3</v>
      </c>
      <c r="N107" s="21">
        <v>16.7</v>
      </c>
      <c r="O107" s="20">
        <v>50.4</v>
      </c>
      <c r="P107" s="20">
        <v>17</v>
      </c>
      <c r="Q107" s="40">
        <f t="shared" si="10"/>
        <v>66.269841269841265</v>
      </c>
    </row>
    <row r="108" spans="1:17" x14ac:dyDescent="0.2">
      <c r="A108" s="19" t="s">
        <v>37</v>
      </c>
      <c r="B108" s="20">
        <v>147682</v>
      </c>
      <c r="C108" s="20">
        <v>4764</v>
      </c>
      <c r="D108" s="20">
        <v>292</v>
      </c>
      <c r="E108" s="23">
        <v>28</v>
      </c>
      <c r="F108" s="20">
        <v>88</v>
      </c>
      <c r="G108" s="20">
        <v>257</v>
      </c>
      <c r="H108" s="20">
        <v>19</v>
      </c>
      <c r="I108" s="20">
        <v>92</v>
      </c>
      <c r="J108" s="20">
        <v>741</v>
      </c>
      <c r="K108" s="20">
        <v>82</v>
      </c>
      <c r="L108" s="20">
        <v>87</v>
      </c>
      <c r="M108" s="20">
        <v>128.30000000000001</v>
      </c>
      <c r="N108" s="21">
        <v>16.3</v>
      </c>
      <c r="O108" s="20">
        <v>47.9</v>
      </c>
      <c r="P108" s="20">
        <v>19</v>
      </c>
      <c r="Q108" s="40">
        <f t="shared" si="10"/>
        <v>60.334029227557409</v>
      </c>
    </row>
    <row r="109" spans="1:17" x14ac:dyDescent="0.2">
      <c r="A109" s="19" t="s">
        <v>38</v>
      </c>
      <c r="B109" s="20">
        <v>162754</v>
      </c>
      <c r="C109" s="20">
        <v>5250</v>
      </c>
      <c r="D109" s="20">
        <v>277</v>
      </c>
      <c r="E109" s="23">
        <v>25</v>
      </c>
      <c r="F109" s="20">
        <v>91</v>
      </c>
      <c r="G109" s="20">
        <v>320</v>
      </c>
      <c r="H109" s="20">
        <v>17</v>
      </c>
      <c r="I109" s="20">
        <v>94</v>
      </c>
      <c r="J109" s="20">
        <v>668</v>
      </c>
      <c r="K109" s="20">
        <v>81</v>
      </c>
      <c r="L109" s="20">
        <v>87</v>
      </c>
      <c r="M109" s="20">
        <v>180</v>
      </c>
      <c r="N109" s="21">
        <v>18.600000000000001</v>
      </c>
      <c r="O109" s="20">
        <v>46.9</v>
      </c>
      <c r="P109" s="20">
        <v>18</v>
      </c>
      <c r="Q109" s="40">
        <f t="shared" si="10"/>
        <v>61.620469083155648</v>
      </c>
    </row>
    <row r="110" spans="1:17" x14ac:dyDescent="0.2">
      <c r="A110" s="19" t="s">
        <v>39</v>
      </c>
      <c r="B110" s="20">
        <v>133396</v>
      </c>
      <c r="C110" s="20">
        <v>4447</v>
      </c>
      <c r="D110" s="20">
        <v>308</v>
      </c>
      <c r="E110" s="23">
        <v>18</v>
      </c>
      <c r="F110" s="20">
        <v>94</v>
      </c>
      <c r="G110" s="20">
        <v>288</v>
      </c>
      <c r="H110" s="2">
        <v>12</v>
      </c>
      <c r="I110" s="20">
        <v>96</v>
      </c>
      <c r="J110" s="20">
        <v>704</v>
      </c>
      <c r="K110" s="20">
        <v>50</v>
      </c>
      <c r="L110" s="20">
        <v>93</v>
      </c>
      <c r="M110" s="20">
        <v>151</v>
      </c>
      <c r="N110" s="21">
        <v>17.100000000000001</v>
      </c>
      <c r="O110" s="20">
        <v>48.2</v>
      </c>
      <c r="P110" s="20">
        <v>5</v>
      </c>
      <c r="Q110" s="40">
        <f t="shared" si="10"/>
        <v>89.626556016597505</v>
      </c>
    </row>
    <row r="111" spans="1:17" x14ac:dyDescent="0.2">
      <c r="A111" s="19" t="s">
        <v>40</v>
      </c>
      <c r="B111" s="20">
        <v>123770</v>
      </c>
      <c r="C111" s="20">
        <v>3993</v>
      </c>
      <c r="D111" s="20">
        <v>361</v>
      </c>
      <c r="E111" s="23">
        <v>23</v>
      </c>
      <c r="F111" s="20">
        <v>94</v>
      </c>
      <c r="G111" s="20">
        <v>272</v>
      </c>
      <c r="H111" s="20">
        <v>16</v>
      </c>
      <c r="I111" s="20">
        <v>94</v>
      </c>
      <c r="J111" s="20">
        <v>733</v>
      </c>
      <c r="K111" s="23">
        <v>53</v>
      </c>
      <c r="L111" s="20">
        <v>92</v>
      </c>
      <c r="M111" s="20">
        <v>174.2</v>
      </c>
      <c r="N111" s="21">
        <v>16.87</v>
      </c>
      <c r="O111" s="20">
        <v>48.2</v>
      </c>
      <c r="P111" s="20">
        <v>5</v>
      </c>
      <c r="Q111" s="40">
        <f t="shared" si="10"/>
        <v>89.626556016597505</v>
      </c>
    </row>
    <row r="112" spans="1:17" x14ac:dyDescent="0.2">
      <c r="A112" s="19" t="s">
        <v>41</v>
      </c>
      <c r="B112" s="20">
        <v>125608</v>
      </c>
      <c r="C112" s="20">
        <v>4187</v>
      </c>
      <c r="D112" s="20">
        <v>319</v>
      </c>
      <c r="E112" s="23">
        <v>26</v>
      </c>
      <c r="F112" s="20">
        <v>92</v>
      </c>
      <c r="G112" s="20">
        <v>294</v>
      </c>
      <c r="H112" s="20">
        <v>17</v>
      </c>
      <c r="I112" s="20">
        <v>94</v>
      </c>
      <c r="J112" s="20">
        <v>768</v>
      </c>
      <c r="K112" s="20">
        <v>70</v>
      </c>
      <c r="L112" s="20">
        <v>90</v>
      </c>
      <c r="M112" s="20">
        <v>140.80000000000001</v>
      </c>
      <c r="N112" s="21">
        <v>17.329999999999998</v>
      </c>
      <c r="O112" s="20">
        <v>45.8</v>
      </c>
      <c r="P112" s="20">
        <v>8</v>
      </c>
      <c r="Q112" s="40">
        <f t="shared" si="10"/>
        <v>82.532751091703062</v>
      </c>
    </row>
    <row r="113" spans="1:25" ht="15.75" thickBot="1" x14ac:dyDescent="0.25">
      <c r="A113" s="19" t="s">
        <v>42</v>
      </c>
      <c r="B113" s="20">
        <v>125519</v>
      </c>
      <c r="C113" s="20">
        <v>4049</v>
      </c>
      <c r="D113" s="20">
        <v>296</v>
      </c>
      <c r="E113" s="23">
        <v>18</v>
      </c>
      <c r="F113" s="20">
        <v>94</v>
      </c>
      <c r="G113" s="20">
        <v>265</v>
      </c>
      <c r="H113" s="20">
        <v>13</v>
      </c>
      <c r="I113" s="20">
        <v>95</v>
      </c>
      <c r="J113" s="20">
        <v>653</v>
      </c>
      <c r="K113" s="20">
        <v>40</v>
      </c>
      <c r="L113" s="20">
        <v>94</v>
      </c>
      <c r="M113" s="20">
        <v>113.3</v>
      </c>
      <c r="N113" s="21">
        <v>17.850000000000001</v>
      </c>
      <c r="O113" s="20">
        <v>47.8</v>
      </c>
      <c r="P113" s="20">
        <v>9</v>
      </c>
      <c r="Q113" s="40">
        <f t="shared" si="10"/>
        <v>81.171548117154813</v>
      </c>
    </row>
    <row r="114" spans="1:25" ht="15.75" thickTop="1" x14ac:dyDescent="0.2">
      <c r="A114" s="32" t="s">
        <v>70</v>
      </c>
      <c r="B114" s="25">
        <f t="shared" ref="B114:N114" si="11">SUM(B102:B113)</f>
        <v>1631392</v>
      </c>
      <c r="C114" s="25">
        <f t="shared" si="11"/>
        <v>53500</v>
      </c>
      <c r="D114" s="25">
        <f t="shared" si="11"/>
        <v>3845</v>
      </c>
      <c r="E114" s="25">
        <f t="shared" si="11"/>
        <v>369</v>
      </c>
      <c r="F114" s="25">
        <f>SUM(F102:F113)</f>
        <v>1080</v>
      </c>
      <c r="G114" s="25">
        <f>SUM(G102:G113)</f>
        <v>3471</v>
      </c>
      <c r="H114" s="25">
        <f>SUM(H102:H113)</f>
        <v>210</v>
      </c>
      <c r="I114" s="25">
        <f>SUM(I102:I113)</f>
        <v>1126</v>
      </c>
      <c r="J114" s="25">
        <f t="shared" si="11"/>
        <v>8844</v>
      </c>
      <c r="K114" s="25">
        <f t="shared" si="11"/>
        <v>881</v>
      </c>
      <c r="L114" s="25">
        <f>SUM(L102:L113)</f>
        <v>1069</v>
      </c>
      <c r="M114" s="25">
        <f t="shared" si="11"/>
        <v>1424.6</v>
      </c>
      <c r="N114" s="25">
        <f t="shared" si="11"/>
        <v>201.74999999999997</v>
      </c>
      <c r="O114" s="25">
        <f>SUM(O102:O113)</f>
        <v>569.07999999999993</v>
      </c>
      <c r="P114" s="25">
        <f>SUM(P102:P113)</f>
        <v>161.99</v>
      </c>
      <c r="Q114" s="25">
        <f>SUM(Q102:Q113)</f>
        <v>856.61047751354033</v>
      </c>
    </row>
    <row r="115" spans="1:25" ht="15.75" thickBot="1" x14ac:dyDescent="0.25">
      <c r="A115" s="33" t="s">
        <v>71</v>
      </c>
      <c r="B115" s="28">
        <f t="shared" ref="B115:N115" si="12">AVERAGE(B102:B113)</f>
        <v>135949.33333333334</v>
      </c>
      <c r="C115" s="28">
        <f t="shared" si="12"/>
        <v>4458.333333333333</v>
      </c>
      <c r="D115" s="28">
        <f t="shared" si="12"/>
        <v>320.41666666666669</v>
      </c>
      <c r="E115" s="28">
        <f t="shared" si="12"/>
        <v>30.75</v>
      </c>
      <c r="F115" s="28">
        <f>AVERAGE(F102:F113)</f>
        <v>90</v>
      </c>
      <c r="G115" s="28">
        <f>AVERAGE(G102:G113)</f>
        <v>289.25</v>
      </c>
      <c r="H115" s="28">
        <f>AVERAGE(H102:H113)</f>
        <v>17.5</v>
      </c>
      <c r="I115" s="28">
        <f>AVERAGE(I102:I113)</f>
        <v>93.833333333333329</v>
      </c>
      <c r="J115" s="28">
        <f t="shared" si="12"/>
        <v>737</v>
      </c>
      <c r="K115" s="28">
        <f t="shared" si="12"/>
        <v>73.416666666666671</v>
      </c>
      <c r="L115" s="28">
        <f>AVERAGE(L102:L113)</f>
        <v>89.083333333333329</v>
      </c>
      <c r="M115" s="28">
        <f t="shared" si="12"/>
        <v>118.71666666666665</v>
      </c>
      <c r="N115" s="34">
        <f t="shared" si="12"/>
        <v>16.812499999999996</v>
      </c>
      <c r="O115" s="28">
        <f>AVERAGE(O102:O113)</f>
        <v>47.423333333333325</v>
      </c>
      <c r="P115" s="28">
        <f>AVERAGE(P102:P113)</f>
        <v>13.499166666666667</v>
      </c>
      <c r="Q115" s="28">
        <f>AVERAGE(Q102:Q113)</f>
        <v>71.384206459461694</v>
      </c>
    </row>
    <row r="116" spans="1:25" ht="15.75" thickTop="1" x14ac:dyDescent="0.2"/>
    <row r="118" spans="1:25" ht="15.75" thickBot="1" x14ac:dyDescent="0.25"/>
    <row r="119" spans="1:25" ht="16.5" thickTop="1" x14ac:dyDescent="0.25">
      <c r="A119" s="30" t="s">
        <v>8</v>
      </c>
      <c r="B119" s="12" t="s">
        <v>9</v>
      </c>
      <c r="C119" s="12" t="s">
        <v>9</v>
      </c>
      <c r="D119" s="12" t="s">
        <v>61</v>
      </c>
      <c r="E119" s="12" t="s">
        <v>62</v>
      </c>
      <c r="F119" s="41" t="s">
        <v>4</v>
      </c>
      <c r="G119" s="12" t="s">
        <v>63</v>
      </c>
      <c r="H119" s="12" t="s">
        <v>64</v>
      </c>
      <c r="I119" s="41" t="s">
        <v>5</v>
      </c>
      <c r="J119" s="12" t="s">
        <v>65</v>
      </c>
      <c r="K119" s="12" t="s">
        <v>66</v>
      </c>
      <c r="L119" s="41" t="s">
        <v>17</v>
      </c>
      <c r="M119" s="12" t="s">
        <v>19</v>
      </c>
      <c r="N119" s="13" t="s">
        <v>20</v>
      </c>
      <c r="O119" s="12" t="s">
        <v>51</v>
      </c>
      <c r="P119" s="12" t="s">
        <v>52</v>
      </c>
      <c r="Q119" s="69" t="s">
        <v>53</v>
      </c>
      <c r="U119" s="81" t="s">
        <v>72</v>
      </c>
      <c r="V119" s="82" t="s">
        <v>73</v>
      </c>
      <c r="W119" s="83" t="s">
        <v>74</v>
      </c>
      <c r="X119" s="84" t="s">
        <v>72</v>
      </c>
      <c r="Y119" s="83" t="s">
        <v>72</v>
      </c>
    </row>
    <row r="120" spans="1:25" ht="16.5" thickBot="1" x14ac:dyDescent="0.3">
      <c r="A120" s="31" t="s">
        <v>75</v>
      </c>
      <c r="B120" s="16" t="s">
        <v>68</v>
      </c>
      <c r="C120" s="17" t="s">
        <v>69</v>
      </c>
      <c r="D120" s="16" t="s">
        <v>26</v>
      </c>
      <c r="E120" s="16" t="s">
        <v>26</v>
      </c>
      <c r="F120" s="42" t="s">
        <v>27</v>
      </c>
      <c r="G120" s="16" t="s">
        <v>26</v>
      </c>
      <c r="H120" s="16" t="s">
        <v>26</v>
      </c>
      <c r="I120" s="42" t="s">
        <v>27</v>
      </c>
      <c r="J120" s="16" t="s">
        <v>26</v>
      </c>
      <c r="K120" s="16" t="s">
        <v>26</v>
      </c>
      <c r="L120" s="42" t="s">
        <v>27</v>
      </c>
      <c r="M120" s="16" t="s">
        <v>29</v>
      </c>
      <c r="N120" s="18" t="s">
        <v>30</v>
      </c>
      <c r="O120" s="16" t="s">
        <v>26</v>
      </c>
      <c r="P120" s="16" t="s">
        <v>26</v>
      </c>
      <c r="Q120" s="35" t="s">
        <v>55</v>
      </c>
      <c r="U120" s="85" t="s">
        <v>9</v>
      </c>
      <c r="V120" s="86" t="s">
        <v>76</v>
      </c>
      <c r="W120" s="87" t="s">
        <v>77</v>
      </c>
      <c r="X120" s="88" t="s">
        <v>78</v>
      </c>
      <c r="Y120" s="87" t="s">
        <v>79</v>
      </c>
    </row>
    <row r="121" spans="1:25" ht="15.75" thickTop="1" x14ac:dyDescent="0.2">
      <c r="A121" s="19" t="s">
        <v>31</v>
      </c>
      <c r="B121" s="20">
        <v>124468</v>
      </c>
      <c r="C121" s="20">
        <v>4015</v>
      </c>
      <c r="D121" s="20">
        <v>280</v>
      </c>
      <c r="E121" s="23">
        <v>23</v>
      </c>
      <c r="F121" s="20">
        <v>90</v>
      </c>
      <c r="G121" s="20">
        <v>267</v>
      </c>
      <c r="H121" s="20">
        <v>18</v>
      </c>
      <c r="I121" s="20">
        <v>94</v>
      </c>
      <c r="J121" s="20">
        <v>736</v>
      </c>
      <c r="K121" s="20">
        <v>75</v>
      </c>
      <c r="L121" s="20">
        <v>89</v>
      </c>
      <c r="M121" s="36">
        <v>103.3</v>
      </c>
      <c r="N121" s="21">
        <v>16.920000000000002</v>
      </c>
      <c r="O121" s="36">
        <v>46.9</v>
      </c>
      <c r="P121" s="20">
        <v>14</v>
      </c>
      <c r="Q121" s="40">
        <v>70</v>
      </c>
      <c r="U121" s="89">
        <f>C121/$M$2</f>
        <v>0.63730158730158726</v>
      </c>
      <c r="V121" s="90">
        <f>(C121*D121)/1000</f>
        <v>1124.2</v>
      </c>
      <c r="W121" s="91">
        <f>(V121)/$O$3</f>
        <v>0.54919394235466534</v>
      </c>
      <c r="X121" s="92">
        <f>(C121*G121)/1000</f>
        <v>1072.0050000000001</v>
      </c>
      <c r="Y121" s="91">
        <f>X121/$Q$3</f>
        <v>0.68063809523809526</v>
      </c>
    </row>
    <row r="122" spans="1:25" x14ac:dyDescent="0.2">
      <c r="A122" s="19" t="s">
        <v>32</v>
      </c>
      <c r="B122" s="20">
        <v>125675</v>
      </c>
      <c r="C122" s="20">
        <v>4488</v>
      </c>
      <c r="D122" s="20">
        <v>385</v>
      </c>
      <c r="E122" s="23">
        <v>29</v>
      </c>
      <c r="F122" s="20">
        <v>91</v>
      </c>
      <c r="G122" s="20">
        <v>296</v>
      </c>
      <c r="H122" s="20">
        <v>17</v>
      </c>
      <c r="I122" s="20">
        <v>94</v>
      </c>
      <c r="J122" s="20">
        <v>882</v>
      </c>
      <c r="K122" s="20">
        <v>74</v>
      </c>
      <c r="L122" s="20">
        <v>91</v>
      </c>
      <c r="M122" s="36">
        <v>154.19999999999999</v>
      </c>
      <c r="N122" s="21">
        <v>17.100000000000001</v>
      </c>
      <c r="O122" s="36">
        <v>51.2</v>
      </c>
      <c r="P122" s="20">
        <v>26</v>
      </c>
      <c r="Q122" s="40">
        <v>48</v>
      </c>
      <c r="U122" s="89">
        <f>C122/$M$2</f>
        <v>0.71238095238095234</v>
      </c>
      <c r="V122" s="90">
        <f>(C122*D122)/1000</f>
        <v>1727.88</v>
      </c>
      <c r="W122" s="91">
        <f t="shared" ref="W122:W134" si="13">(V122)/$O$3</f>
        <v>0.84410356619443094</v>
      </c>
      <c r="X122" s="92">
        <f>(C122*G122)/1000</f>
        <v>1328.4480000000001</v>
      </c>
      <c r="Y122" s="91">
        <f t="shared" ref="Y122:Y134" si="14">X122/$Q$3</f>
        <v>0.84345904761904766</v>
      </c>
    </row>
    <row r="123" spans="1:25" x14ac:dyDescent="0.2">
      <c r="A123" s="19" t="s">
        <v>33</v>
      </c>
      <c r="B123" s="20">
        <v>139556</v>
      </c>
      <c r="C123" s="20">
        <v>4502</v>
      </c>
      <c r="D123" s="20">
        <v>281</v>
      </c>
      <c r="E123" s="23">
        <v>34</v>
      </c>
      <c r="F123" s="20">
        <v>87</v>
      </c>
      <c r="G123" s="20">
        <v>282</v>
      </c>
      <c r="H123" s="20">
        <v>31</v>
      </c>
      <c r="I123" s="20">
        <v>88</v>
      </c>
      <c r="J123" s="20">
        <v>762</v>
      </c>
      <c r="K123" s="20">
        <v>129</v>
      </c>
      <c r="L123" s="20">
        <v>83</v>
      </c>
      <c r="M123" s="36">
        <v>35</v>
      </c>
      <c r="N123" s="21">
        <v>17.829999999999998</v>
      </c>
      <c r="O123" s="36">
        <v>49</v>
      </c>
      <c r="P123" s="20">
        <v>33</v>
      </c>
      <c r="Q123" s="40">
        <v>33</v>
      </c>
      <c r="U123" s="89">
        <f>C123/$M$2</f>
        <v>0.71460317460317457</v>
      </c>
      <c r="V123" s="90">
        <f>(C123*D123)/1000</f>
        <v>1265.0619999999999</v>
      </c>
      <c r="W123" s="91">
        <f t="shared" si="13"/>
        <v>0.61800781631656077</v>
      </c>
      <c r="X123" s="92">
        <f>(C123*G123)/1000</f>
        <v>1269.5640000000001</v>
      </c>
      <c r="Y123" s="91">
        <f t="shared" si="14"/>
        <v>0.80607238095238098</v>
      </c>
    </row>
    <row r="124" spans="1:25" x14ac:dyDescent="0.2">
      <c r="A124" s="19" t="s">
        <v>34</v>
      </c>
      <c r="B124" s="20">
        <v>142860</v>
      </c>
      <c r="C124" s="20">
        <v>4762</v>
      </c>
      <c r="D124" s="20">
        <v>306</v>
      </c>
      <c r="E124" s="23">
        <v>27</v>
      </c>
      <c r="F124" s="20">
        <v>90</v>
      </c>
      <c r="G124" s="20">
        <v>274</v>
      </c>
      <c r="H124" s="20">
        <v>16</v>
      </c>
      <c r="I124" s="20">
        <v>94</v>
      </c>
      <c r="J124" s="20">
        <v>749</v>
      </c>
      <c r="K124" s="20">
        <v>60</v>
      </c>
      <c r="L124" s="20">
        <v>92</v>
      </c>
      <c r="M124" s="36">
        <v>121.3</v>
      </c>
      <c r="N124" s="21">
        <v>17.3</v>
      </c>
      <c r="O124" s="36">
        <v>50.1</v>
      </c>
      <c r="P124" s="20">
        <v>23</v>
      </c>
      <c r="Q124" s="40">
        <v>55</v>
      </c>
      <c r="U124" s="89">
        <f>C124/$M$2</f>
        <v>0.75587301587301592</v>
      </c>
      <c r="V124" s="90">
        <f>(C124*D124)/1000</f>
        <v>1457.172</v>
      </c>
      <c r="W124" s="91">
        <f t="shared" si="13"/>
        <v>0.71185735222276503</v>
      </c>
      <c r="X124" s="92">
        <f>(C124*G124)/1000</f>
        <v>1304.788</v>
      </c>
      <c r="Y124" s="91">
        <f t="shared" si="14"/>
        <v>0.82843682539682539</v>
      </c>
    </row>
    <row r="125" spans="1:25" x14ac:dyDescent="0.2">
      <c r="A125" s="19" t="s">
        <v>35</v>
      </c>
      <c r="B125" s="20">
        <v>150621</v>
      </c>
      <c r="C125" s="20">
        <v>4859</v>
      </c>
      <c r="D125" s="20">
        <v>255</v>
      </c>
      <c r="E125" s="23">
        <v>18</v>
      </c>
      <c r="F125" s="20">
        <v>93</v>
      </c>
      <c r="G125" s="20">
        <v>280</v>
      </c>
      <c r="H125" s="20">
        <v>10</v>
      </c>
      <c r="I125" s="20">
        <v>96</v>
      </c>
      <c r="J125" s="20">
        <v>683</v>
      </c>
      <c r="K125" s="20">
        <v>55</v>
      </c>
      <c r="L125" s="20">
        <v>92</v>
      </c>
      <c r="M125" s="36">
        <v>163.88</v>
      </c>
      <c r="N125" s="21">
        <v>17.47</v>
      </c>
      <c r="O125" s="36">
        <v>47.2</v>
      </c>
      <c r="P125" s="20">
        <v>10</v>
      </c>
      <c r="Q125" s="40">
        <v>78</v>
      </c>
      <c r="U125" s="89">
        <f>C125/$M$2</f>
        <v>0.77126984126984122</v>
      </c>
      <c r="V125" s="90">
        <f>(C125*D125)/1000</f>
        <v>1239.0450000000001</v>
      </c>
      <c r="W125" s="91">
        <f t="shared" si="13"/>
        <v>0.60529799706888132</v>
      </c>
      <c r="X125" s="92">
        <f>(C125*G125)/1000</f>
        <v>1360.52</v>
      </c>
      <c r="Y125" s="91">
        <f t="shared" si="14"/>
        <v>0.86382222222222216</v>
      </c>
    </row>
    <row r="126" spans="1:25" x14ac:dyDescent="0.2">
      <c r="A126" s="19" t="s">
        <v>36</v>
      </c>
      <c r="B126" s="20">
        <v>137397</v>
      </c>
      <c r="C126" s="20">
        <v>4580</v>
      </c>
      <c r="D126" s="20">
        <v>270</v>
      </c>
      <c r="E126" s="23">
        <v>16</v>
      </c>
      <c r="F126" s="20">
        <v>94</v>
      </c>
      <c r="G126" s="20">
        <v>267</v>
      </c>
      <c r="H126" s="20">
        <v>8</v>
      </c>
      <c r="I126" s="20">
        <v>97</v>
      </c>
      <c r="J126" s="20">
        <v>689</v>
      </c>
      <c r="K126" s="20">
        <v>46</v>
      </c>
      <c r="L126" s="20">
        <v>93</v>
      </c>
      <c r="M126" s="36">
        <v>154.19999999999999</v>
      </c>
      <c r="N126" s="21">
        <v>17.47</v>
      </c>
      <c r="O126" s="36">
        <v>45</v>
      </c>
      <c r="P126" s="20">
        <v>11</v>
      </c>
      <c r="Q126" s="40">
        <v>76</v>
      </c>
      <c r="U126" s="89">
        <f>C126/$M$2</f>
        <v>0.72698412698412695</v>
      </c>
      <c r="V126" s="90">
        <f>(C126*D126)/1000</f>
        <v>1236.5999999999999</v>
      </c>
      <c r="W126" s="91">
        <f t="shared" si="13"/>
        <v>0.60410356619443084</v>
      </c>
      <c r="X126" s="92">
        <f>(C126*G126)/1000</f>
        <v>1222.8599999999999</v>
      </c>
      <c r="Y126" s="91">
        <f t="shared" si="14"/>
        <v>0.77641904761904756</v>
      </c>
    </row>
    <row r="127" spans="1:25" x14ac:dyDescent="0.2">
      <c r="A127" s="19" t="s">
        <v>37</v>
      </c>
      <c r="B127" s="20">
        <v>149979</v>
      </c>
      <c r="C127" s="20">
        <v>4838</v>
      </c>
      <c r="D127" s="20">
        <v>250</v>
      </c>
      <c r="E127" s="23">
        <v>6</v>
      </c>
      <c r="F127" s="20">
        <v>98</v>
      </c>
      <c r="G127" s="20">
        <v>249</v>
      </c>
      <c r="H127" s="20">
        <v>7</v>
      </c>
      <c r="I127" s="20">
        <v>97</v>
      </c>
      <c r="J127" s="20">
        <v>700</v>
      </c>
      <c r="K127" s="20">
        <v>35</v>
      </c>
      <c r="L127" s="20">
        <v>95</v>
      </c>
      <c r="M127" s="36">
        <v>123.4</v>
      </c>
      <c r="N127" s="21">
        <v>17.66</v>
      </c>
      <c r="O127" s="36">
        <v>44</v>
      </c>
      <c r="P127" s="20">
        <v>13</v>
      </c>
      <c r="Q127" s="40">
        <v>69</v>
      </c>
      <c r="U127" s="89">
        <f>C127/$M$2</f>
        <v>0.76793650793650792</v>
      </c>
      <c r="V127" s="90">
        <f>(C127*D127)/1000</f>
        <v>1209.5</v>
      </c>
      <c r="W127" s="91">
        <f t="shared" si="13"/>
        <v>0.59086468001954084</v>
      </c>
      <c r="X127" s="92">
        <f>(C127*G127)/1000</f>
        <v>1204.662</v>
      </c>
      <c r="Y127" s="91">
        <f t="shared" si="14"/>
        <v>0.76486476190476194</v>
      </c>
    </row>
    <row r="128" spans="1:25" x14ac:dyDescent="0.2">
      <c r="A128" s="19" t="s">
        <v>38</v>
      </c>
      <c r="B128" s="20">
        <v>136426</v>
      </c>
      <c r="C128" s="20">
        <v>4401</v>
      </c>
      <c r="D128" s="20">
        <v>280</v>
      </c>
      <c r="E128" s="23">
        <v>8</v>
      </c>
      <c r="F128" s="20">
        <v>98</v>
      </c>
      <c r="G128" s="20">
        <v>284</v>
      </c>
      <c r="H128" s="20">
        <v>6</v>
      </c>
      <c r="I128" s="20">
        <v>98</v>
      </c>
      <c r="J128" s="20">
        <v>777</v>
      </c>
      <c r="K128" s="20">
        <v>38</v>
      </c>
      <c r="L128" s="20">
        <v>96</v>
      </c>
      <c r="M128" s="36">
        <v>131.72999999999999</v>
      </c>
      <c r="N128" s="21">
        <v>18.48</v>
      </c>
      <c r="O128" s="36">
        <v>49.2</v>
      </c>
      <c r="P128" s="20">
        <v>16</v>
      </c>
      <c r="Q128" s="40">
        <v>76</v>
      </c>
      <c r="U128" s="89">
        <f>C128/$M$2</f>
        <v>0.69857142857142862</v>
      </c>
      <c r="V128" s="90">
        <f>(C128*D128)/1000</f>
        <v>1232.28</v>
      </c>
      <c r="W128" s="91">
        <f t="shared" si="13"/>
        <v>0.60199316072300924</v>
      </c>
      <c r="X128" s="92">
        <f>(C128*G128)/1000</f>
        <v>1249.884</v>
      </c>
      <c r="Y128" s="91">
        <f t="shared" si="14"/>
        <v>0.79357714285714287</v>
      </c>
    </row>
    <row r="129" spans="1:25" x14ac:dyDescent="0.2">
      <c r="A129" s="19" t="s">
        <v>39</v>
      </c>
      <c r="B129" s="20">
        <v>122655</v>
      </c>
      <c r="C129" s="20">
        <v>4089</v>
      </c>
      <c r="D129" s="20">
        <v>311</v>
      </c>
      <c r="E129" s="23">
        <v>14</v>
      </c>
      <c r="F129" s="20">
        <v>93</v>
      </c>
      <c r="G129" s="20">
        <v>297</v>
      </c>
      <c r="H129" s="2">
        <v>7</v>
      </c>
      <c r="I129" s="20">
        <v>97</v>
      </c>
      <c r="J129" s="20">
        <v>803</v>
      </c>
      <c r="K129" s="20">
        <v>37</v>
      </c>
      <c r="L129" s="20">
        <v>95</v>
      </c>
      <c r="M129" s="36">
        <v>144</v>
      </c>
      <c r="N129" s="21">
        <v>17.829999999999998</v>
      </c>
      <c r="O129" s="36">
        <v>44.3</v>
      </c>
      <c r="P129" s="20">
        <v>9</v>
      </c>
      <c r="Q129" s="40">
        <v>77</v>
      </c>
      <c r="U129" s="89">
        <f>C129/$M$2</f>
        <v>0.6490476190476191</v>
      </c>
      <c r="V129" s="90">
        <f>(C129*D129)/1000</f>
        <v>1271.6790000000001</v>
      </c>
      <c r="W129" s="91">
        <f t="shared" si="13"/>
        <v>0.6212403517342453</v>
      </c>
      <c r="X129" s="92">
        <f>(C129*G129)/1000</f>
        <v>1214.433</v>
      </c>
      <c r="Y129" s="91">
        <f t="shared" si="14"/>
        <v>0.77106857142857144</v>
      </c>
    </row>
    <row r="130" spans="1:25" x14ac:dyDescent="0.2">
      <c r="A130" s="19" t="s">
        <v>40</v>
      </c>
      <c r="B130" s="20">
        <v>133483</v>
      </c>
      <c r="C130" s="20">
        <v>4306</v>
      </c>
      <c r="D130" s="20">
        <v>324</v>
      </c>
      <c r="E130" s="23">
        <v>17</v>
      </c>
      <c r="F130" s="20">
        <v>95</v>
      </c>
      <c r="G130" s="20">
        <v>294</v>
      </c>
      <c r="H130" s="20">
        <v>10</v>
      </c>
      <c r="I130" s="20">
        <v>97</v>
      </c>
      <c r="J130" s="20">
        <v>871</v>
      </c>
      <c r="K130" s="23">
        <v>48</v>
      </c>
      <c r="L130" s="20">
        <v>95</v>
      </c>
      <c r="M130" s="36">
        <v>126.28</v>
      </c>
      <c r="N130" s="21">
        <v>17</v>
      </c>
      <c r="O130" s="36">
        <v>48.3</v>
      </c>
      <c r="P130" s="20">
        <v>11</v>
      </c>
      <c r="Q130" s="40">
        <v>79</v>
      </c>
      <c r="U130" s="89">
        <f>C130/$M$2</f>
        <v>0.68349206349206348</v>
      </c>
      <c r="V130" s="90">
        <f>(C130*D130)/1000</f>
        <v>1395.144</v>
      </c>
      <c r="W130" s="91">
        <f t="shared" si="13"/>
        <v>0.68155544699560333</v>
      </c>
      <c r="X130" s="92">
        <f>(C130*G130)/1000</f>
        <v>1265.9639999999999</v>
      </c>
      <c r="Y130" s="91">
        <f t="shared" si="14"/>
        <v>0.80378666666666665</v>
      </c>
    </row>
    <row r="131" spans="1:25" x14ac:dyDescent="0.2">
      <c r="A131" s="19" t="s">
        <v>41</v>
      </c>
      <c r="B131" s="20">
        <v>117355</v>
      </c>
      <c r="C131" s="20">
        <v>3912</v>
      </c>
      <c r="D131" s="20">
        <v>285</v>
      </c>
      <c r="E131" s="23">
        <v>10</v>
      </c>
      <c r="F131" s="20">
        <v>96</v>
      </c>
      <c r="G131" s="20">
        <v>291</v>
      </c>
      <c r="H131" s="20">
        <v>7</v>
      </c>
      <c r="I131" s="20">
        <v>98</v>
      </c>
      <c r="J131" s="20">
        <v>768</v>
      </c>
      <c r="K131" s="20">
        <v>76</v>
      </c>
      <c r="L131" s="20">
        <v>90</v>
      </c>
      <c r="M131" s="36">
        <v>84.1</v>
      </c>
      <c r="N131" s="21">
        <v>17</v>
      </c>
      <c r="O131" s="36">
        <v>48.8</v>
      </c>
      <c r="P131" s="20">
        <v>9</v>
      </c>
      <c r="Q131" s="40">
        <v>81</v>
      </c>
      <c r="U131" s="89">
        <f>C131/$M$2</f>
        <v>0.62095238095238092</v>
      </c>
      <c r="V131" s="90">
        <f>(C131*D131)/1000</f>
        <v>1114.92</v>
      </c>
      <c r="W131" s="91">
        <f t="shared" si="13"/>
        <v>0.54466047874938939</v>
      </c>
      <c r="X131" s="92">
        <f>(C131*G131)/1000</f>
        <v>1138.3920000000001</v>
      </c>
      <c r="Y131" s="91">
        <f t="shared" si="14"/>
        <v>0.72278857142857145</v>
      </c>
    </row>
    <row r="132" spans="1:25" ht="15.75" thickBot="1" x14ac:dyDescent="0.25">
      <c r="A132" s="19" t="s">
        <v>42</v>
      </c>
      <c r="B132" s="20">
        <v>111051</v>
      </c>
      <c r="C132" s="20">
        <v>3582</v>
      </c>
      <c r="D132" s="20">
        <v>265</v>
      </c>
      <c r="E132" s="23">
        <v>10</v>
      </c>
      <c r="F132" s="20">
        <v>96</v>
      </c>
      <c r="G132" s="20">
        <v>252</v>
      </c>
      <c r="H132" s="20">
        <v>8</v>
      </c>
      <c r="I132" s="20">
        <v>97</v>
      </c>
      <c r="J132" s="20">
        <v>704</v>
      </c>
      <c r="K132" s="20">
        <v>64</v>
      </c>
      <c r="L132" s="20">
        <v>91</v>
      </c>
      <c r="M132" s="36">
        <v>106.22</v>
      </c>
      <c r="N132" s="21">
        <v>16</v>
      </c>
      <c r="O132" s="36">
        <v>49.2</v>
      </c>
      <c r="P132" s="20">
        <v>11</v>
      </c>
      <c r="Q132" s="40">
        <v>78</v>
      </c>
      <c r="U132" s="89">
        <f>C132/$M$2</f>
        <v>0.56857142857142862</v>
      </c>
      <c r="V132" s="90">
        <f>(C132*D132)/1000</f>
        <v>949.23</v>
      </c>
      <c r="W132" s="91">
        <f t="shared" si="13"/>
        <v>0.46371763556424034</v>
      </c>
      <c r="X132" s="92">
        <f>(C132*G132)/1000</f>
        <v>902.66399999999999</v>
      </c>
      <c r="Y132" s="91">
        <f t="shared" si="14"/>
        <v>0.57311999999999996</v>
      </c>
    </row>
    <row r="133" spans="1:25" ht="15.75" thickTop="1" x14ac:dyDescent="0.2">
      <c r="A133" s="32" t="s">
        <v>80</v>
      </c>
      <c r="B133" s="25">
        <f t="shared" ref="B133:N133" si="15">SUM(B121:B132)</f>
        <v>1591526</v>
      </c>
      <c r="C133" s="25">
        <f t="shared" si="15"/>
        <v>52334</v>
      </c>
      <c r="D133" s="25">
        <f t="shared" si="15"/>
        <v>3492</v>
      </c>
      <c r="E133" s="25">
        <f t="shared" si="15"/>
        <v>212</v>
      </c>
      <c r="F133" s="25">
        <f>SUM(F121:F132)</f>
        <v>1121</v>
      </c>
      <c r="G133" s="25">
        <f>SUM(G121:G132)</f>
        <v>3333</v>
      </c>
      <c r="H133" s="25">
        <f>SUM(H121:H132)</f>
        <v>145</v>
      </c>
      <c r="I133" s="25">
        <f>SUM(I121:I132)</f>
        <v>1147</v>
      </c>
      <c r="J133" s="25">
        <f t="shared" si="15"/>
        <v>9124</v>
      </c>
      <c r="K133" s="25">
        <f t="shared" si="15"/>
        <v>737</v>
      </c>
      <c r="L133" s="25">
        <f>SUM(L121:L132)</f>
        <v>1102</v>
      </c>
      <c r="M133" s="44">
        <f t="shared" si="15"/>
        <v>1447.6100000000001</v>
      </c>
      <c r="N133" s="39">
        <f t="shared" si="15"/>
        <v>208.06</v>
      </c>
      <c r="O133" s="25">
        <f>SUM(O121:O132)</f>
        <v>573.20000000000005</v>
      </c>
      <c r="P133" s="25">
        <f>SUM(P121:P132)</f>
        <v>186</v>
      </c>
      <c r="Q133" s="25">
        <f>SUM(Q121:Q132)</f>
        <v>820</v>
      </c>
      <c r="U133" s="93"/>
      <c r="V133" s="94"/>
      <c r="W133" s="95"/>
      <c r="X133" s="96"/>
      <c r="Y133" s="95"/>
    </row>
    <row r="134" spans="1:25" ht="15.75" thickBot="1" x14ac:dyDescent="0.25">
      <c r="A134" s="33" t="s">
        <v>81</v>
      </c>
      <c r="B134" s="28">
        <f t="shared" ref="B134:N134" si="16">AVERAGE(B121:B132)</f>
        <v>132627.16666666666</v>
      </c>
      <c r="C134" s="28">
        <f t="shared" si="16"/>
        <v>4361.166666666667</v>
      </c>
      <c r="D134" s="28">
        <f t="shared" si="16"/>
        <v>291</v>
      </c>
      <c r="E134" s="28">
        <f t="shared" si="16"/>
        <v>17.666666666666668</v>
      </c>
      <c r="F134" s="28">
        <f>AVERAGE(F121:F132)</f>
        <v>93.416666666666671</v>
      </c>
      <c r="G134" s="28">
        <f>AVERAGE(G121:G132)</f>
        <v>277.75</v>
      </c>
      <c r="H134" s="28">
        <f>AVERAGE(H121:H132)</f>
        <v>12.083333333333334</v>
      </c>
      <c r="I134" s="28">
        <f>AVERAGE(I121:I132)</f>
        <v>95.583333333333329</v>
      </c>
      <c r="J134" s="28">
        <f t="shared" si="16"/>
        <v>760.33333333333337</v>
      </c>
      <c r="K134" s="28">
        <f t="shared" si="16"/>
        <v>61.416666666666664</v>
      </c>
      <c r="L134" s="28">
        <f>AVERAGE(L121:L132)</f>
        <v>91.833333333333329</v>
      </c>
      <c r="M134" s="45">
        <f t="shared" si="16"/>
        <v>120.63416666666667</v>
      </c>
      <c r="N134" s="34">
        <f t="shared" si="16"/>
        <v>17.338333333333335</v>
      </c>
      <c r="O134" s="28">
        <f>AVERAGE(O121:O132)</f>
        <v>47.766666666666673</v>
      </c>
      <c r="P134" s="28">
        <f>AVERAGE(P121:P132)</f>
        <v>15.5</v>
      </c>
      <c r="Q134" s="28">
        <f>AVERAGE(Q121:Q132)</f>
        <v>68.333333333333329</v>
      </c>
      <c r="U134" s="97">
        <f>C134/$M$2</f>
        <v>0.69224867724867734</v>
      </c>
      <c r="V134" s="98">
        <f>(C134*D134)/1000</f>
        <v>1269.0995</v>
      </c>
      <c r="W134" s="99">
        <f t="shared" si="13"/>
        <v>0.61998021494870548</v>
      </c>
      <c r="X134" s="100">
        <f>(C134*G134)/1000</f>
        <v>1211.3140416666668</v>
      </c>
      <c r="Y134" s="99">
        <f t="shared" si="14"/>
        <v>0.76908828042328048</v>
      </c>
    </row>
    <row r="135" spans="1:25" ht="15.75" thickTop="1" x14ac:dyDescent="0.2"/>
    <row r="137" spans="1:25" ht="15.75" thickBot="1" x14ac:dyDescent="0.25"/>
    <row r="138" spans="1:25" ht="16.5" thickTop="1" x14ac:dyDescent="0.25">
      <c r="A138" s="30" t="s">
        <v>8</v>
      </c>
      <c r="B138" s="12" t="s">
        <v>9</v>
      </c>
      <c r="C138" s="12" t="s">
        <v>9</v>
      </c>
      <c r="D138" s="12" t="s">
        <v>61</v>
      </c>
      <c r="E138" s="12" t="s">
        <v>62</v>
      </c>
      <c r="F138" s="41" t="s">
        <v>4</v>
      </c>
      <c r="G138" s="12" t="s">
        <v>63</v>
      </c>
      <c r="H138" s="12" t="s">
        <v>64</v>
      </c>
      <c r="I138" s="41" t="s">
        <v>5</v>
      </c>
      <c r="J138" s="12" t="s">
        <v>65</v>
      </c>
      <c r="K138" s="12" t="s">
        <v>66</v>
      </c>
      <c r="L138" s="41" t="s">
        <v>17</v>
      </c>
      <c r="M138" s="12" t="s">
        <v>19</v>
      </c>
      <c r="N138" s="13" t="s">
        <v>20</v>
      </c>
      <c r="O138" s="12" t="s">
        <v>51</v>
      </c>
      <c r="P138" s="12" t="s">
        <v>52</v>
      </c>
      <c r="Q138" s="69" t="s">
        <v>53</v>
      </c>
      <c r="U138" s="81" t="s">
        <v>72</v>
      </c>
      <c r="V138" s="82" t="s">
        <v>73</v>
      </c>
      <c r="W138" s="83" t="s">
        <v>74</v>
      </c>
      <c r="X138" s="84" t="s">
        <v>72</v>
      </c>
      <c r="Y138" s="83" t="s">
        <v>72</v>
      </c>
    </row>
    <row r="139" spans="1:25" ht="16.5" thickBot="1" x14ac:dyDescent="0.3">
      <c r="A139" s="31" t="s">
        <v>82</v>
      </c>
      <c r="B139" s="16" t="s">
        <v>68</v>
      </c>
      <c r="C139" s="17" t="s">
        <v>69</v>
      </c>
      <c r="D139" s="16" t="s">
        <v>26</v>
      </c>
      <c r="E139" s="16" t="s">
        <v>26</v>
      </c>
      <c r="F139" s="42" t="s">
        <v>27</v>
      </c>
      <c r="G139" s="16" t="s">
        <v>26</v>
      </c>
      <c r="H139" s="16" t="s">
        <v>26</v>
      </c>
      <c r="I139" s="42" t="s">
        <v>27</v>
      </c>
      <c r="J139" s="16" t="s">
        <v>26</v>
      </c>
      <c r="K139" s="16" t="s">
        <v>26</v>
      </c>
      <c r="L139" s="42" t="s">
        <v>27</v>
      </c>
      <c r="M139" s="16" t="s">
        <v>29</v>
      </c>
      <c r="N139" s="18" t="s">
        <v>30</v>
      </c>
      <c r="O139" s="16" t="s">
        <v>26</v>
      </c>
      <c r="P139" s="16" t="s">
        <v>26</v>
      </c>
      <c r="Q139" s="35" t="s">
        <v>55</v>
      </c>
      <c r="U139" s="85" t="s">
        <v>9</v>
      </c>
      <c r="V139" s="86" t="s">
        <v>76</v>
      </c>
      <c r="W139" s="87" t="s">
        <v>77</v>
      </c>
      <c r="X139" s="88" t="s">
        <v>78</v>
      </c>
      <c r="Y139" s="87" t="s">
        <v>79</v>
      </c>
    </row>
    <row r="140" spans="1:25" ht="15.75" thickTop="1" x14ac:dyDescent="0.2">
      <c r="A140" s="19" t="s">
        <v>31</v>
      </c>
      <c r="B140" s="20">
        <v>110398</v>
      </c>
      <c r="C140" s="20">
        <v>3561</v>
      </c>
      <c r="D140" s="20">
        <v>299</v>
      </c>
      <c r="E140" s="23">
        <v>9</v>
      </c>
      <c r="F140" s="20">
        <v>97</v>
      </c>
      <c r="G140" s="20">
        <v>282</v>
      </c>
      <c r="H140" s="20">
        <v>5</v>
      </c>
      <c r="I140" s="20">
        <v>98</v>
      </c>
      <c r="J140" s="20">
        <v>726</v>
      </c>
      <c r="K140" s="20">
        <v>35</v>
      </c>
      <c r="L140" s="20">
        <v>95</v>
      </c>
      <c r="M140" s="36">
        <v>105.8</v>
      </c>
      <c r="N140" s="21">
        <v>17</v>
      </c>
      <c r="O140" s="36">
        <v>48.6</v>
      </c>
      <c r="P140" s="20">
        <v>19</v>
      </c>
      <c r="Q140" s="40">
        <v>61</v>
      </c>
      <c r="U140" s="89">
        <f>C140/$M$2</f>
        <v>0.56523809523809521</v>
      </c>
      <c r="V140" s="90">
        <f>(C140*D140)/1000</f>
        <v>1064.739</v>
      </c>
      <c r="W140" s="91">
        <f>(V140)/$O$3</f>
        <v>0.52014606741573033</v>
      </c>
      <c r="X140" s="92">
        <f>(C140*G140)/1000</f>
        <v>1004.202</v>
      </c>
      <c r="Y140" s="91">
        <f>X140/$Q$3</f>
        <v>0.63758857142857139</v>
      </c>
    </row>
    <row r="141" spans="1:25" x14ac:dyDescent="0.2">
      <c r="A141" s="19" t="s">
        <v>32</v>
      </c>
      <c r="B141" s="20">
        <v>120814</v>
      </c>
      <c r="C141" s="20">
        <v>4166</v>
      </c>
      <c r="D141" s="20">
        <v>281</v>
      </c>
      <c r="E141" s="23">
        <v>9</v>
      </c>
      <c r="F141" s="20">
        <v>97</v>
      </c>
      <c r="G141" s="20">
        <v>307</v>
      </c>
      <c r="H141" s="20">
        <v>5</v>
      </c>
      <c r="I141" s="20">
        <v>98</v>
      </c>
      <c r="J141" s="20">
        <v>693</v>
      </c>
      <c r="K141" s="20">
        <v>51</v>
      </c>
      <c r="L141" s="20">
        <v>93</v>
      </c>
      <c r="M141" s="36">
        <v>190.3</v>
      </c>
      <c r="N141" s="21">
        <v>16</v>
      </c>
      <c r="O141" s="36">
        <v>49.3</v>
      </c>
      <c r="P141" s="20">
        <v>21</v>
      </c>
      <c r="Q141" s="40">
        <v>55</v>
      </c>
      <c r="U141" s="89">
        <f>C141/$M$2</f>
        <v>0.66126984126984123</v>
      </c>
      <c r="V141" s="90">
        <f>(C141*D141)/1000</f>
        <v>1170.646</v>
      </c>
      <c r="W141" s="91">
        <f t="shared" ref="W141:W153" si="17">(V141)/$O$3</f>
        <v>0.57188373229115774</v>
      </c>
      <c r="X141" s="92">
        <f>(C141*G141)/1000</f>
        <v>1278.962</v>
      </c>
      <c r="Y141" s="91">
        <f t="shared" ref="Y141:Y153" si="18">X141/$Q$3</f>
        <v>0.81203936507936503</v>
      </c>
    </row>
    <row r="142" spans="1:25" x14ac:dyDescent="0.2">
      <c r="A142" s="19" t="s">
        <v>33</v>
      </c>
      <c r="B142" s="20">
        <v>111755</v>
      </c>
      <c r="C142" s="20">
        <v>3605</v>
      </c>
      <c r="D142" s="20">
        <v>294</v>
      </c>
      <c r="E142" s="23">
        <v>11</v>
      </c>
      <c r="F142" s="20">
        <v>96</v>
      </c>
      <c r="G142" s="20">
        <v>484</v>
      </c>
      <c r="H142" s="20">
        <v>11</v>
      </c>
      <c r="I142" s="20">
        <v>97</v>
      </c>
      <c r="J142" s="20">
        <v>732</v>
      </c>
      <c r="K142" s="20">
        <v>44</v>
      </c>
      <c r="L142" s="20">
        <v>94</v>
      </c>
      <c r="M142" s="36">
        <v>62.64</v>
      </c>
      <c r="N142" s="21">
        <v>15</v>
      </c>
      <c r="O142" s="36">
        <v>48.2</v>
      </c>
      <c r="P142" s="20">
        <v>21</v>
      </c>
      <c r="Q142" s="40">
        <v>60</v>
      </c>
      <c r="U142" s="89">
        <f>C142/$M$2</f>
        <v>0.57222222222222219</v>
      </c>
      <c r="V142" s="90">
        <f>(C142*D142)/1000</f>
        <v>1059.8699999999999</v>
      </c>
      <c r="W142" s="91">
        <f t="shared" si="17"/>
        <v>0.51776746458231548</v>
      </c>
      <c r="X142" s="92">
        <f>(C142*G142)/1000</f>
        <v>1744.82</v>
      </c>
      <c r="Y142" s="91">
        <f t="shared" si="18"/>
        <v>1.1078222222222223</v>
      </c>
    </row>
    <row r="143" spans="1:25" x14ac:dyDescent="0.2">
      <c r="A143" s="19" t="s">
        <v>34</v>
      </c>
      <c r="B143" s="20">
        <v>145323</v>
      </c>
      <c r="C143" s="20">
        <v>4844</v>
      </c>
      <c r="D143" s="20">
        <v>286</v>
      </c>
      <c r="E143" s="23">
        <v>25</v>
      </c>
      <c r="F143" s="20">
        <v>90</v>
      </c>
      <c r="G143" s="20">
        <v>262</v>
      </c>
      <c r="H143" s="20">
        <v>9</v>
      </c>
      <c r="I143" s="20">
        <v>95</v>
      </c>
      <c r="J143" s="20">
        <v>774</v>
      </c>
      <c r="K143" s="20">
        <v>56</v>
      </c>
      <c r="L143" s="20">
        <v>93</v>
      </c>
      <c r="M143" s="36">
        <v>39.24</v>
      </c>
      <c r="N143" s="21">
        <v>16</v>
      </c>
      <c r="O143" s="36">
        <v>47.3</v>
      </c>
      <c r="P143" s="20">
        <v>18</v>
      </c>
      <c r="Q143" s="40">
        <v>63</v>
      </c>
      <c r="U143" s="89">
        <f>C143/$M$2</f>
        <v>0.76888888888888884</v>
      </c>
      <c r="V143" s="90">
        <f>(C143*D143)/1000</f>
        <v>1385.384</v>
      </c>
      <c r="W143" s="91">
        <f t="shared" si="17"/>
        <v>0.67678749389350268</v>
      </c>
      <c r="X143" s="92">
        <f>(C143*G143)/1000</f>
        <v>1269.1279999999999</v>
      </c>
      <c r="Y143" s="91">
        <f t="shared" si="18"/>
        <v>0.80579555555555549</v>
      </c>
    </row>
    <row r="144" spans="1:25" x14ac:dyDescent="0.2">
      <c r="A144" s="19" t="s">
        <v>35</v>
      </c>
      <c r="B144" s="20">
        <v>159346</v>
      </c>
      <c r="C144" s="20">
        <v>5140</v>
      </c>
      <c r="D144" s="20">
        <v>391</v>
      </c>
      <c r="E144" s="23">
        <v>16</v>
      </c>
      <c r="F144" s="20">
        <v>95</v>
      </c>
      <c r="G144" s="20">
        <v>294</v>
      </c>
      <c r="H144" s="20">
        <v>11</v>
      </c>
      <c r="I144" s="20">
        <v>96</v>
      </c>
      <c r="J144" s="20">
        <v>833</v>
      </c>
      <c r="K144" s="20">
        <v>61</v>
      </c>
      <c r="L144" s="20">
        <v>91</v>
      </c>
      <c r="M144" s="36">
        <v>121.26</v>
      </c>
      <c r="N144" s="21">
        <v>19.2</v>
      </c>
      <c r="O144" s="36">
        <v>51.8</v>
      </c>
      <c r="P144" s="20">
        <v>15.1</v>
      </c>
      <c r="Q144" s="40">
        <v>72</v>
      </c>
      <c r="U144" s="89">
        <f>C144/$M$2</f>
        <v>0.81587301587301586</v>
      </c>
      <c r="V144" s="90">
        <f>(C144*D144)/1000</f>
        <v>2009.74</v>
      </c>
      <c r="W144" s="91">
        <f t="shared" si="17"/>
        <v>0.98179775280898873</v>
      </c>
      <c r="X144" s="92">
        <f>(C144*G144)/1000</f>
        <v>1511.16</v>
      </c>
      <c r="Y144" s="91">
        <f t="shared" si="18"/>
        <v>0.95946666666666669</v>
      </c>
    </row>
    <row r="145" spans="1:25" x14ac:dyDescent="0.2">
      <c r="A145" s="19" t="s">
        <v>36</v>
      </c>
      <c r="B145" s="20">
        <v>149078</v>
      </c>
      <c r="C145" s="20">
        <v>4969</v>
      </c>
      <c r="D145" s="20">
        <v>293</v>
      </c>
      <c r="E145" s="23">
        <v>7</v>
      </c>
      <c r="F145" s="20">
        <v>97</v>
      </c>
      <c r="G145" s="20">
        <v>289</v>
      </c>
      <c r="H145" s="20">
        <v>5</v>
      </c>
      <c r="I145" s="20">
        <v>98</v>
      </c>
      <c r="J145" s="20">
        <v>819</v>
      </c>
      <c r="K145" s="20">
        <v>34</v>
      </c>
      <c r="L145" s="20">
        <v>96</v>
      </c>
      <c r="M145" s="36">
        <v>160.04</v>
      </c>
      <c r="N145" s="21">
        <v>20</v>
      </c>
      <c r="O145" s="36">
        <v>50</v>
      </c>
      <c r="P145" s="20">
        <v>13.3</v>
      </c>
      <c r="Q145" s="40">
        <v>74</v>
      </c>
      <c r="U145" s="89">
        <f>C145/$M$2</f>
        <v>0.78873015873015873</v>
      </c>
      <c r="V145" s="90">
        <f>(C145*D145)/1000</f>
        <v>1455.9169999999999</v>
      </c>
      <c r="W145" s="91">
        <f t="shared" si="17"/>
        <v>0.7112442598925256</v>
      </c>
      <c r="X145" s="92">
        <f>(C145*G145)/1000</f>
        <v>1436.0409999999999</v>
      </c>
      <c r="Y145" s="91">
        <f t="shared" si="18"/>
        <v>0.91177206349206341</v>
      </c>
    </row>
    <row r="146" spans="1:25" x14ac:dyDescent="0.2">
      <c r="A146" s="19" t="s">
        <v>37</v>
      </c>
      <c r="B146" s="20">
        <v>155646</v>
      </c>
      <c r="C146" s="20">
        <v>5021</v>
      </c>
      <c r="D146" s="20">
        <v>310</v>
      </c>
      <c r="E146" s="23">
        <v>12</v>
      </c>
      <c r="F146" s="20">
        <v>96</v>
      </c>
      <c r="G146" s="20">
        <v>316</v>
      </c>
      <c r="H146" s="20">
        <v>5</v>
      </c>
      <c r="I146" s="20">
        <v>98</v>
      </c>
      <c r="J146" s="20">
        <v>757</v>
      </c>
      <c r="K146" s="20">
        <v>36</v>
      </c>
      <c r="L146" s="20">
        <v>95</v>
      </c>
      <c r="M146" s="36">
        <v>144.6</v>
      </c>
      <c r="N146" s="21">
        <v>17.7</v>
      </c>
      <c r="O146" s="36">
        <v>46.5</v>
      </c>
      <c r="P146" s="20">
        <v>5.2</v>
      </c>
      <c r="Q146" s="40">
        <v>89</v>
      </c>
      <c r="U146" s="89">
        <f>C146/$M$2</f>
        <v>0.79698412698412702</v>
      </c>
      <c r="V146" s="90">
        <f>(C146*D146)/1000</f>
        <v>1556.51</v>
      </c>
      <c r="W146" s="91">
        <f t="shared" si="17"/>
        <v>0.76038593063019055</v>
      </c>
      <c r="X146" s="92">
        <f>(C146*G146)/1000</f>
        <v>1586.636</v>
      </c>
      <c r="Y146" s="91">
        <f t="shared" si="18"/>
        <v>1.0073879365079366</v>
      </c>
    </row>
    <row r="147" spans="1:25" x14ac:dyDescent="0.2">
      <c r="A147" s="19" t="s">
        <v>38</v>
      </c>
      <c r="B147" s="20">
        <v>156595</v>
      </c>
      <c r="C147" s="20">
        <v>5051</v>
      </c>
      <c r="D147" s="20">
        <v>267</v>
      </c>
      <c r="E147" s="23">
        <v>15</v>
      </c>
      <c r="F147" s="20">
        <v>94</v>
      </c>
      <c r="G147" s="20">
        <v>271</v>
      </c>
      <c r="H147" s="20">
        <v>5</v>
      </c>
      <c r="I147" s="20">
        <v>98</v>
      </c>
      <c r="J147" s="20">
        <v>743</v>
      </c>
      <c r="K147" s="20">
        <v>94</v>
      </c>
      <c r="L147" s="20">
        <v>86</v>
      </c>
      <c r="M147" s="36">
        <v>138.19999999999999</v>
      </c>
      <c r="N147" s="21">
        <v>21.4</v>
      </c>
      <c r="O147" s="36">
        <v>43.7</v>
      </c>
      <c r="P147" s="20">
        <v>6.5</v>
      </c>
      <c r="Q147" s="40">
        <v>85</v>
      </c>
      <c r="U147" s="89">
        <f>C147/$M$2</f>
        <v>0.80174603174603176</v>
      </c>
      <c r="V147" s="90">
        <f>(C147*D147)/1000</f>
        <v>1348.617</v>
      </c>
      <c r="W147" s="91">
        <f t="shared" si="17"/>
        <v>0.65882608695652167</v>
      </c>
      <c r="X147" s="92">
        <f>(C147*G147)/1000</f>
        <v>1368.8209999999999</v>
      </c>
      <c r="Y147" s="91">
        <f t="shared" si="18"/>
        <v>0.86909269841269832</v>
      </c>
    </row>
    <row r="148" spans="1:25" x14ac:dyDescent="0.2">
      <c r="A148" s="19" t="s">
        <v>39</v>
      </c>
      <c r="B148" s="20">
        <v>164090</v>
      </c>
      <c r="C148" s="20">
        <v>5470</v>
      </c>
      <c r="D148" s="20">
        <v>286</v>
      </c>
      <c r="E148" s="23">
        <v>8</v>
      </c>
      <c r="F148" s="20">
        <v>97</v>
      </c>
      <c r="G148" s="20">
        <v>289</v>
      </c>
      <c r="H148" s="2">
        <v>5</v>
      </c>
      <c r="I148" s="20">
        <v>98</v>
      </c>
      <c r="J148" s="20">
        <v>729</v>
      </c>
      <c r="K148" s="20">
        <v>56</v>
      </c>
      <c r="L148" s="20">
        <v>92</v>
      </c>
      <c r="M148" s="36">
        <v>187.08</v>
      </c>
      <c r="N148" s="21">
        <v>22.7</v>
      </c>
      <c r="O148" s="36">
        <v>48.6</v>
      </c>
      <c r="P148" s="20">
        <v>5.8</v>
      </c>
      <c r="Q148" s="40">
        <v>88</v>
      </c>
      <c r="U148" s="89">
        <f>C148/$M$2</f>
        <v>0.86825396825396828</v>
      </c>
      <c r="V148" s="90">
        <f>(C148*D148)/1000</f>
        <v>1564.42</v>
      </c>
      <c r="W148" s="91">
        <f t="shared" si="17"/>
        <v>0.76425012212994625</v>
      </c>
      <c r="X148" s="92">
        <f>(C148*G148)/1000</f>
        <v>1580.83</v>
      </c>
      <c r="Y148" s="91">
        <f t="shared" si="18"/>
        <v>1.0037015873015873</v>
      </c>
    </row>
    <row r="149" spans="1:25" x14ac:dyDescent="0.2">
      <c r="A149" s="19" t="s">
        <v>40</v>
      </c>
      <c r="B149" s="20">
        <v>173743</v>
      </c>
      <c r="C149" s="20">
        <v>5605</v>
      </c>
      <c r="D149" s="20">
        <v>263</v>
      </c>
      <c r="E149" s="23">
        <v>11</v>
      </c>
      <c r="F149" s="20">
        <v>96</v>
      </c>
      <c r="G149" s="20">
        <v>294</v>
      </c>
      <c r="H149" s="20">
        <v>5</v>
      </c>
      <c r="I149" s="20">
        <v>98</v>
      </c>
      <c r="J149" s="20">
        <v>779</v>
      </c>
      <c r="K149" s="23">
        <v>38</v>
      </c>
      <c r="L149" s="20">
        <v>95</v>
      </c>
      <c r="M149" s="36">
        <v>117.74</v>
      </c>
      <c r="N149" s="21">
        <v>23</v>
      </c>
      <c r="O149" s="36">
        <v>46.4</v>
      </c>
      <c r="P149" s="20">
        <v>7.4</v>
      </c>
      <c r="Q149" s="40">
        <v>86</v>
      </c>
      <c r="U149" s="89">
        <f>C149/$M$2</f>
        <v>0.88968253968253963</v>
      </c>
      <c r="V149" s="90">
        <f>(C149*D149)/1000</f>
        <v>1474.115</v>
      </c>
      <c r="W149" s="91">
        <f t="shared" si="17"/>
        <v>0.72013434294088907</v>
      </c>
      <c r="X149" s="92">
        <f>(C149*G149)/1000</f>
        <v>1647.87</v>
      </c>
      <c r="Y149" s="91">
        <f t="shared" si="18"/>
        <v>1.0462666666666667</v>
      </c>
    </row>
    <row r="150" spans="1:25" x14ac:dyDescent="0.2">
      <c r="A150" s="19" t="s">
        <v>41</v>
      </c>
      <c r="B150" s="20">
        <v>158426</v>
      </c>
      <c r="C150" s="20">
        <v>5281</v>
      </c>
      <c r="D150" s="20">
        <v>289</v>
      </c>
      <c r="E150" s="23">
        <v>18</v>
      </c>
      <c r="F150" s="20">
        <v>94</v>
      </c>
      <c r="G150" s="20">
        <v>281</v>
      </c>
      <c r="H150" s="20">
        <v>12</v>
      </c>
      <c r="I150" s="20">
        <v>96</v>
      </c>
      <c r="J150" s="20">
        <v>734</v>
      </c>
      <c r="K150" s="20">
        <v>42</v>
      </c>
      <c r="L150" s="20">
        <v>94</v>
      </c>
      <c r="M150" s="36">
        <v>106.28</v>
      </c>
      <c r="N150" s="21">
        <v>19.399999999999999</v>
      </c>
      <c r="O150" s="36">
        <v>47.8</v>
      </c>
      <c r="P150" s="20">
        <v>5.7</v>
      </c>
      <c r="Q150" s="40">
        <v>91</v>
      </c>
      <c r="U150" s="89">
        <f>C150/$M$2</f>
        <v>0.83825396825396825</v>
      </c>
      <c r="V150" s="90">
        <f>(C150*D150)/1000</f>
        <v>1526.2090000000001</v>
      </c>
      <c r="W150" s="91">
        <f t="shared" si="17"/>
        <v>0.74558329262335132</v>
      </c>
      <c r="X150" s="92">
        <f>(C150*G150)/1000</f>
        <v>1483.961</v>
      </c>
      <c r="Y150" s="91">
        <f t="shared" si="18"/>
        <v>0.94219746031746032</v>
      </c>
    </row>
    <row r="151" spans="1:25" ht="15.75" thickBot="1" x14ac:dyDescent="0.25">
      <c r="A151" s="19" t="s">
        <v>42</v>
      </c>
      <c r="B151" s="20">
        <v>169407</v>
      </c>
      <c r="C151" s="20">
        <v>5465</v>
      </c>
      <c r="D151" s="20">
        <v>280</v>
      </c>
      <c r="E151" s="23">
        <v>10</v>
      </c>
      <c r="F151" s="20">
        <v>96</v>
      </c>
      <c r="G151" s="20">
        <v>288</v>
      </c>
      <c r="H151" s="20">
        <v>5</v>
      </c>
      <c r="I151" s="20">
        <v>98</v>
      </c>
      <c r="J151" s="20">
        <v>721</v>
      </c>
      <c r="K151" s="20">
        <v>42</v>
      </c>
      <c r="L151" s="20">
        <v>94</v>
      </c>
      <c r="M151" s="36">
        <v>167.02</v>
      </c>
      <c r="N151" s="21">
        <v>18.399999999999999</v>
      </c>
      <c r="O151" s="36">
        <v>48.7</v>
      </c>
      <c r="P151" s="20">
        <v>7.4</v>
      </c>
      <c r="Q151" s="40">
        <v>88</v>
      </c>
      <c r="U151" s="89">
        <f>C151/$M$2</f>
        <v>0.86746031746031749</v>
      </c>
      <c r="V151" s="90">
        <f>(C151*D151)/1000</f>
        <v>1530.2</v>
      </c>
      <c r="W151" s="91">
        <f t="shared" si="17"/>
        <v>0.74753297508549099</v>
      </c>
      <c r="X151" s="92">
        <f>(C151*G151)/1000</f>
        <v>1573.92</v>
      </c>
      <c r="Y151" s="91">
        <f t="shared" si="18"/>
        <v>0.99931428571428571</v>
      </c>
    </row>
    <row r="152" spans="1:25" ht="15.75" thickTop="1" x14ac:dyDescent="0.2">
      <c r="A152" s="32" t="s">
        <v>83</v>
      </c>
      <c r="B152" s="25">
        <f t="shared" ref="B152:N152" si="19">SUM(B140:B151)</f>
        <v>1774621</v>
      </c>
      <c r="C152" s="25">
        <f t="shared" si="19"/>
        <v>58178</v>
      </c>
      <c r="D152" s="25">
        <f t="shared" si="19"/>
        <v>3539</v>
      </c>
      <c r="E152" s="25">
        <f t="shared" si="19"/>
        <v>151</v>
      </c>
      <c r="F152" s="25">
        <f>SUM(F140:F151)</f>
        <v>1145</v>
      </c>
      <c r="G152" s="25">
        <f>SUM(G140:G151)</f>
        <v>3657</v>
      </c>
      <c r="H152" s="25">
        <f>SUM(H140:H151)</f>
        <v>83</v>
      </c>
      <c r="I152" s="25">
        <f>SUM(I140:I151)</f>
        <v>1168</v>
      </c>
      <c r="J152" s="25">
        <f t="shared" si="19"/>
        <v>9040</v>
      </c>
      <c r="K152" s="25">
        <f t="shared" si="19"/>
        <v>589</v>
      </c>
      <c r="L152" s="25">
        <f>SUM(L140:L151)</f>
        <v>1118</v>
      </c>
      <c r="M152" s="44">
        <f t="shared" si="19"/>
        <v>1540.1999999999998</v>
      </c>
      <c r="N152" s="39">
        <f t="shared" si="19"/>
        <v>225.8</v>
      </c>
      <c r="O152" s="25">
        <f>SUM(O140:O151)</f>
        <v>576.90000000000009</v>
      </c>
      <c r="P152" s="25">
        <f>SUM(P140:P151)</f>
        <v>145.39999999999998</v>
      </c>
      <c r="Q152" s="25">
        <f>SUM(Q140:Q151)</f>
        <v>912</v>
      </c>
      <c r="U152" s="93"/>
      <c r="V152" s="94"/>
      <c r="W152" s="95"/>
      <c r="X152" s="96"/>
      <c r="Y152" s="95"/>
    </row>
    <row r="153" spans="1:25" ht="15.75" thickBot="1" x14ac:dyDescent="0.25">
      <c r="A153" s="33" t="s">
        <v>84</v>
      </c>
      <c r="B153" s="28">
        <f t="shared" ref="B153:N153" si="20">AVERAGE(B140:B151)</f>
        <v>147885.08333333334</v>
      </c>
      <c r="C153" s="28">
        <f t="shared" si="20"/>
        <v>4848.166666666667</v>
      </c>
      <c r="D153" s="28">
        <f t="shared" si="20"/>
        <v>294.91666666666669</v>
      </c>
      <c r="E153" s="28">
        <f t="shared" si="20"/>
        <v>12.583333333333334</v>
      </c>
      <c r="F153" s="28">
        <f>AVERAGE(F140:F151)</f>
        <v>95.416666666666671</v>
      </c>
      <c r="G153" s="28">
        <f>AVERAGE(G140:G151)</f>
        <v>304.75</v>
      </c>
      <c r="H153" s="28">
        <f>AVERAGE(H140:H151)</f>
        <v>6.916666666666667</v>
      </c>
      <c r="I153" s="28">
        <f>AVERAGE(I140:I151)</f>
        <v>97.333333333333329</v>
      </c>
      <c r="J153" s="28">
        <f t="shared" si="20"/>
        <v>753.33333333333337</v>
      </c>
      <c r="K153" s="28">
        <f t="shared" si="20"/>
        <v>49.083333333333336</v>
      </c>
      <c r="L153" s="28">
        <f>AVERAGE(L140:L151)</f>
        <v>93.166666666666671</v>
      </c>
      <c r="M153" s="45">
        <f t="shared" si="20"/>
        <v>128.35</v>
      </c>
      <c r="N153" s="34">
        <f t="shared" si="20"/>
        <v>18.816666666666666</v>
      </c>
      <c r="O153" s="28">
        <f>AVERAGE(O140:O151)</f>
        <v>48.07500000000001</v>
      </c>
      <c r="P153" s="28">
        <f>AVERAGE(P140:P151)</f>
        <v>12.116666666666665</v>
      </c>
      <c r="Q153" s="28">
        <f>AVERAGE(Q140:Q151)</f>
        <v>76</v>
      </c>
      <c r="U153" s="97">
        <f>C153/$M$2</f>
        <v>0.76955026455026465</v>
      </c>
      <c r="V153" s="98">
        <f>(C153*D153)/1000</f>
        <v>1429.8051527777779</v>
      </c>
      <c r="W153" s="99">
        <f t="shared" si="17"/>
        <v>0.69848810590023347</v>
      </c>
      <c r="X153" s="100">
        <f>(C153*G153)/1000</f>
        <v>1477.4787916666667</v>
      </c>
      <c r="Y153" s="99">
        <f t="shared" si="18"/>
        <v>0.93808177248677249</v>
      </c>
    </row>
    <row r="154" spans="1:25" ht="15.75" thickTop="1" x14ac:dyDescent="0.2"/>
    <row r="156" spans="1:25" ht="15.75" thickBot="1" x14ac:dyDescent="0.25"/>
    <row r="157" spans="1:25" ht="16.5" thickTop="1" x14ac:dyDescent="0.25">
      <c r="A157" s="30" t="s">
        <v>8</v>
      </c>
      <c r="B157" s="12" t="s">
        <v>9</v>
      </c>
      <c r="C157" s="12" t="s">
        <v>9</v>
      </c>
      <c r="D157" s="12" t="s">
        <v>61</v>
      </c>
      <c r="E157" s="12" t="s">
        <v>62</v>
      </c>
      <c r="F157" s="41" t="s">
        <v>4</v>
      </c>
      <c r="G157" s="12" t="s">
        <v>63</v>
      </c>
      <c r="H157" s="12" t="s">
        <v>64</v>
      </c>
      <c r="I157" s="41" t="s">
        <v>5</v>
      </c>
      <c r="J157" s="12" t="s">
        <v>65</v>
      </c>
      <c r="K157" s="12" t="s">
        <v>66</v>
      </c>
      <c r="L157" s="41" t="s">
        <v>17</v>
      </c>
      <c r="M157" s="12" t="s">
        <v>19</v>
      </c>
      <c r="N157" s="13" t="s">
        <v>20</v>
      </c>
      <c r="O157" s="12" t="s">
        <v>51</v>
      </c>
      <c r="P157" s="12" t="s">
        <v>52</v>
      </c>
      <c r="Q157" s="69" t="s">
        <v>53</v>
      </c>
      <c r="U157" s="81" t="s">
        <v>72</v>
      </c>
      <c r="V157" s="82" t="s">
        <v>73</v>
      </c>
      <c r="W157" s="83" t="s">
        <v>74</v>
      </c>
      <c r="X157" s="84" t="s">
        <v>72</v>
      </c>
      <c r="Y157" s="83" t="s">
        <v>72</v>
      </c>
    </row>
    <row r="158" spans="1:25" ht="16.5" thickBot="1" x14ac:dyDescent="0.3">
      <c r="A158" s="31" t="s">
        <v>85</v>
      </c>
      <c r="B158" s="16" t="s">
        <v>68</v>
      </c>
      <c r="C158" s="17" t="s">
        <v>69</v>
      </c>
      <c r="D158" s="16" t="s">
        <v>26</v>
      </c>
      <c r="E158" s="16" t="s">
        <v>26</v>
      </c>
      <c r="F158" s="42" t="s">
        <v>27</v>
      </c>
      <c r="G158" s="16" t="s">
        <v>26</v>
      </c>
      <c r="H158" s="16" t="s">
        <v>26</v>
      </c>
      <c r="I158" s="42" t="s">
        <v>27</v>
      </c>
      <c r="J158" s="16" t="s">
        <v>26</v>
      </c>
      <c r="K158" s="16" t="s">
        <v>26</v>
      </c>
      <c r="L158" s="42" t="s">
        <v>27</v>
      </c>
      <c r="M158" s="16" t="s">
        <v>29</v>
      </c>
      <c r="N158" s="18" t="s">
        <v>30</v>
      </c>
      <c r="O158" s="16" t="s">
        <v>26</v>
      </c>
      <c r="P158" s="16" t="s">
        <v>26</v>
      </c>
      <c r="Q158" s="35" t="s">
        <v>55</v>
      </c>
      <c r="U158" s="85" t="s">
        <v>9</v>
      </c>
      <c r="V158" s="86" t="s">
        <v>76</v>
      </c>
      <c r="W158" s="87" t="s">
        <v>77</v>
      </c>
      <c r="X158" s="88" t="s">
        <v>78</v>
      </c>
      <c r="Y158" s="87" t="s">
        <v>79</v>
      </c>
    </row>
    <row r="159" spans="1:25" ht="15.75" thickTop="1" x14ac:dyDescent="0.2">
      <c r="A159" s="19" t="s">
        <v>31</v>
      </c>
      <c r="B159" s="20">
        <v>159402</v>
      </c>
      <c r="C159" s="20">
        <v>5142</v>
      </c>
      <c r="D159" s="20">
        <v>392</v>
      </c>
      <c r="E159" s="23">
        <v>18</v>
      </c>
      <c r="F159" s="20">
        <v>95</v>
      </c>
      <c r="G159" s="20">
        <v>254</v>
      </c>
      <c r="H159" s="20">
        <v>9</v>
      </c>
      <c r="I159" s="20">
        <v>97</v>
      </c>
      <c r="J159" s="20">
        <v>712</v>
      </c>
      <c r="K159" s="20">
        <v>42</v>
      </c>
      <c r="L159" s="20">
        <v>94</v>
      </c>
      <c r="M159" s="36">
        <v>136.38</v>
      </c>
      <c r="N159" s="21">
        <v>19</v>
      </c>
      <c r="O159" s="36">
        <v>51</v>
      </c>
      <c r="P159" s="36">
        <v>6.1</v>
      </c>
      <c r="Q159" s="40">
        <v>88</v>
      </c>
      <c r="U159" s="89">
        <f>C159/$M$2</f>
        <v>0.81619047619047624</v>
      </c>
      <c r="V159" s="90">
        <f>(C159*D159)/1000</f>
        <v>2015.664</v>
      </c>
      <c r="W159" s="91">
        <f>(V159)/$O$3</f>
        <v>0.98469174401563264</v>
      </c>
      <c r="X159" s="92">
        <f>(C159*G159)/1000</f>
        <v>1306.068</v>
      </c>
      <c r="Y159" s="91">
        <f>X159/$Q$3</f>
        <v>0.82924952380952377</v>
      </c>
    </row>
    <row r="160" spans="1:25" x14ac:dyDescent="0.2">
      <c r="A160" s="19" t="s">
        <v>32</v>
      </c>
      <c r="B160" s="20">
        <v>129076</v>
      </c>
      <c r="C160" s="20">
        <v>4610</v>
      </c>
      <c r="D160" s="20">
        <v>373</v>
      </c>
      <c r="E160" s="23">
        <v>26</v>
      </c>
      <c r="F160" s="20">
        <v>93</v>
      </c>
      <c r="G160" s="20">
        <v>293</v>
      </c>
      <c r="H160" s="20">
        <v>12</v>
      </c>
      <c r="I160" s="20">
        <v>96</v>
      </c>
      <c r="J160" s="20">
        <v>786</v>
      </c>
      <c r="K160" s="20">
        <v>68</v>
      </c>
      <c r="L160" s="20">
        <v>91</v>
      </c>
      <c r="M160" s="36">
        <v>147.06</v>
      </c>
      <c r="N160" s="21">
        <v>19.2</v>
      </c>
      <c r="O160" s="36">
        <v>60.8</v>
      </c>
      <c r="P160" s="36">
        <v>22</v>
      </c>
      <c r="Q160" s="40">
        <v>64</v>
      </c>
      <c r="U160" s="89">
        <f>C160/$M$2</f>
        <v>0.7317460317460317</v>
      </c>
      <c r="V160" s="90">
        <f>(C160*D160)/1000</f>
        <v>1719.53</v>
      </c>
      <c r="W160" s="91">
        <f t="shared" ref="W160:W172" si="21">(V160)/$O$3</f>
        <v>0.84002442598925253</v>
      </c>
      <c r="X160" s="92">
        <f>(C160*G160)/1000</f>
        <v>1350.73</v>
      </c>
      <c r="Y160" s="91">
        <f t="shared" ref="Y160:Y172" si="22">X160/$Q$3</f>
        <v>0.85760634920634926</v>
      </c>
    </row>
    <row r="161" spans="1:25" x14ac:dyDescent="0.2">
      <c r="A161" s="19" t="s">
        <v>33</v>
      </c>
      <c r="B161" s="20">
        <v>120061</v>
      </c>
      <c r="C161" s="20">
        <v>3873</v>
      </c>
      <c r="D161" s="20">
        <v>394</v>
      </c>
      <c r="E161" s="23">
        <v>23</v>
      </c>
      <c r="F161" s="20">
        <v>94</v>
      </c>
      <c r="G161" s="20">
        <v>324</v>
      </c>
      <c r="H161" s="20">
        <v>15</v>
      </c>
      <c r="I161" s="20">
        <v>96</v>
      </c>
      <c r="J161" s="20">
        <v>985</v>
      </c>
      <c r="K161" s="20">
        <v>79</v>
      </c>
      <c r="L161" s="20">
        <v>92</v>
      </c>
      <c r="M161" s="36">
        <v>121.28</v>
      </c>
      <c r="N161" s="21">
        <v>16.5</v>
      </c>
      <c r="O161" s="36">
        <v>80.900000000000006</v>
      </c>
      <c r="P161" s="36">
        <v>49.5</v>
      </c>
      <c r="Q161" s="40">
        <v>37</v>
      </c>
      <c r="U161" s="89">
        <f>C161/$M$2</f>
        <v>0.61476190476190473</v>
      </c>
      <c r="V161" s="90">
        <f>(C161*D161)/1000</f>
        <v>1525.962</v>
      </c>
      <c r="W161" s="91">
        <f t="shared" si="21"/>
        <v>0.7454626282364436</v>
      </c>
      <c r="X161" s="92">
        <f>(C161*G161)/1000</f>
        <v>1254.8520000000001</v>
      </c>
      <c r="Y161" s="91">
        <f t="shared" si="22"/>
        <v>0.79673142857142865</v>
      </c>
    </row>
    <row r="162" spans="1:25" x14ac:dyDescent="0.2">
      <c r="A162" s="19" t="s">
        <v>34</v>
      </c>
      <c r="B162" s="20">
        <v>118154</v>
      </c>
      <c r="C162" s="20">
        <v>3938</v>
      </c>
      <c r="D162" s="20">
        <v>487</v>
      </c>
      <c r="E162" s="23">
        <v>22</v>
      </c>
      <c r="F162" s="20">
        <v>95</v>
      </c>
      <c r="G162" s="20">
        <v>401</v>
      </c>
      <c r="H162" s="20">
        <v>1</v>
      </c>
      <c r="I162" s="20">
        <v>98</v>
      </c>
      <c r="J162" s="20">
        <v>1173</v>
      </c>
      <c r="K162" s="20">
        <v>88</v>
      </c>
      <c r="L162" s="20">
        <v>92</v>
      </c>
      <c r="M162" s="36">
        <v>117.71</v>
      </c>
      <c r="N162" s="21">
        <v>16</v>
      </c>
      <c r="O162" s="36">
        <v>75.900000000000006</v>
      </c>
      <c r="P162" s="36">
        <v>31.1</v>
      </c>
      <c r="Q162" s="40">
        <v>54</v>
      </c>
      <c r="U162" s="89">
        <f>C162/$M$2</f>
        <v>0.62507936507936512</v>
      </c>
      <c r="V162" s="90">
        <f>(C162*D162)/1000</f>
        <v>1917.806</v>
      </c>
      <c r="W162" s="91">
        <f t="shared" si="21"/>
        <v>0.93688617489008308</v>
      </c>
      <c r="X162" s="92">
        <f>(C162*G162)/1000</f>
        <v>1579.1379999999999</v>
      </c>
      <c r="Y162" s="91">
        <f t="shared" si="22"/>
        <v>1.0026273015873015</v>
      </c>
    </row>
    <row r="163" spans="1:25" x14ac:dyDescent="0.2">
      <c r="A163" s="19" t="s">
        <v>35</v>
      </c>
      <c r="B163" s="20">
        <v>140807</v>
      </c>
      <c r="C163" s="20">
        <v>4542</v>
      </c>
      <c r="D163" s="20">
        <v>517</v>
      </c>
      <c r="E163" s="23">
        <v>34</v>
      </c>
      <c r="F163" s="20">
        <v>92</v>
      </c>
      <c r="G163" s="20">
        <v>342</v>
      </c>
      <c r="H163" s="20">
        <v>9</v>
      </c>
      <c r="I163" s="20">
        <v>97</v>
      </c>
      <c r="J163" s="20">
        <v>964</v>
      </c>
      <c r="K163" s="20">
        <v>74</v>
      </c>
      <c r="L163" s="20">
        <v>92</v>
      </c>
      <c r="M163" s="36">
        <v>123.5</v>
      </c>
      <c r="N163" s="21">
        <v>16.8</v>
      </c>
      <c r="O163" s="36">
        <v>76.900000000000006</v>
      </c>
      <c r="P163" s="36">
        <v>43.3</v>
      </c>
      <c r="Q163" s="40">
        <v>43.4</v>
      </c>
      <c r="U163" s="89">
        <f>C163/$M$2</f>
        <v>0.7209523809523809</v>
      </c>
      <c r="V163" s="90">
        <f>(C163*D163)/1000</f>
        <v>2348.2139999999999</v>
      </c>
      <c r="W163" s="91">
        <f t="shared" si="21"/>
        <v>1.1471489985344405</v>
      </c>
      <c r="X163" s="92">
        <f>(C163*G163)/1000</f>
        <v>1553.364</v>
      </c>
      <c r="Y163" s="91">
        <f t="shared" si="22"/>
        <v>0.98626285714285722</v>
      </c>
    </row>
    <row r="164" spans="1:25" x14ac:dyDescent="0.2">
      <c r="A164" s="19" t="s">
        <v>36</v>
      </c>
      <c r="B164" s="20">
        <v>142355</v>
      </c>
      <c r="C164" s="20">
        <v>4760</v>
      </c>
      <c r="D164" s="20">
        <v>582</v>
      </c>
      <c r="E164" s="23">
        <v>5</v>
      </c>
      <c r="F164" s="20">
        <v>93</v>
      </c>
      <c r="G164" s="20">
        <v>398</v>
      </c>
      <c r="H164" s="20">
        <v>9</v>
      </c>
      <c r="I164" s="20">
        <v>97</v>
      </c>
      <c r="J164" s="20">
        <v>1114</v>
      </c>
      <c r="K164" s="20">
        <v>84</v>
      </c>
      <c r="L164" s="20">
        <v>94</v>
      </c>
      <c r="M164" s="36">
        <v>153.24</v>
      </c>
      <c r="N164" s="21">
        <v>18.7</v>
      </c>
      <c r="O164" s="36">
        <v>63.8</v>
      </c>
      <c r="P164" s="36">
        <v>15.5</v>
      </c>
      <c r="Q164" s="40">
        <v>73</v>
      </c>
      <c r="U164" s="89">
        <f>C164/$M$2</f>
        <v>0.75555555555555554</v>
      </c>
      <c r="V164" s="90">
        <f>(C164*D164)/1000</f>
        <v>2770.32</v>
      </c>
      <c r="W164" s="91">
        <f t="shared" si="21"/>
        <v>1.3533561309233024</v>
      </c>
      <c r="X164" s="92">
        <f>(C164*G164)/1000</f>
        <v>1894.48</v>
      </c>
      <c r="Y164" s="91">
        <f t="shared" si="22"/>
        <v>1.2028444444444444</v>
      </c>
    </row>
    <row r="165" spans="1:25" x14ac:dyDescent="0.2">
      <c r="A165" s="19" t="s">
        <v>37</v>
      </c>
      <c r="B165" s="20">
        <v>173917</v>
      </c>
      <c r="C165" s="20">
        <v>5602</v>
      </c>
      <c r="D165" s="20">
        <v>403</v>
      </c>
      <c r="E165" s="23">
        <v>43</v>
      </c>
      <c r="F165" s="20">
        <v>86</v>
      </c>
      <c r="G165" s="20">
        <v>305</v>
      </c>
      <c r="H165" s="20">
        <v>16</v>
      </c>
      <c r="I165" s="20">
        <v>95</v>
      </c>
      <c r="J165" s="20">
        <v>751</v>
      </c>
      <c r="K165" s="20">
        <v>72</v>
      </c>
      <c r="L165" s="20">
        <v>90</v>
      </c>
      <c r="M165" s="36">
        <v>151.56</v>
      </c>
      <c r="N165" s="21">
        <v>16.8</v>
      </c>
      <c r="O165" s="36">
        <v>56</v>
      </c>
      <c r="P165" s="36">
        <v>21.9</v>
      </c>
      <c r="Q165" s="40">
        <v>53</v>
      </c>
      <c r="U165" s="89">
        <f>C165/$M$2</f>
        <v>0.88920634920634922</v>
      </c>
      <c r="V165" s="90">
        <f>(C165*D165)/1000</f>
        <v>2257.6060000000002</v>
      </c>
      <c r="W165" s="91">
        <f t="shared" si="21"/>
        <v>1.102885197850513</v>
      </c>
      <c r="X165" s="92">
        <f>(C165*G165)/1000</f>
        <v>1708.61</v>
      </c>
      <c r="Y165" s="91">
        <f t="shared" si="22"/>
        <v>1.084831746031746</v>
      </c>
    </row>
    <row r="166" spans="1:25" x14ac:dyDescent="0.2">
      <c r="A166" s="19" t="s">
        <v>38</v>
      </c>
      <c r="B166" s="20">
        <v>154374</v>
      </c>
      <c r="C166" s="20">
        <v>4980</v>
      </c>
      <c r="D166" s="20">
        <v>351</v>
      </c>
      <c r="E166" s="23">
        <v>103</v>
      </c>
      <c r="F166" s="20">
        <v>72</v>
      </c>
      <c r="G166" s="20">
        <v>347</v>
      </c>
      <c r="H166" s="20">
        <v>49</v>
      </c>
      <c r="I166" s="20">
        <v>85</v>
      </c>
      <c r="J166" s="20">
        <v>879</v>
      </c>
      <c r="K166" s="20">
        <v>254</v>
      </c>
      <c r="L166" s="20">
        <v>71</v>
      </c>
      <c r="M166" s="36">
        <v>145.36000000000001</v>
      </c>
      <c r="N166" s="21">
        <v>20.76</v>
      </c>
      <c r="O166" s="36">
        <v>78.599999999999994</v>
      </c>
      <c r="P166" s="36">
        <v>57</v>
      </c>
      <c r="Q166" s="40">
        <v>26</v>
      </c>
      <c r="U166" s="89">
        <f>C166/$M$2</f>
        <v>0.79047619047619044</v>
      </c>
      <c r="V166" s="90">
        <f>(C166*D166)/1000</f>
        <v>1747.98</v>
      </c>
      <c r="W166" s="91">
        <f t="shared" si="21"/>
        <v>0.85392281387396185</v>
      </c>
      <c r="X166" s="92">
        <f>(C166*G166)/1000</f>
        <v>1728.06</v>
      </c>
      <c r="Y166" s="91">
        <f t="shared" si="22"/>
        <v>1.0971809523809524</v>
      </c>
    </row>
    <row r="167" spans="1:25" x14ac:dyDescent="0.2">
      <c r="A167" s="19" t="s">
        <v>39</v>
      </c>
      <c r="B167" s="20">
        <v>133192</v>
      </c>
      <c r="C167" s="20">
        <v>4440</v>
      </c>
      <c r="D167" s="20">
        <v>437</v>
      </c>
      <c r="E167" s="23">
        <v>67</v>
      </c>
      <c r="F167" s="20">
        <v>79</v>
      </c>
      <c r="G167" s="20">
        <v>389</v>
      </c>
      <c r="H167" s="2">
        <v>47</v>
      </c>
      <c r="I167" s="20">
        <v>87</v>
      </c>
      <c r="J167" s="20">
        <v>925</v>
      </c>
      <c r="K167" s="20">
        <v>146</v>
      </c>
      <c r="L167" s="20">
        <v>83</v>
      </c>
      <c r="M167" s="36">
        <v>96.5</v>
      </c>
      <c r="N167" s="21">
        <v>21.23</v>
      </c>
      <c r="O167" s="36">
        <v>72</v>
      </c>
      <c r="P167" s="36">
        <v>42</v>
      </c>
      <c r="Q167" s="40">
        <v>42</v>
      </c>
      <c r="U167" s="89">
        <f>C167/$M$2</f>
        <v>0.70476190476190481</v>
      </c>
      <c r="V167" s="90">
        <f>(C167*D167)/1000</f>
        <v>1940.28</v>
      </c>
      <c r="W167" s="91">
        <f t="shared" si="21"/>
        <v>0.94786516853932579</v>
      </c>
      <c r="X167" s="92">
        <f>(C167*G167)/1000</f>
        <v>1727.16</v>
      </c>
      <c r="Y167" s="91">
        <f t="shared" si="22"/>
        <v>1.0966095238095239</v>
      </c>
    </row>
    <row r="168" spans="1:25" x14ac:dyDescent="0.2">
      <c r="A168" s="19" t="s">
        <v>40</v>
      </c>
      <c r="B168" s="20">
        <v>157428</v>
      </c>
      <c r="C168" s="20">
        <v>5078</v>
      </c>
      <c r="D168" s="20">
        <v>378</v>
      </c>
      <c r="E168" s="23">
        <v>19</v>
      </c>
      <c r="F168" s="20">
        <v>95</v>
      </c>
      <c r="G168" s="20">
        <v>375</v>
      </c>
      <c r="H168" s="20">
        <v>10</v>
      </c>
      <c r="I168" s="20">
        <v>97</v>
      </c>
      <c r="J168" s="20">
        <v>951</v>
      </c>
      <c r="K168" s="23">
        <v>62</v>
      </c>
      <c r="L168" s="20">
        <v>93</v>
      </c>
      <c r="M168" s="36">
        <v>106.54</v>
      </c>
      <c r="N168" s="21">
        <v>17.78</v>
      </c>
      <c r="O168" s="36">
        <v>63.8</v>
      </c>
      <c r="P168" s="36">
        <v>29</v>
      </c>
      <c r="Q168" s="40">
        <v>53</v>
      </c>
      <c r="U168" s="89">
        <f>C168/$M$2</f>
        <v>0.80603174603174599</v>
      </c>
      <c r="V168" s="90">
        <f>(C168*D168)/1000</f>
        <v>1919.4839999999999</v>
      </c>
      <c r="W168" s="91">
        <f t="shared" si="21"/>
        <v>0.93770591108939905</v>
      </c>
      <c r="X168" s="92">
        <f>(C168*G168)/1000</f>
        <v>1904.25</v>
      </c>
      <c r="Y168" s="91">
        <f t="shared" si="22"/>
        <v>1.2090476190476191</v>
      </c>
    </row>
    <row r="169" spans="1:25" x14ac:dyDescent="0.2">
      <c r="A169" s="19" t="s">
        <v>41</v>
      </c>
      <c r="B169" s="20">
        <v>145952</v>
      </c>
      <c r="C169" s="20">
        <v>4865</v>
      </c>
      <c r="D169" s="20">
        <v>601</v>
      </c>
      <c r="E169" s="23">
        <v>51</v>
      </c>
      <c r="F169" s="20">
        <v>89</v>
      </c>
      <c r="G169" s="20">
        <v>408</v>
      </c>
      <c r="H169" s="20">
        <v>23</v>
      </c>
      <c r="I169" s="20">
        <v>94</v>
      </c>
      <c r="J169" s="20">
        <v>1052</v>
      </c>
      <c r="K169" s="20">
        <v>105</v>
      </c>
      <c r="L169" s="20">
        <v>88</v>
      </c>
      <c r="M169" s="36">
        <v>84.74</v>
      </c>
      <c r="N169" s="21">
        <v>16.71</v>
      </c>
      <c r="O169" s="36">
        <v>63.8</v>
      </c>
      <c r="P169" s="36">
        <v>33</v>
      </c>
      <c r="Q169" s="40">
        <v>53</v>
      </c>
      <c r="U169" s="89">
        <f>C169/$M$2</f>
        <v>0.77222222222222225</v>
      </c>
      <c r="V169" s="90">
        <f>(C169*D169)/1000</f>
        <v>2923.8649999999998</v>
      </c>
      <c r="W169" s="91">
        <f t="shared" si="21"/>
        <v>1.4283659013190033</v>
      </c>
      <c r="X169" s="92">
        <f>(C169*G169)/1000</f>
        <v>1984.92</v>
      </c>
      <c r="Y169" s="91">
        <f t="shared" si="22"/>
        <v>1.2602666666666666</v>
      </c>
    </row>
    <row r="170" spans="1:25" ht="15.75" thickBot="1" x14ac:dyDescent="0.25">
      <c r="A170" s="19" t="s">
        <v>42</v>
      </c>
      <c r="B170" s="20">
        <v>121570</v>
      </c>
      <c r="C170" s="20">
        <v>3922</v>
      </c>
      <c r="D170" s="20">
        <v>310</v>
      </c>
      <c r="E170" s="23">
        <v>12</v>
      </c>
      <c r="F170" s="20">
        <v>96</v>
      </c>
      <c r="G170" s="20">
        <v>316</v>
      </c>
      <c r="H170" s="20">
        <v>5</v>
      </c>
      <c r="I170" s="20">
        <v>98</v>
      </c>
      <c r="J170" s="20">
        <v>757</v>
      </c>
      <c r="K170" s="20">
        <v>36</v>
      </c>
      <c r="L170" s="20">
        <v>95</v>
      </c>
      <c r="M170" s="36">
        <v>85.1</v>
      </c>
      <c r="N170" s="21">
        <v>17.36</v>
      </c>
      <c r="O170" s="36">
        <v>47.4</v>
      </c>
      <c r="P170" s="36">
        <v>23</v>
      </c>
      <c r="Q170" s="40">
        <v>51</v>
      </c>
      <c r="U170" s="89">
        <f>C170/$M$2</f>
        <v>0.6225396825396825</v>
      </c>
      <c r="V170" s="90">
        <f>(C170*D170)/1000</f>
        <v>1215.82</v>
      </c>
      <c r="W170" s="91">
        <f t="shared" si="21"/>
        <v>0.59395212506106498</v>
      </c>
      <c r="X170" s="92">
        <f>(C170*G170)/1000</f>
        <v>1239.3520000000001</v>
      </c>
      <c r="Y170" s="91">
        <f t="shared" si="22"/>
        <v>0.78689015873015877</v>
      </c>
    </row>
    <row r="171" spans="1:25" ht="15.75" thickTop="1" x14ac:dyDescent="0.2">
      <c r="A171" s="32" t="s">
        <v>86</v>
      </c>
      <c r="B171" s="25">
        <f t="shared" ref="B171:N171" si="23">SUM(B159:B170)</f>
        <v>1696288</v>
      </c>
      <c r="C171" s="25">
        <f t="shared" si="23"/>
        <v>55752</v>
      </c>
      <c r="D171" s="25">
        <f t="shared" si="23"/>
        <v>5225</v>
      </c>
      <c r="E171" s="25">
        <f t="shared" si="23"/>
        <v>423</v>
      </c>
      <c r="F171" s="25">
        <f>SUM(F159:F170)</f>
        <v>1079</v>
      </c>
      <c r="G171" s="25">
        <f>SUM(G159:G170)</f>
        <v>4152</v>
      </c>
      <c r="H171" s="25">
        <f>SUM(H159:H170)</f>
        <v>205</v>
      </c>
      <c r="I171" s="25">
        <f>SUM(I159:I170)</f>
        <v>1137</v>
      </c>
      <c r="J171" s="25">
        <f t="shared" si="23"/>
        <v>11049</v>
      </c>
      <c r="K171" s="25">
        <f t="shared" si="23"/>
        <v>1110</v>
      </c>
      <c r="L171" s="25">
        <f>SUM(L159:L170)</f>
        <v>1075</v>
      </c>
      <c r="M171" s="44">
        <f t="shared" si="23"/>
        <v>1468.97</v>
      </c>
      <c r="N171" s="39">
        <f t="shared" si="23"/>
        <v>216.83999999999997</v>
      </c>
      <c r="O171" s="44">
        <f>SUM(O159:O170)</f>
        <v>790.89999999999986</v>
      </c>
      <c r="P171" s="44">
        <f>SUM(P159:P170)</f>
        <v>373.4</v>
      </c>
      <c r="Q171" s="25">
        <f>SUM(Q159:Q170)</f>
        <v>637.4</v>
      </c>
      <c r="U171" s="93"/>
      <c r="V171" s="94"/>
      <c r="W171" s="95"/>
      <c r="X171" s="96"/>
      <c r="Y171" s="95"/>
    </row>
    <row r="172" spans="1:25" ht="15.75" thickBot="1" x14ac:dyDescent="0.25">
      <c r="A172" s="33" t="s">
        <v>87</v>
      </c>
      <c r="B172" s="28">
        <f t="shared" ref="B172:N172" si="24">AVERAGE(B159:B170)</f>
        <v>141357.33333333334</v>
      </c>
      <c r="C172" s="28">
        <f t="shared" si="24"/>
        <v>4646</v>
      </c>
      <c r="D172" s="28">
        <f t="shared" si="24"/>
        <v>435.41666666666669</v>
      </c>
      <c r="E172" s="28">
        <f t="shared" si="24"/>
        <v>35.25</v>
      </c>
      <c r="F172" s="28">
        <f>AVERAGE(F159:F170)</f>
        <v>89.916666666666671</v>
      </c>
      <c r="G172" s="28">
        <f>AVERAGE(G159:G170)</f>
        <v>346</v>
      </c>
      <c r="H172" s="28">
        <f>AVERAGE(H159:H170)</f>
        <v>17.083333333333332</v>
      </c>
      <c r="I172" s="28">
        <f>AVERAGE(I159:I170)</f>
        <v>94.75</v>
      </c>
      <c r="J172" s="28">
        <f t="shared" si="24"/>
        <v>920.75</v>
      </c>
      <c r="K172" s="28">
        <f t="shared" si="24"/>
        <v>92.5</v>
      </c>
      <c r="L172" s="28">
        <f>AVERAGE(L159:L170)</f>
        <v>89.583333333333329</v>
      </c>
      <c r="M172" s="45">
        <f t="shared" si="24"/>
        <v>122.41416666666667</v>
      </c>
      <c r="N172" s="34">
        <f t="shared" si="24"/>
        <v>18.069999999999997</v>
      </c>
      <c r="O172" s="45">
        <f>AVERAGE(O159:O170)</f>
        <v>65.908333333333317</v>
      </c>
      <c r="P172" s="45">
        <f>AVERAGE(P159:P170)</f>
        <v>31.116666666666664</v>
      </c>
      <c r="Q172" s="28">
        <f>AVERAGE(Q159:Q170)</f>
        <v>53.116666666666667</v>
      </c>
      <c r="U172" s="97">
        <f>C172/$M$2</f>
        <v>0.73746031746031748</v>
      </c>
      <c r="V172" s="98">
        <f>(C172*D172)/1000</f>
        <v>2022.9458333333334</v>
      </c>
      <c r="W172" s="99">
        <f t="shared" si="21"/>
        <v>0.98824906367041199</v>
      </c>
      <c r="X172" s="100">
        <f>(C172*G172)/1000</f>
        <v>1607.5160000000001</v>
      </c>
      <c r="Y172" s="99">
        <f t="shared" si="22"/>
        <v>1.0206450793650794</v>
      </c>
    </row>
    <row r="173" spans="1:25" ht="15.75" thickTop="1" x14ac:dyDescent="0.2"/>
    <row r="175" spans="1:25" ht="15.75" thickBot="1" x14ac:dyDescent="0.25"/>
    <row r="176" spans="1:25" ht="16.5" thickTop="1" x14ac:dyDescent="0.25">
      <c r="A176" s="30" t="s">
        <v>8</v>
      </c>
      <c r="B176" s="12" t="s">
        <v>9</v>
      </c>
      <c r="C176" s="12" t="s">
        <v>9</v>
      </c>
      <c r="D176" s="12" t="s">
        <v>61</v>
      </c>
      <c r="E176" s="12" t="s">
        <v>62</v>
      </c>
      <c r="F176" s="41" t="s">
        <v>4</v>
      </c>
      <c r="G176" s="12" t="s">
        <v>63</v>
      </c>
      <c r="H176" s="12" t="s">
        <v>64</v>
      </c>
      <c r="I176" s="41" t="s">
        <v>5</v>
      </c>
      <c r="J176" s="12" t="s">
        <v>65</v>
      </c>
      <c r="K176" s="12" t="s">
        <v>66</v>
      </c>
      <c r="L176" s="41" t="s">
        <v>17</v>
      </c>
      <c r="M176" s="12" t="s">
        <v>19</v>
      </c>
      <c r="N176" s="13" t="s">
        <v>20</v>
      </c>
      <c r="O176" s="12" t="s">
        <v>51</v>
      </c>
      <c r="P176" s="12" t="s">
        <v>52</v>
      </c>
      <c r="Q176" s="69" t="s">
        <v>53</v>
      </c>
      <c r="U176" s="81" t="s">
        <v>72</v>
      </c>
      <c r="V176" s="82" t="s">
        <v>73</v>
      </c>
      <c r="W176" s="83" t="s">
        <v>74</v>
      </c>
      <c r="X176" s="84" t="s">
        <v>72</v>
      </c>
      <c r="Y176" s="83" t="s">
        <v>72</v>
      </c>
    </row>
    <row r="177" spans="1:25" ht="16.5" thickBot="1" x14ac:dyDescent="0.3">
      <c r="A177" s="31" t="s">
        <v>88</v>
      </c>
      <c r="B177" s="16" t="s">
        <v>68</v>
      </c>
      <c r="C177" s="17" t="s">
        <v>69</v>
      </c>
      <c r="D177" s="16" t="s">
        <v>26</v>
      </c>
      <c r="E177" s="16" t="s">
        <v>26</v>
      </c>
      <c r="F177" s="42" t="s">
        <v>27</v>
      </c>
      <c r="G177" s="16" t="s">
        <v>26</v>
      </c>
      <c r="H177" s="16" t="s">
        <v>26</v>
      </c>
      <c r="I177" s="42" t="s">
        <v>27</v>
      </c>
      <c r="J177" s="16" t="s">
        <v>26</v>
      </c>
      <c r="K177" s="16" t="s">
        <v>26</v>
      </c>
      <c r="L177" s="42" t="s">
        <v>27</v>
      </c>
      <c r="M177" s="16" t="s">
        <v>29</v>
      </c>
      <c r="N177" s="18" t="s">
        <v>30</v>
      </c>
      <c r="O177" s="16" t="s">
        <v>26</v>
      </c>
      <c r="P177" s="16" t="s">
        <v>26</v>
      </c>
      <c r="Q177" s="35" t="s">
        <v>55</v>
      </c>
      <c r="U177" s="85" t="s">
        <v>9</v>
      </c>
      <c r="V177" s="86" t="s">
        <v>76</v>
      </c>
      <c r="W177" s="87" t="s">
        <v>77</v>
      </c>
      <c r="X177" s="88" t="s">
        <v>78</v>
      </c>
      <c r="Y177" s="87" t="s">
        <v>79</v>
      </c>
    </row>
    <row r="178" spans="1:25" ht="15.75" thickTop="1" x14ac:dyDescent="0.2">
      <c r="A178" s="19" t="s">
        <v>31</v>
      </c>
      <c r="B178" s="20">
        <v>134546</v>
      </c>
      <c r="C178" s="20">
        <v>4340</v>
      </c>
      <c r="D178" s="20">
        <v>333</v>
      </c>
      <c r="E178" s="23">
        <v>21</v>
      </c>
      <c r="F178" s="20">
        <v>93</v>
      </c>
      <c r="G178" s="20">
        <v>328</v>
      </c>
      <c r="H178" s="20">
        <v>13</v>
      </c>
      <c r="I178" s="20">
        <v>96</v>
      </c>
      <c r="J178" s="20">
        <v>825</v>
      </c>
      <c r="K178" s="20">
        <v>57</v>
      </c>
      <c r="L178" s="20">
        <v>92</v>
      </c>
      <c r="M178" s="36">
        <v>131.32</v>
      </c>
      <c r="N178" s="21">
        <v>16.46</v>
      </c>
      <c r="O178" s="36">
        <v>68</v>
      </c>
      <c r="P178" s="36">
        <v>21</v>
      </c>
      <c r="Q178" s="40">
        <v>71</v>
      </c>
      <c r="U178" s="89">
        <f>C178/$M$2</f>
        <v>0.68888888888888888</v>
      </c>
      <c r="V178" s="90">
        <f>(C178*D178)/1000</f>
        <v>1445.22</v>
      </c>
      <c r="W178" s="91">
        <f>(V178)/$O$3</f>
        <v>0.70601856375183192</v>
      </c>
      <c r="X178" s="92">
        <f>(C178*G178)/1000</f>
        <v>1423.52</v>
      </c>
      <c r="Y178" s="91">
        <f>X178/$Q$3</f>
        <v>0.90382222222222219</v>
      </c>
    </row>
    <row r="179" spans="1:25" x14ac:dyDescent="0.2">
      <c r="A179" s="19" t="s">
        <v>32</v>
      </c>
      <c r="B179" s="20">
        <v>143182</v>
      </c>
      <c r="C179" s="20">
        <v>5114</v>
      </c>
      <c r="D179" s="20">
        <v>357</v>
      </c>
      <c r="E179" s="23">
        <v>39</v>
      </c>
      <c r="F179" s="20">
        <v>87</v>
      </c>
      <c r="G179" s="20">
        <v>367</v>
      </c>
      <c r="H179" s="20">
        <v>23</v>
      </c>
      <c r="I179" s="20">
        <v>92</v>
      </c>
      <c r="J179" s="20">
        <v>731</v>
      </c>
      <c r="K179" s="20">
        <v>124</v>
      </c>
      <c r="L179" s="20">
        <v>79</v>
      </c>
      <c r="M179" s="36">
        <v>111.3</v>
      </c>
      <c r="N179" s="21">
        <v>17.57</v>
      </c>
      <c r="O179" s="36">
        <v>63</v>
      </c>
      <c r="P179" s="36">
        <v>28</v>
      </c>
      <c r="Q179" s="40">
        <v>60</v>
      </c>
      <c r="U179" s="89">
        <f>C179/$M$2</f>
        <v>0.81174603174603177</v>
      </c>
      <c r="V179" s="90">
        <f>(C179*D179)/1000</f>
        <v>1825.6980000000001</v>
      </c>
      <c r="W179" s="91">
        <f t="shared" ref="W179:W191" si="25">(V179)/$O$3</f>
        <v>0.89188959452857841</v>
      </c>
      <c r="X179" s="92">
        <f>(C179*G179)/1000</f>
        <v>1876.838</v>
      </c>
      <c r="Y179" s="91">
        <f t="shared" ref="Y179:Y191" si="26">X179/$Q$3</f>
        <v>1.1916431746031746</v>
      </c>
    </row>
    <row r="180" spans="1:25" x14ac:dyDescent="0.2">
      <c r="A180" s="19" t="s">
        <v>33</v>
      </c>
      <c r="B180" s="20">
        <v>157907</v>
      </c>
      <c r="C180" s="20">
        <v>5094</v>
      </c>
      <c r="D180" s="20">
        <v>374</v>
      </c>
      <c r="E180" s="23">
        <v>29</v>
      </c>
      <c r="F180" s="20">
        <v>91</v>
      </c>
      <c r="G180" s="20">
        <v>340</v>
      </c>
      <c r="H180" s="20">
        <v>13</v>
      </c>
      <c r="I180" s="20">
        <v>96</v>
      </c>
      <c r="J180" s="20">
        <v>992</v>
      </c>
      <c r="K180" s="20">
        <v>78</v>
      </c>
      <c r="L180" s="20">
        <v>91</v>
      </c>
      <c r="M180" s="36">
        <v>127.98</v>
      </c>
      <c r="N180" s="21">
        <v>19.93</v>
      </c>
      <c r="O180" s="36">
        <v>85</v>
      </c>
      <c r="P180" s="36">
        <v>30</v>
      </c>
      <c r="Q180" s="40">
        <v>56</v>
      </c>
      <c r="U180" s="89">
        <f>C180/$M$2</f>
        <v>0.80857142857142861</v>
      </c>
      <c r="V180" s="90">
        <f>(C180*D180)/1000</f>
        <v>1905.1559999999999</v>
      </c>
      <c r="W180" s="91">
        <f t="shared" si="25"/>
        <v>0.93070639960918411</v>
      </c>
      <c r="X180" s="92">
        <f>(C180*G180)/1000</f>
        <v>1731.96</v>
      </c>
      <c r="Y180" s="91">
        <f t="shared" si="26"/>
        <v>1.0996571428571429</v>
      </c>
    </row>
    <row r="181" spans="1:25" x14ac:dyDescent="0.2">
      <c r="A181" s="19" t="s">
        <v>34</v>
      </c>
      <c r="B181" s="20">
        <v>144440</v>
      </c>
      <c r="C181" s="20">
        <v>4815</v>
      </c>
      <c r="D181" s="20">
        <v>358</v>
      </c>
      <c r="E181" s="23">
        <v>30</v>
      </c>
      <c r="F181" s="20">
        <v>90</v>
      </c>
      <c r="G181" s="20">
        <v>324</v>
      </c>
      <c r="H181" s="20">
        <v>17</v>
      </c>
      <c r="I181" s="20">
        <v>96</v>
      </c>
      <c r="J181" s="20">
        <v>858</v>
      </c>
      <c r="K181" s="20">
        <v>73</v>
      </c>
      <c r="L181" s="20">
        <v>90</v>
      </c>
      <c r="M181" s="36">
        <v>144.96</v>
      </c>
      <c r="N181" s="21">
        <v>17.5</v>
      </c>
      <c r="O181" s="36">
        <v>58</v>
      </c>
      <c r="P181" s="36">
        <v>23</v>
      </c>
      <c r="Q181" s="40">
        <v>71</v>
      </c>
      <c r="U181" s="89">
        <f>C181/$M$2</f>
        <v>0.76428571428571423</v>
      </c>
      <c r="V181" s="90">
        <f>(C181*D181)/1000</f>
        <v>1723.77</v>
      </c>
      <c r="W181" s="91">
        <f t="shared" si="25"/>
        <v>0.84209574987787006</v>
      </c>
      <c r="X181" s="92">
        <f>(C181*G181)/1000</f>
        <v>1560.06</v>
      </c>
      <c r="Y181" s="91">
        <f t="shared" si="26"/>
        <v>0.99051428571428568</v>
      </c>
    </row>
    <row r="182" spans="1:25" x14ac:dyDescent="0.2">
      <c r="A182" s="19" t="s">
        <v>35</v>
      </c>
      <c r="B182" s="20">
        <v>144460</v>
      </c>
      <c r="C182" s="20">
        <v>4660</v>
      </c>
      <c r="D182" s="20">
        <v>614</v>
      </c>
      <c r="E182" s="23">
        <v>29</v>
      </c>
      <c r="F182" s="20">
        <v>95</v>
      </c>
      <c r="G182" s="20">
        <v>249</v>
      </c>
      <c r="H182" s="20">
        <v>12</v>
      </c>
      <c r="I182" s="20">
        <v>95</v>
      </c>
      <c r="J182" s="20">
        <v>1025</v>
      </c>
      <c r="K182" s="20">
        <v>73</v>
      </c>
      <c r="L182" s="20">
        <v>92</v>
      </c>
      <c r="M182" s="36">
        <v>163.18</v>
      </c>
      <c r="N182" s="21">
        <v>17.84</v>
      </c>
      <c r="O182" s="36">
        <v>81</v>
      </c>
      <c r="P182" s="36">
        <v>31</v>
      </c>
      <c r="Q182" s="40">
        <v>64</v>
      </c>
      <c r="U182" s="89">
        <f>C182/$M$2</f>
        <v>0.73968253968253972</v>
      </c>
      <c r="V182" s="90">
        <f>(C182*D182)/1000</f>
        <v>2861.24</v>
      </c>
      <c r="W182" s="91">
        <f t="shared" si="25"/>
        <v>1.397772349780166</v>
      </c>
      <c r="X182" s="92">
        <f>(C182*G182)/1000</f>
        <v>1160.3399999999999</v>
      </c>
      <c r="Y182" s="91">
        <f t="shared" si="26"/>
        <v>0.73672380952380945</v>
      </c>
    </row>
    <row r="183" spans="1:25" x14ac:dyDescent="0.2">
      <c r="A183" s="19" t="s">
        <v>36</v>
      </c>
      <c r="B183" s="20">
        <v>144041</v>
      </c>
      <c r="C183" s="20">
        <v>4801</v>
      </c>
      <c r="D183" s="20">
        <v>507</v>
      </c>
      <c r="E183" s="23">
        <v>25</v>
      </c>
      <c r="F183" s="20">
        <v>94</v>
      </c>
      <c r="G183" s="20">
        <v>394</v>
      </c>
      <c r="H183" s="20">
        <v>15</v>
      </c>
      <c r="I183" s="20">
        <v>96</v>
      </c>
      <c r="J183" s="20">
        <v>860</v>
      </c>
      <c r="K183" s="20">
        <v>79</v>
      </c>
      <c r="L183" s="20">
        <v>91</v>
      </c>
      <c r="M183" s="36">
        <v>170.38</v>
      </c>
      <c r="N183" s="21">
        <v>17.22</v>
      </c>
      <c r="O183" s="36">
        <v>85</v>
      </c>
      <c r="P183" s="36">
        <v>31</v>
      </c>
      <c r="Q183" s="40">
        <v>61</v>
      </c>
      <c r="U183" s="89">
        <f>C183/$M$2</f>
        <v>0.76206349206349211</v>
      </c>
      <c r="V183" s="90">
        <f>(C183*D183)/1000</f>
        <v>2434.107</v>
      </c>
      <c r="W183" s="91">
        <f t="shared" si="25"/>
        <v>1.1891094284318515</v>
      </c>
      <c r="X183" s="92">
        <f>(C183*G183)/1000</f>
        <v>1891.5940000000001</v>
      </c>
      <c r="Y183" s="91">
        <f t="shared" si="26"/>
        <v>1.2010120634920636</v>
      </c>
    </row>
    <row r="184" spans="1:25" x14ac:dyDescent="0.2">
      <c r="A184" s="19" t="s">
        <v>37</v>
      </c>
      <c r="B184" s="20">
        <v>150053</v>
      </c>
      <c r="C184" s="20">
        <v>4840</v>
      </c>
      <c r="D184" s="20">
        <v>629</v>
      </c>
      <c r="E184" s="23">
        <v>49</v>
      </c>
      <c r="F184" s="20">
        <v>92</v>
      </c>
      <c r="G184" s="20">
        <v>492</v>
      </c>
      <c r="H184" s="20">
        <v>19</v>
      </c>
      <c r="I184" s="20">
        <v>96</v>
      </c>
      <c r="J184" s="20">
        <v>1105</v>
      </c>
      <c r="K184" s="20">
        <v>110</v>
      </c>
      <c r="L184" s="20">
        <v>90</v>
      </c>
      <c r="M184" s="36">
        <v>164.26</v>
      </c>
      <c r="N184" s="21">
        <v>18.3</v>
      </c>
      <c r="O184" s="36">
        <v>83</v>
      </c>
      <c r="P184" s="36">
        <v>52</v>
      </c>
      <c r="Q184" s="40">
        <v>34</v>
      </c>
      <c r="U184" s="89">
        <f>C184/$M$2</f>
        <v>0.7682539682539683</v>
      </c>
      <c r="V184" s="90">
        <f>(C184*D184)/1000</f>
        <v>3044.36</v>
      </c>
      <c r="W184" s="91">
        <f t="shared" si="25"/>
        <v>1.4872300928187592</v>
      </c>
      <c r="X184" s="92">
        <f>(C184*G184)/1000</f>
        <v>2381.2800000000002</v>
      </c>
      <c r="Y184" s="91">
        <f t="shared" si="26"/>
        <v>1.5119238095238097</v>
      </c>
    </row>
    <row r="185" spans="1:25" x14ac:dyDescent="0.2">
      <c r="A185" s="19" t="s">
        <v>38</v>
      </c>
      <c r="B185" s="20">
        <v>144825</v>
      </c>
      <c r="C185" s="20">
        <v>4672</v>
      </c>
      <c r="D185" s="20">
        <v>426</v>
      </c>
      <c r="E185" s="23">
        <v>105</v>
      </c>
      <c r="F185" s="20">
        <v>73</v>
      </c>
      <c r="G185" s="20">
        <v>343</v>
      </c>
      <c r="H185" s="20">
        <v>65</v>
      </c>
      <c r="I185" s="20">
        <v>79</v>
      </c>
      <c r="J185" s="20">
        <v>998</v>
      </c>
      <c r="K185" s="20">
        <v>214</v>
      </c>
      <c r="L185" s="20">
        <v>77</v>
      </c>
      <c r="M185" s="36">
        <v>104.72</v>
      </c>
      <c r="N185" s="21">
        <v>20.55</v>
      </c>
      <c r="O185" s="36">
        <v>79</v>
      </c>
      <c r="P185" s="36">
        <v>58</v>
      </c>
      <c r="Q185" s="40">
        <v>25</v>
      </c>
      <c r="U185" s="89">
        <f>C185/$M$2</f>
        <v>0.74158730158730157</v>
      </c>
      <c r="V185" s="90">
        <f>(C185*D185)/1000</f>
        <v>1990.2719999999999</v>
      </c>
      <c r="W185" s="91">
        <f t="shared" si="25"/>
        <v>0.97228724963361013</v>
      </c>
      <c r="X185" s="92">
        <f>(C185*G185)/1000</f>
        <v>1602.4960000000001</v>
      </c>
      <c r="Y185" s="91">
        <f t="shared" si="26"/>
        <v>1.0174577777777778</v>
      </c>
    </row>
    <row r="186" spans="1:25" x14ac:dyDescent="0.2">
      <c r="A186" s="19" t="s">
        <v>39</v>
      </c>
      <c r="B186" s="20">
        <v>135994</v>
      </c>
      <c r="C186" s="20">
        <v>4533</v>
      </c>
      <c r="D186" s="20">
        <v>359</v>
      </c>
      <c r="E186" s="23">
        <v>28</v>
      </c>
      <c r="F186" s="20">
        <v>92</v>
      </c>
      <c r="G186" s="20">
        <v>334</v>
      </c>
      <c r="H186" s="2">
        <v>18</v>
      </c>
      <c r="I186" s="20">
        <v>95</v>
      </c>
      <c r="J186" s="20">
        <v>805</v>
      </c>
      <c r="K186" s="20">
        <v>74</v>
      </c>
      <c r="L186" s="20">
        <v>90</v>
      </c>
      <c r="M186" s="36">
        <v>141.22</v>
      </c>
      <c r="N186" s="21">
        <v>19.52</v>
      </c>
      <c r="O186" s="36">
        <v>68</v>
      </c>
      <c r="P186" s="36">
        <v>38</v>
      </c>
      <c r="Q186" s="40">
        <v>43</v>
      </c>
      <c r="U186" s="89">
        <f>C186/$M$2</f>
        <v>0.71952380952380957</v>
      </c>
      <c r="V186" s="90">
        <f>(C186*D186)/1000</f>
        <v>1627.347</v>
      </c>
      <c r="W186" s="91">
        <f t="shared" si="25"/>
        <v>0.79499120664386902</v>
      </c>
      <c r="X186" s="92">
        <f>(C186*G186)/1000</f>
        <v>1514.0219999999999</v>
      </c>
      <c r="Y186" s="91">
        <f t="shared" si="26"/>
        <v>0.96128380952380943</v>
      </c>
    </row>
    <row r="187" spans="1:25" x14ac:dyDescent="0.2">
      <c r="A187" s="19" t="s">
        <v>40</v>
      </c>
      <c r="B187" s="20">
        <v>75621</v>
      </c>
      <c r="C187" s="20">
        <v>2439</v>
      </c>
      <c r="D187" s="20">
        <v>409</v>
      </c>
      <c r="E187" s="23">
        <v>20</v>
      </c>
      <c r="F187" s="20">
        <v>92</v>
      </c>
      <c r="G187" s="20">
        <v>223</v>
      </c>
      <c r="H187" s="20">
        <v>8</v>
      </c>
      <c r="I187" s="20">
        <v>96</v>
      </c>
      <c r="J187" s="20">
        <v>776</v>
      </c>
      <c r="K187" s="23">
        <v>58</v>
      </c>
      <c r="L187" s="20">
        <v>91</v>
      </c>
      <c r="M187" s="36">
        <v>87.06</v>
      </c>
      <c r="N187" s="21">
        <v>17.29</v>
      </c>
      <c r="O187" s="36">
        <v>68</v>
      </c>
      <c r="P187" s="36">
        <v>28</v>
      </c>
      <c r="Q187" s="40">
        <v>56</v>
      </c>
      <c r="U187" s="89">
        <f>C187/$M$2</f>
        <v>0.38714285714285712</v>
      </c>
      <c r="V187" s="90">
        <f>(C187*D187)/1000</f>
        <v>997.55100000000004</v>
      </c>
      <c r="W187" s="91">
        <f t="shared" si="25"/>
        <v>0.48732340009770397</v>
      </c>
      <c r="X187" s="92">
        <f>(C187*G187)/1000</f>
        <v>543.89700000000005</v>
      </c>
      <c r="Y187" s="91">
        <f t="shared" si="26"/>
        <v>0.34533142857142862</v>
      </c>
    </row>
    <row r="188" spans="1:25" x14ac:dyDescent="0.2">
      <c r="A188" s="19" t="s">
        <v>41</v>
      </c>
      <c r="B188" s="20">
        <v>133559</v>
      </c>
      <c r="C188" s="20">
        <v>4452</v>
      </c>
      <c r="D188" s="20">
        <v>463</v>
      </c>
      <c r="E188" s="23">
        <v>28</v>
      </c>
      <c r="F188" s="20">
        <v>93</v>
      </c>
      <c r="G188" s="20">
        <v>312</v>
      </c>
      <c r="H188" s="20">
        <v>15</v>
      </c>
      <c r="I188" s="20">
        <v>95</v>
      </c>
      <c r="J188" s="20">
        <v>794</v>
      </c>
      <c r="K188" s="20">
        <v>83</v>
      </c>
      <c r="L188" s="20">
        <v>89</v>
      </c>
      <c r="M188" s="36">
        <v>126.58</v>
      </c>
      <c r="N188" s="21">
        <v>17</v>
      </c>
      <c r="O188" s="36">
        <v>80</v>
      </c>
      <c r="P188" s="36">
        <v>33</v>
      </c>
      <c r="Q188" s="40">
        <v>51</v>
      </c>
      <c r="U188" s="89">
        <f>C188/$M$2</f>
        <v>0.70666666666666667</v>
      </c>
      <c r="V188" s="90">
        <f>(C188*D188)/1000</f>
        <v>2061.2759999999998</v>
      </c>
      <c r="W188" s="91">
        <f t="shared" si="25"/>
        <v>1.0069741084513921</v>
      </c>
      <c r="X188" s="92">
        <f>(C188*G188)/1000</f>
        <v>1389.0239999999999</v>
      </c>
      <c r="Y188" s="91">
        <f t="shared" si="26"/>
        <v>0.88191999999999993</v>
      </c>
    </row>
    <row r="189" spans="1:25" ht="15.75" thickBot="1" x14ac:dyDescent="0.25">
      <c r="A189" s="19" t="s">
        <v>42</v>
      </c>
      <c r="B189" s="20">
        <v>142729</v>
      </c>
      <c r="C189" s="20">
        <v>4604</v>
      </c>
      <c r="D189" s="20">
        <v>410</v>
      </c>
      <c r="E189" s="23">
        <v>26</v>
      </c>
      <c r="F189" s="20">
        <v>92</v>
      </c>
      <c r="G189" s="20">
        <v>288</v>
      </c>
      <c r="H189" s="20">
        <v>9</v>
      </c>
      <c r="I189" s="20">
        <v>97</v>
      </c>
      <c r="J189" s="20">
        <v>705</v>
      </c>
      <c r="K189" s="20">
        <v>75</v>
      </c>
      <c r="L189" s="20">
        <v>88</v>
      </c>
      <c r="M189" s="36">
        <v>87.64</v>
      </c>
      <c r="N189" s="21">
        <v>16.41</v>
      </c>
      <c r="O189" s="36">
        <v>51</v>
      </c>
      <c r="P189" s="36">
        <v>15</v>
      </c>
      <c r="Q189" s="40">
        <v>70</v>
      </c>
      <c r="U189" s="89">
        <f>C189/$M$2</f>
        <v>0.73079365079365077</v>
      </c>
      <c r="V189" s="90">
        <f>(C189*D189)/1000</f>
        <v>1887.64</v>
      </c>
      <c r="W189" s="91">
        <f t="shared" si="25"/>
        <v>0.92214948705422572</v>
      </c>
      <c r="X189" s="92">
        <f>(C189*G189)/1000</f>
        <v>1325.952</v>
      </c>
      <c r="Y189" s="91">
        <f t="shared" si="26"/>
        <v>0.84187428571428569</v>
      </c>
    </row>
    <row r="190" spans="1:25" ht="15.75" thickTop="1" x14ac:dyDescent="0.2">
      <c r="A190" s="32" t="s">
        <v>89</v>
      </c>
      <c r="B190" s="25">
        <f t="shared" ref="B190:N190" si="27">SUM(B178:B189)</f>
        <v>1651357</v>
      </c>
      <c r="C190" s="25">
        <f t="shared" si="27"/>
        <v>54364</v>
      </c>
      <c r="D190" s="25">
        <f t="shared" si="27"/>
        <v>5239</v>
      </c>
      <c r="E190" s="25">
        <f t="shared" si="27"/>
        <v>429</v>
      </c>
      <c r="F190" s="25">
        <f>SUM(F178:F189)</f>
        <v>1084</v>
      </c>
      <c r="G190" s="25">
        <f>SUM(G178:G189)</f>
        <v>3994</v>
      </c>
      <c r="H190" s="25">
        <f>SUM(H178:H189)</f>
        <v>227</v>
      </c>
      <c r="I190" s="25">
        <f>SUM(I178:I189)</f>
        <v>1129</v>
      </c>
      <c r="J190" s="25">
        <f t="shared" si="27"/>
        <v>10474</v>
      </c>
      <c r="K190" s="25">
        <f t="shared" si="27"/>
        <v>1098</v>
      </c>
      <c r="L190" s="25">
        <f>SUM(L178:L189)</f>
        <v>1060</v>
      </c>
      <c r="M190" s="44">
        <f t="shared" si="27"/>
        <v>1560.6</v>
      </c>
      <c r="N190" s="39">
        <f t="shared" si="27"/>
        <v>215.59</v>
      </c>
      <c r="O190" s="44">
        <f>SUM(O178:O189)</f>
        <v>869</v>
      </c>
      <c r="P190" s="44">
        <f>SUM(P178:P189)</f>
        <v>388</v>
      </c>
      <c r="Q190" s="25">
        <f>SUM(Q178:Q189)</f>
        <v>662</v>
      </c>
      <c r="U190" s="93"/>
      <c r="V190" s="94"/>
      <c r="W190" s="95"/>
      <c r="X190" s="96"/>
      <c r="Y190" s="95"/>
    </row>
    <row r="191" spans="1:25" ht="15.75" thickBot="1" x14ac:dyDescent="0.25">
      <c r="A191" s="33" t="s">
        <v>90</v>
      </c>
      <c r="B191" s="28">
        <f t="shared" ref="B191:N191" si="28">AVERAGE(B178:B189)</f>
        <v>137613.08333333334</v>
      </c>
      <c r="C191" s="28">
        <f t="shared" si="28"/>
        <v>4530.333333333333</v>
      </c>
      <c r="D191" s="28">
        <f t="shared" si="28"/>
        <v>436.58333333333331</v>
      </c>
      <c r="E191" s="28">
        <f t="shared" si="28"/>
        <v>35.75</v>
      </c>
      <c r="F191" s="28">
        <f>AVERAGE(F178:F189)</f>
        <v>90.333333333333329</v>
      </c>
      <c r="G191" s="28">
        <f>AVERAGE(G178:G189)</f>
        <v>332.83333333333331</v>
      </c>
      <c r="H191" s="28">
        <f>AVERAGE(H178:H189)</f>
        <v>18.916666666666668</v>
      </c>
      <c r="I191" s="28">
        <f>AVERAGE(I178:I189)</f>
        <v>94.083333333333329</v>
      </c>
      <c r="J191" s="28">
        <f t="shared" si="28"/>
        <v>872.83333333333337</v>
      </c>
      <c r="K191" s="28">
        <f t="shared" si="28"/>
        <v>91.5</v>
      </c>
      <c r="L191" s="28">
        <f>AVERAGE(L178:L189)</f>
        <v>88.333333333333329</v>
      </c>
      <c r="M191" s="45">
        <f t="shared" si="28"/>
        <v>130.04999999999998</v>
      </c>
      <c r="N191" s="34">
        <f t="shared" si="28"/>
        <v>17.965833333333332</v>
      </c>
      <c r="O191" s="45">
        <f>AVERAGE(O178:O189)</f>
        <v>72.416666666666671</v>
      </c>
      <c r="P191" s="45">
        <f>AVERAGE(P178:P189)</f>
        <v>32.333333333333336</v>
      </c>
      <c r="Q191" s="28">
        <f>AVERAGE(Q178:Q189)</f>
        <v>55.166666666666664</v>
      </c>
      <c r="U191" s="97">
        <f>C191/$M$2</f>
        <v>0.71910052910052902</v>
      </c>
      <c r="V191" s="98">
        <f>(C191*D191)/1000</f>
        <v>1977.8680277777776</v>
      </c>
      <c r="W191" s="99">
        <f t="shared" si="25"/>
        <v>0.96622766378982783</v>
      </c>
      <c r="X191" s="100">
        <f>(C191*G191)/1000</f>
        <v>1507.8459444444443</v>
      </c>
      <c r="Y191" s="99">
        <f t="shared" si="26"/>
        <v>0.95736250440917092</v>
      </c>
    </row>
    <row r="192" spans="1:25" ht="15.75" thickTop="1" x14ac:dyDescent="0.2"/>
    <row r="194" spans="1:25" ht="15.75" thickBot="1" x14ac:dyDescent="0.25"/>
    <row r="195" spans="1:25" ht="16.5" thickTop="1" x14ac:dyDescent="0.25">
      <c r="A195" s="30" t="s">
        <v>8</v>
      </c>
      <c r="B195" s="12" t="s">
        <v>9</v>
      </c>
      <c r="C195" s="12" t="s">
        <v>9</v>
      </c>
      <c r="D195" s="12" t="s">
        <v>61</v>
      </c>
      <c r="E195" s="12" t="s">
        <v>62</v>
      </c>
      <c r="F195" s="41" t="s">
        <v>4</v>
      </c>
      <c r="G195" s="12" t="s">
        <v>63</v>
      </c>
      <c r="H195" s="12" t="s">
        <v>64</v>
      </c>
      <c r="I195" s="41" t="s">
        <v>5</v>
      </c>
      <c r="J195" s="12" t="s">
        <v>65</v>
      </c>
      <c r="K195" s="12" t="s">
        <v>66</v>
      </c>
      <c r="L195" s="41" t="s">
        <v>17</v>
      </c>
      <c r="M195" s="12" t="s">
        <v>19</v>
      </c>
      <c r="N195" s="13" t="s">
        <v>20</v>
      </c>
      <c r="O195" s="12" t="s">
        <v>51</v>
      </c>
      <c r="P195" s="12" t="s">
        <v>52</v>
      </c>
      <c r="Q195" s="69" t="s">
        <v>53</v>
      </c>
      <c r="U195" s="81" t="s">
        <v>72</v>
      </c>
      <c r="V195" s="82" t="s">
        <v>73</v>
      </c>
      <c r="W195" s="83" t="s">
        <v>74</v>
      </c>
      <c r="X195" s="84" t="s">
        <v>72</v>
      </c>
      <c r="Y195" s="83" t="s">
        <v>72</v>
      </c>
    </row>
    <row r="196" spans="1:25" ht="16.5" thickBot="1" x14ac:dyDescent="0.3">
      <c r="A196" s="31" t="s">
        <v>91</v>
      </c>
      <c r="B196" s="16" t="s">
        <v>68</v>
      </c>
      <c r="C196" s="17" t="s">
        <v>69</v>
      </c>
      <c r="D196" s="16" t="s">
        <v>26</v>
      </c>
      <c r="E196" s="16" t="s">
        <v>26</v>
      </c>
      <c r="F196" s="42" t="s">
        <v>27</v>
      </c>
      <c r="G196" s="16" t="s">
        <v>26</v>
      </c>
      <c r="H196" s="16" t="s">
        <v>26</v>
      </c>
      <c r="I196" s="42" t="s">
        <v>27</v>
      </c>
      <c r="J196" s="16" t="s">
        <v>26</v>
      </c>
      <c r="K196" s="16" t="s">
        <v>26</v>
      </c>
      <c r="L196" s="42" t="s">
        <v>27</v>
      </c>
      <c r="M196" s="16" t="s">
        <v>29</v>
      </c>
      <c r="N196" s="18" t="s">
        <v>30</v>
      </c>
      <c r="O196" s="16" t="s">
        <v>26</v>
      </c>
      <c r="P196" s="16" t="s">
        <v>26</v>
      </c>
      <c r="Q196" s="35" t="s">
        <v>55</v>
      </c>
      <c r="U196" s="85" t="s">
        <v>9</v>
      </c>
      <c r="V196" s="86" t="s">
        <v>76</v>
      </c>
      <c r="W196" s="87" t="s">
        <v>77</v>
      </c>
      <c r="X196" s="88" t="s">
        <v>78</v>
      </c>
      <c r="Y196" s="87" t="s">
        <v>79</v>
      </c>
    </row>
    <row r="197" spans="1:25" ht="15.75" thickTop="1" x14ac:dyDescent="0.2">
      <c r="A197" s="19" t="s">
        <v>31</v>
      </c>
      <c r="B197" s="20">
        <v>134377</v>
      </c>
      <c r="C197" s="20">
        <v>4335</v>
      </c>
      <c r="D197" s="20">
        <v>385</v>
      </c>
      <c r="E197" s="23">
        <v>26</v>
      </c>
      <c r="F197" s="20">
        <v>92</v>
      </c>
      <c r="G197" s="20">
        <v>177</v>
      </c>
      <c r="H197" s="20">
        <v>9</v>
      </c>
      <c r="I197" s="20">
        <v>94</v>
      </c>
      <c r="J197" s="20">
        <v>571</v>
      </c>
      <c r="K197" s="20">
        <v>56</v>
      </c>
      <c r="L197" s="20">
        <v>89</v>
      </c>
      <c r="M197" s="36">
        <v>163.65</v>
      </c>
      <c r="N197" s="21">
        <v>16.170000000000002</v>
      </c>
      <c r="O197" s="36">
        <v>66</v>
      </c>
      <c r="P197" s="36">
        <v>20</v>
      </c>
      <c r="Q197" s="40">
        <v>64</v>
      </c>
      <c r="U197" s="89">
        <f>C197/$M$2</f>
        <v>0.68809523809523809</v>
      </c>
      <c r="V197" s="90">
        <f>(C197*D197)/1000</f>
        <v>1668.9749999999999</v>
      </c>
      <c r="W197" s="91">
        <f>(V197)/$O$3</f>
        <v>0.81532730825598432</v>
      </c>
      <c r="X197" s="92">
        <f>(C197*G197)/1000</f>
        <v>767.29499999999996</v>
      </c>
      <c r="Y197" s="91">
        <f>X197/$Q$3</f>
        <v>0.48717142857142853</v>
      </c>
    </row>
    <row r="198" spans="1:25" x14ac:dyDescent="0.2">
      <c r="A198" s="19" t="s">
        <v>32</v>
      </c>
      <c r="B198" s="20">
        <v>134728</v>
      </c>
      <c r="C198" s="20">
        <v>4812</v>
      </c>
      <c r="D198" s="20">
        <v>352</v>
      </c>
      <c r="E198" s="23">
        <v>30</v>
      </c>
      <c r="F198" s="20">
        <v>96</v>
      </c>
      <c r="G198" s="20">
        <v>238</v>
      </c>
      <c r="H198" s="20">
        <v>8</v>
      </c>
      <c r="I198" s="20">
        <v>98</v>
      </c>
      <c r="J198" s="20">
        <v>720</v>
      </c>
      <c r="K198" s="20">
        <v>65</v>
      </c>
      <c r="L198" s="20">
        <v>92</v>
      </c>
      <c r="M198" s="36">
        <v>149.56</v>
      </c>
      <c r="N198" s="21">
        <v>15.91</v>
      </c>
      <c r="O198" s="36">
        <v>55</v>
      </c>
      <c r="P198" s="36">
        <v>38</v>
      </c>
      <c r="Q198" s="40">
        <v>21</v>
      </c>
      <c r="U198" s="89">
        <f>C198/$M$2</f>
        <v>0.76380952380952383</v>
      </c>
      <c r="V198" s="90">
        <f>(C198*D198)/1000</f>
        <v>1693.8240000000001</v>
      </c>
      <c r="W198" s="91">
        <f t="shared" ref="W198:W210" si="29">(V198)/$O$3</f>
        <v>0.82746653639472401</v>
      </c>
      <c r="X198" s="92">
        <f>(C198*G198)/1000</f>
        <v>1145.2560000000001</v>
      </c>
      <c r="Y198" s="91">
        <f t="shared" ref="Y198:Y210" si="30">X198/$Q$3</f>
        <v>0.72714666666666672</v>
      </c>
    </row>
    <row r="199" spans="1:25" x14ac:dyDescent="0.2">
      <c r="A199" s="19" t="s">
        <v>33</v>
      </c>
      <c r="B199" s="20">
        <v>156120</v>
      </c>
      <c r="C199" s="20">
        <v>5036</v>
      </c>
      <c r="D199" s="20">
        <v>300</v>
      </c>
      <c r="E199" s="23">
        <v>16</v>
      </c>
      <c r="F199" s="20">
        <v>94</v>
      </c>
      <c r="G199" s="20">
        <v>343</v>
      </c>
      <c r="H199" s="20">
        <v>14</v>
      </c>
      <c r="I199" s="20">
        <v>96</v>
      </c>
      <c r="J199" s="20">
        <v>819</v>
      </c>
      <c r="K199" s="20">
        <v>74</v>
      </c>
      <c r="L199" s="20">
        <v>90</v>
      </c>
      <c r="M199" s="36">
        <v>134.68</v>
      </c>
      <c r="N199" s="21">
        <v>16.47</v>
      </c>
      <c r="O199" s="36">
        <v>49</v>
      </c>
      <c r="P199" s="36">
        <v>32</v>
      </c>
      <c r="Q199" s="40">
        <v>28</v>
      </c>
      <c r="U199" s="89">
        <f>C199/$M$2</f>
        <v>0.79936507936507939</v>
      </c>
      <c r="V199" s="90">
        <f>(C199*D199)/1000</f>
        <v>1510.8</v>
      </c>
      <c r="W199" s="91">
        <f t="shared" si="29"/>
        <v>0.73805569125549586</v>
      </c>
      <c r="X199" s="92">
        <f>(C199*G199)/1000</f>
        <v>1727.348</v>
      </c>
      <c r="Y199" s="91">
        <f t="shared" si="30"/>
        <v>1.0967288888888889</v>
      </c>
    </row>
    <row r="200" spans="1:25" x14ac:dyDescent="0.2">
      <c r="A200" s="19" t="s">
        <v>34</v>
      </c>
      <c r="B200" s="20">
        <v>156764</v>
      </c>
      <c r="C200" s="20">
        <v>5225</v>
      </c>
      <c r="D200" s="20">
        <v>408</v>
      </c>
      <c r="E200" s="23">
        <v>18</v>
      </c>
      <c r="F200" s="20">
        <v>92</v>
      </c>
      <c r="G200" s="20">
        <v>206</v>
      </c>
      <c r="H200" s="20">
        <v>11</v>
      </c>
      <c r="I200" s="20">
        <v>93</v>
      </c>
      <c r="J200" s="20">
        <v>640</v>
      </c>
      <c r="K200" s="20">
        <v>50</v>
      </c>
      <c r="L200" s="20">
        <v>89</v>
      </c>
      <c r="M200" s="36">
        <v>118</v>
      </c>
      <c r="N200" s="21">
        <v>16.59</v>
      </c>
      <c r="O200" s="36">
        <v>73</v>
      </c>
      <c r="P200" s="36">
        <v>35</v>
      </c>
      <c r="Q200" s="40">
        <v>52</v>
      </c>
      <c r="U200" s="89">
        <f>C200/$M$2</f>
        <v>0.82936507936507942</v>
      </c>
      <c r="V200" s="90">
        <f>(C200*D200)/1000</f>
        <v>2131.8000000000002</v>
      </c>
      <c r="W200" s="91">
        <f t="shared" si="29"/>
        <v>1.0414264777723499</v>
      </c>
      <c r="X200" s="92">
        <f>(C200*G200)/1000</f>
        <v>1076.3499999999999</v>
      </c>
      <c r="Y200" s="91">
        <f t="shared" si="30"/>
        <v>0.68339682539682534</v>
      </c>
    </row>
    <row r="201" spans="1:25" x14ac:dyDescent="0.2">
      <c r="A201" s="19" t="s">
        <v>92</v>
      </c>
      <c r="B201" s="20">
        <v>158183</v>
      </c>
      <c r="C201" s="20">
        <v>5103</v>
      </c>
      <c r="D201" s="20">
        <v>282</v>
      </c>
      <c r="E201" s="23">
        <v>24</v>
      </c>
      <c r="F201" s="20">
        <v>90</v>
      </c>
      <c r="G201" s="20">
        <v>300</v>
      </c>
      <c r="H201" s="20">
        <v>11</v>
      </c>
      <c r="I201" s="20">
        <v>96</v>
      </c>
      <c r="J201" s="20">
        <v>797</v>
      </c>
      <c r="K201" s="20">
        <v>76</v>
      </c>
      <c r="L201" s="20">
        <v>90</v>
      </c>
      <c r="M201" s="36">
        <v>132.58000000000001</v>
      </c>
      <c r="N201" s="21">
        <v>15.95</v>
      </c>
      <c r="O201" s="36">
        <v>50</v>
      </c>
      <c r="P201" s="36">
        <v>29</v>
      </c>
      <c r="Q201" s="40">
        <v>33</v>
      </c>
      <c r="U201" s="89">
        <f>C201/$M$2</f>
        <v>0.81</v>
      </c>
      <c r="V201" s="90">
        <f>(C201*D201)/1000</f>
        <v>1439.046</v>
      </c>
      <c r="W201" s="91">
        <f t="shared" si="29"/>
        <v>0.7030024425989253</v>
      </c>
      <c r="X201" s="92">
        <f>(C201*G201)/1000</f>
        <v>1530.9</v>
      </c>
      <c r="Y201" s="91">
        <f t="shared" si="30"/>
        <v>0.97200000000000009</v>
      </c>
    </row>
    <row r="202" spans="1:25" x14ac:dyDescent="0.2">
      <c r="A202" s="19" t="s">
        <v>36</v>
      </c>
      <c r="B202" s="20">
        <v>157205</v>
      </c>
      <c r="C202" s="20">
        <v>5240</v>
      </c>
      <c r="D202" s="20">
        <v>304</v>
      </c>
      <c r="E202" s="23">
        <v>15</v>
      </c>
      <c r="F202" s="20">
        <v>95</v>
      </c>
      <c r="G202" s="20">
        <v>262</v>
      </c>
      <c r="H202" s="20">
        <v>15</v>
      </c>
      <c r="I202" s="20">
        <v>94</v>
      </c>
      <c r="J202" s="20">
        <v>802</v>
      </c>
      <c r="K202" s="20">
        <v>66</v>
      </c>
      <c r="L202" s="20">
        <v>91</v>
      </c>
      <c r="M202" s="36">
        <v>43.9</v>
      </c>
      <c r="N202" s="21">
        <v>16.2</v>
      </c>
      <c r="O202" s="36">
        <v>42</v>
      </c>
      <c r="P202" s="36">
        <v>27</v>
      </c>
      <c r="Q202" s="40">
        <v>31</v>
      </c>
      <c r="U202" s="89">
        <f>C202/$M$2</f>
        <v>0.83174603174603179</v>
      </c>
      <c r="V202" s="90">
        <f>(C202*D202)/1000</f>
        <v>1592.96</v>
      </c>
      <c r="W202" s="91">
        <f t="shared" si="29"/>
        <v>0.77819247679531023</v>
      </c>
      <c r="X202" s="92">
        <f>(C202*G202)/1000</f>
        <v>1372.88</v>
      </c>
      <c r="Y202" s="91">
        <f t="shared" si="30"/>
        <v>0.87166984126984137</v>
      </c>
    </row>
    <row r="203" spans="1:25" x14ac:dyDescent="0.2">
      <c r="A203" s="19" t="s">
        <v>37</v>
      </c>
      <c r="B203" s="20">
        <v>178976</v>
      </c>
      <c r="C203" s="20">
        <v>5773</v>
      </c>
      <c r="D203" s="20">
        <v>336</v>
      </c>
      <c r="E203" s="23">
        <v>24</v>
      </c>
      <c r="F203" s="20">
        <v>93</v>
      </c>
      <c r="G203" s="20">
        <v>265</v>
      </c>
      <c r="H203" s="20">
        <v>13</v>
      </c>
      <c r="I203" s="20">
        <v>95</v>
      </c>
      <c r="J203" s="20">
        <v>631</v>
      </c>
      <c r="K203" s="20">
        <v>96</v>
      </c>
      <c r="L203" s="20">
        <v>82</v>
      </c>
      <c r="M203" s="36">
        <v>59.1</v>
      </c>
      <c r="N203" s="21">
        <v>15.44</v>
      </c>
      <c r="O203" s="36">
        <v>36</v>
      </c>
      <c r="P203" s="36">
        <v>32</v>
      </c>
      <c r="Q203" s="40">
        <v>14</v>
      </c>
      <c r="U203" s="89">
        <f>C203/$M$2</f>
        <v>0.91634920634920636</v>
      </c>
      <c r="V203" s="90">
        <f>(C203*D203)/1000</f>
        <v>1939.7280000000001</v>
      </c>
      <c r="W203" s="91">
        <f t="shared" si="29"/>
        <v>0.94759550561797756</v>
      </c>
      <c r="X203" s="92">
        <f>(C203*G203)/1000</f>
        <v>1529.845</v>
      </c>
      <c r="Y203" s="91">
        <f t="shared" si="30"/>
        <v>0.97133015873015871</v>
      </c>
    </row>
    <row r="204" spans="1:25" x14ac:dyDescent="0.2">
      <c r="A204" s="19" t="s">
        <v>38</v>
      </c>
      <c r="B204" s="20">
        <v>167786</v>
      </c>
      <c r="C204" s="20">
        <v>5412</v>
      </c>
      <c r="D204" s="20">
        <v>377</v>
      </c>
      <c r="E204" s="23">
        <v>128</v>
      </c>
      <c r="F204" s="20">
        <v>63</v>
      </c>
      <c r="G204" s="20">
        <v>242</v>
      </c>
      <c r="H204" s="20">
        <v>37</v>
      </c>
      <c r="I204" s="20">
        <v>89</v>
      </c>
      <c r="J204" s="20">
        <v>769</v>
      </c>
      <c r="K204" s="20">
        <v>290</v>
      </c>
      <c r="L204" s="20">
        <v>66</v>
      </c>
      <c r="M204" s="36">
        <v>110</v>
      </c>
      <c r="N204" s="21">
        <v>21.4</v>
      </c>
      <c r="O204" s="36">
        <v>64</v>
      </c>
      <c r="P204" s="36"/>
      <c r="Q204" s="40"/>
      <c r="U204" s="89">
        <f>C204/$M$2</f>
        <v>0.85904761904761906</v>
      </c>
      <c r="V204" s="90">
        <f>(C204*D204)/1000</f>
        <v>2040.3240000000001</v>
      </c>
      <c r="W204" s="91">
        <f t="shared" si="29"/>
        <v>0.99673864191499761</v>
      </c>
      <c r="X204" s="92">
        <f>(C204*G204)/1000</f>
        <v>1309.704</v>
      </c>
      <c r="Y204" s="91">
        <f t="shared" si="30"/>
        <v>0.83155809523809521</v>
      </c>
    </row>
    <row r="205" spans="1:25" x14ac:dyDescent="0.2">
      <c r="A205" s="19" t="s">
        <v>39</v>
      </c>
      <c r="B205" s="20">
        <v>155760</v>
      </c>
      <c r="C205" s="20">
        <v>5192</v>
      </c>
      <c r="D205" s="20">
        <v>325</v>
      </c>
      <c r="E205" s="23">
        <v>26</v>
      </c>
      <c r="F205" s="20">
        <v>92</v>
      </c>
      <c r="G205" s="20">
        <v>255</v>
      </c>
      <c r="H205" s="2">
        <v>15</v>
      </c>
      <c r="I205" s="20">
        <v>94</v>
      </c>
      <c r="J205" s="20">
        <v>808</v>
      </c>
      <c r="K205" s="20">
        <v>110</v>
      </c>
      <c r="L205" s="20">
        <v>86</v>
      </c>
      <c r="M205" s="36">
        <v>109</v>
      </c>
      <c r="N205" s="21">
        <v>20.68</v>
      </c>
      <c r="O205" s="36">
        <v>88</v>
      </c>
      <c r="P205" s="36">
        <v>23</v>
      </c>
      <c r="Q205" s="40">
        <v>23</v>
      </c>
      <c r="U205" s="89">
        <f>C205/$M$2</f>
        <v>0.82412698412698415</v>
      </c>
      <c r="V205" s="90">
        <f>(C205*D205)/1000</f>
        <v>1687.4</v>
      </c>
      <c r="W205" s="91">
        <f t="shared" si="29"/>
        <v>0.82432828529555446</v>
      </c>
      <c r="X205" s="92">
        <f>(C205*G205)/1000</f>
        <v>1323.96</v>
      </c>
      <c r="Y205" s="91">
        <f t="shared" si="30"/>
        <v>0.84060952380952381</v>
      </c>
    </row>
    <row r="206" spans="1:25" x14ac:dyDescent="0.2">
      <c r="A206" s="19" t="s">
        <v>40</v>
      </c>
      <c r="B206" s="20">
        <v>164772</v>
      </c>
      <c r="C206" s="20">
        <v>5315</v>
      </c>
      <c r="D206" s="20">
        <v>306</v>
      </c>
      <c r="E206" s="23">
        <v>21</v>
      </c>
      <c r="F206" s="20">
        <v>97</v>
      </c>
      <c r="G206" s="20">
        <v>257</v>
      </c>
      <c r="H206" s="20">
        <v>9</v>
      </c>
      <c r="I206" s="20">
        <v>98</v>
      </c>
      <c r="J206" s="20">
        <v>704</v>
      </c>
      <c r="K206" s="23">
        <v>51</v>
      </c>
      <c r="L206" s="20">
        <v>92</v>
      </c>
      <c r="M206" s="36">
        <v>114.36</v>
      </c>
      <c r="N206" s="21">
        <v>18.59</v>
      </c>
      <c r="O206" s="36">
        <v>35</v>
      </c>
      <c r="P206" s="36">
        <v>9</v>
      </c>
      <c r="Q206" s="40">
        <v>63</v>
      </c>
      <c r="U206" s="89">
        <f>C206/$M$2</f>
        <v>0.84365079365079365</v>
      </c>
      <c r="V206" s="90">
        <f>(C206*D206)/1000</f>
        <v>1626.39</v>
      </c>
      <c r="W206" s="91">
        <f t="shared" si="29"/>
        <v>0.79452369320957505</v>
      </c>
      <c r="X206" s="92">
        <f>(C206*G206)/1000</f>
        <v>1365.9549999999999</v>
      </c>
      <c r="Y206" s="91">
        <f t="shared" si="30"/>
        <v>0.86727301587301586</v>
      </c>
    </row>
    <row r="207" spans="1:25" x14ac:dyDescent="0.2">
      <c r="A207" s="19" t="s">
        <v>41</v>
      </c>
      <c r="B207" s="20">
        <v>130684</v>
      </c>
      <c r="C207" s="20">
        <v>4839</v>
      </c>
      <c r="D207" s="20">
        <v>274</v>
      </c>
      <c r="E207" s="23">
        <v>22</v>
      </c>
      <c r="F207" s="20">
        <v>89</v>
      </c>
      <c r="G207" s="20">
        <v>156</v>
      </c>
      <c r="H207" s="20">
        <v>10</v>
      </c>
      <c r="I207" s="20">
        <v>94</v>
      </c>
      <c r="J207" s="20">
        <v>501</v>
      </c>
      <c r="K207" s="20">
        <v>49</v>
      </c>
      <c r="L207" s="20">
        <v>87</v>
      </c>
      <c r="M207" s="36">
        <v>98</v>
      </c>
      <c r="N207" s="21">
        <v>15.79</v>
      </c>
      <c r="O207" s="36">
        <v>41</v>
      </c>
      <c r="P207" s="36">
        <v>17</v>
      </c>
      <c r="Q207" s="40">
        <v>56</v>
      </c>
      <c r="U207" s="89">
        <f>C207/$M$2</f>
        <v>0.76809523809523805</v>
      </c>
      <c r="V207" s="90">
        <f>(C207*D207)/1000</f>
        <v>1325.886</v>
      </c>
      <c r="W207" s="91">
        <f t="shared" si="29"/>
        <v>0.64772154372252078</v>
      </c>
      <c r="X207" s="92">
        <f>(C207*G207)/1000</f>
        <v>754.88400000000001</v>
      </c>
      <c r="Y207" s="91">
        <f t="shared" si="30"/>
        <v>0.47929142857142859</v>
      </c>
    </row>
    <row r="208" spans="1:25" ht="15.75" thickBot="1" x14ac:dyDescent="0.25">
      <c r="A208" s="19" t="s">
        <v>42</v>
      </c>
      <c r="B208" s="20">
        <v>145921</v>
      </c>
      <c r="C208" s="20">
        <f>(B208/31)</f>
        <v>4707.1290322580644</v>
      </c>
      <c r="D208" s="20">
        <v>485</v>
      </c>
      <c r="E208" s="23">
        <v>18</v>
      </c>
      <c r="F208" s="20">
        <v>96</v>
      </c>
      <c r="G208" s="20">
        <v>284</v>
      </c>
      <c r="H208" s="20">
        <v>23</v>
      </c>
      <c r="I208" s="20">
        <v>92</v>
      </c>
      <c r="J208" s="20">
        <v>693</v>
      </c>
      <c r="K208" s="20">
        <v>78</v>
      </c>
      <c r="L208" s="20">
        <v>88</v>
      </c>
      <c r="M208" s="36">
        <v>76.02</v>
      </c>
      <c r="N208" s="21">
        <v>17.87</v>
      </c>
      <c r="O208" s="36">
        <v>36</v>
      </c>
      <c r="P208" s="36">
        <v>21</v>
      </c>
      <c r="Q208" s="40">
        <v>41</v>
      </c>
      <c r="U208" s="89">
        <f>C208/$M$2</f>
        <v>0.74716333845366101</v>
      </c>
      <c r="V208" s="90">
        <f>(C208*D208)/1000</f>
        <v>2282.9575806451612</v>
      </c>
      <c r="W208" s="91">
        <f t="shared" si="29"/>
        <v>1.1152699465779976</v>
      </c>
      <c r="X208" s="92">
        <f>(C208*G208)/1000</f>
        <v>1336.8246451612902</v>
      </c>
      <c r="Y208" s="91">
        <f t="shared" si="30"/>
        <v>0.84877755248335884</v>
      </c>
    </row>
    <row r="209" spans="1:25" ht="15.75" thickTop="1" x14ac:dyDescent="0.2">
      <c r="A209" s="32" t="s">
        <v>93</v>
      </c>
      <c r="B209" s="25">
        <f t="shared" ref="B209:N209" si="31">SUM(B197:B208)</f>
        <v>1841276</v>
      </c>
      <c r="C209" s="25">
        <f t="shared" si="31"/>
        <v>60989.129032258061</v>
      </c>
      <c r="D209" s="25">
        <f t="shared" si="31"/>
        <v>4134</v>
      </c>
      <c r="E209" s="25">
        <f t="shared" si="31"/>
        <v>368</v>
      </c>
      <c r="F209" s="25">
        <f>SUM(F197:F208)</f>
        <v>1089</v>
      </c>
      <c r="G209" s="25">
        <f>SUM(G197:G208)</f>
        <v>2985</v>
      </c>
      <c r="H209" s="25">
        <f>SUM(H197:H208)</f>
        <v>175</v>
      </c>
      <c r="I209" s="25">
        <f>SUM(I197:I208)</f>
        <v>1133</v>
      </c>
      <c r="J209" s="25">
        <f t="shared" si="31"/>
        <v>8455</v>
      </c>
      <c r="K209" s="25">
        <f t="shared" si="31"/>
        <v>1061</v>
      </c>
      <c r="L209" s="25">
        <f>SUM(L197:L208)</f>
        <v>1042</v>
      </c>
      <c r="M209" s="44">
        <f t="shared" si="31"/>
        <v>1308.8500000000001</v>
      </c>
      <c r="N209" s="39">
        <f t="shared" si="31"/>
        <v>207.06</v>
      </c>
      <c r="O209" s="44">
        <f>SUM(O197:O208)</f>
        <v>635</v>
      </c>
      <c r="P209" s="44">
        <f>SUM(P197:P208)</f>
        <v>283</v>
      </c>
      <c r="Q209" s="25">
        <f>SUM(Q197:Q208)</f>
        <v>426</v>
      </c>
      <c r="U209" s="93"/>
      <c r="V209" s="94"/>
      <c r="W209" s="95"/>
      <c r="X209" s="96"/>
      <c r="Y209" s="95"/>
    </row>
    <row r="210" spans="1:25" ht="15.75" thickBot="1" x14ac:dyDescent="0.25">
      <c r="A210" s="33" t="s">
        <v>94</v>
      </c>
      <c r="B210" s="28">
        <f t="shared" ref="B210:N210" si="32">AVERAGE(B197:B208)</f>
        <v>153439.66666666666</v>
      </c>
      <c r="C210" s="28">
        <f t="shared" si="32"/>
        <v>5082.4274193548381</v>
      </c>
      <c r="D210" s="28">
        <f t="shared" si="32"/>
        <v>344.5</v>
      </c>
      <c r="E210" s="28">
        <f t="shared" si="32"/>
        <v>30.666666666666668</v>
      </c>
      <c r="F210" s="28">
        <f>AVERAGE(F197:F208)</f>
        <v>90.75</v>
      </c>
      <c r="G210" s="28">
        <f>AVERAGE(G197:G208)</f>
        <v>248.75</v>
      </c>
      <c r="H210" s="28">
        <f>AVERAGE(H197:H208)</f>
        <v>14.583333333333334</v>
      </c>
      <c r="I210" s="28">
        <f>AVERAGE(I197:I208)</f>
        <v>94.416666666666671</v>
      </c>
      <c r="J210" s="28">
        <f t="shared" si="32"/>
        <v>704.58333333333337</v>
      </c>
      <c r="K210" s="28">
        <f t="shared" si="32"/>
        <v>88.416666666666671</v>
      </c>
      <c r="L210" s="28">
        <f>AVERAGE(L197:L208)</f>
        <v>86.833333333333329</v>
      </c>
      <c r="M210" s="45">
        <f t="shared" si="32"/>
        <v>109.07083333333334</v>
      </c>
      <c r="N210" s="34">
        <f t="shared" si="32"/>
        <v>17.254999999999999</v>
      </c>
      <c r="O210" s="45">
        <f>AVERAGE(O197:O208)</f>
        <v>52.916666666666664</v>
      </c>
      <c r="P210" s="45">
        <f>AVERAGE(P197:P208)</f>
        <v>25.727272727272727</v>
      </c>
      <c r="Q210" s="28">
        <f>AVERAGE(Q197:Q208)</f>
        <v>38.727272727272727</v>
      </c>
      <c r="U210" s="97">
        <f>C210/$M$2</f>
        <v>0.80673451100870441</v>
      </c>
      <c r="V210" s="98">
        <f>(C210*D210)/1000</f>
        <v>1750.8962459677418</v>
      </c>
      <c r="W210" s="99">
        <f t="shared" si="29"/>
        <v>0.85534745772727983</v>
      </c>
      <c r="X210" s="100">
        <f>(C210*G210)/1000</f>
        <v>1264.253820564516</v>
      </c>
      <c r="Y210" s="99">
        <f t="shared" si="30"/>
        <v>0.80270083845366091</v>
      </c>
    </row>
    <row r="211" spans="1:25" ht="15.75" thickTop="1" x14ac:dyDescent="0.2"/>
    <row r="212" spans="1:25" ht="15.75" thickBot="1" x14ac:dyDescent="0.25"/>
    <row r="213" spans="1:25" ht="16.5" thickTop="1" x14ac:dyDescent="0.25">
      <c r="A213" s="30" t="s">
        <v>8</v>
      </c>
      <c r="B213" s="12" t="s">
        <v>9</v>
      </c>
      <c r="C213" s="12" t="s">
        <v>9</v>
      </c>
      <c r="D213" s="12" t="s">
        <v>61</v>
      </c>
      <c r="E213" s="12" t="s">
        <v>62</v>
      </c>
      <c r="F213" s="41" t="s">
        <v>4</v>
      </c>
      <c r="G213" s="12" t="s">
        <v>63</v>
      </c>
      <c r="H213" s="12" t="s">
        <v>64</v>
      </c>
      <c r="I213" s="41" t="s">
        <v>5</v>
      </c>
      <c r="J213" s="12" t="s">
        <v>65</v>
      </c>
      <c r="K213" s="12" t="s">
        <v>66</v>
      </c>
      <c r="L213" s="41" t="s">
        <v>17</v>
      </c>
      <c r="M213" s="12" t="s">
        <v>19</v>
      </c>
      <c r="N213" s="13" t="s">
        <v>20</v>
      </c>
      <c r="O213" s="12" t="s">
        <v>51</v>
      </c>
      <c r="P213" s="12" t="s">
        <v>52</v>
      </c>
      <c r="Q213" s="69" t="s">
        <v>53</v>
      </c>
      <c r="U213" s="81" t="s">
        <v>72</v>
      </c>
      <c r="V213" s="82" t="s">
        <v>73</v>
      </c>
      <c r="W213" s="83" t="s">
        <v>74</v>
      </c>
      <c r="X213" s="84" t="s">
        <v>72</v>
      </c>
      <c r="Y213" s="83" t="s">
        <v>72</v>
      </c>
    </row>
    <row r="214" spans="1:25" ht="16.5" thickBot="1" x14ac:dyDescent="0.3">
      <c r="A214" s="31" t="s">
        <v>95</v>
      </c>
      <c r="B214" s="16" t="s">
        <v>68</v>
      </c>
      <c r="C214" s="17" t="s">
        <v>69</v>
      </c>
      <c r="D214" s="16" t="s">
        <v>26</v>
      </c>
      <c r="E214" s="16" t="s">
        <v>26</v>
      </c>
      <c r="F214" s="42" t="s">
        <v>27</v>
      </c>
      <c r="G214" s="16" t="s">
        <v>26</v>
      </c>
      <c r="H214" s="16" t="s">
        <v>26</v>
      </c>
      <c r="I214" s="42" t="s">
        <v>27</v>
      </c>
      <c r="J214" s="16" t="s">
        <v>26</v>
      </c>
      <c r="K214" s="16" t="s">
        <v>26</v>
      </c>
      <c r="L214" s="42" t="s">
        <v>27</v>
      </c>
      <c r="M214" s="16" t="s">
        <v>29</v>
      </c>
      <c r="N214" s="18" t="s">
        <v>30</v>
      </c>
      <c r="O214" s="16" t="s">
        <v>26</v>
      </c>
      <c r="P214" s="16" t="s">
        <v>26</v>
      </c>
      <c r="Q214" s="35" t="s">
        <v>55</v>
      </c>
      <c r="U214" s="85" t="s">
        <v>9</v>
      </c>
      <c r="V214" s="86" t="s">
        <v>76</v>
      </c>
      <c r="W214" s="87" t="s">
        <v>77</v>
      </c>
      <c r="X214" s="88" t="s">
        <v>78</v>
      </c>
      <c r="Y214" s="87" t="s">
        <v>79</v>
      </c>
    </row>
    <row r="215" spans="1:25" ht="15.75" thickTop="1" x14ac:dyDescent="0.2">
      <c r="A215" s="19" t="s">
        <v>31</v>
      </c>
      <c r="B215" s="20">
        <v>143640</v>
      </c>
      <c r="C215" s="20">
        <v>4634</v>
      </c>
      <c r="D215" s="20">
        <v>387</v>
      </c>
      <c r="E215" s="23">
        <v>15</v>
      </c>
      <c r="F215" s="20">
        <v>95</v>
      </c>
      <c r="G215" s="20">
        <v>250</v>
      </c>
      <c r="H215" s="20">
        <v>7</v>
      </c>
      <c r="I215" s="20">
        <v>97</v>
      </c>
      <c r="J215" s="20">
        <v>680</v>
      </c>
      <c r="K215" s="20">
        <v>40</v>
      </c>
      <c r="L215" s="20">
        <v>94</v>
      </c>
      <c r="M215" s="36">
        <v>69.14</v>
      </c>
      <c r="N215" s="21">
        <v>16.920000000000002</v>
      </c>
      <c r="O215" s="36">
        <v>40</v>
      </c>
      <c r="P215" s="36">
        <v>18</v>
      </c>
      <c r="Q215" s="40">
        <v>52</v>
      </c>
      <c r="U215" s="89">
        <f>C215/$M$2</f>
        <v>0.73555555555555552</v>
      </c>
      <c r="V215" s="90">
        <f>(C215*D215)/1000</f>
        <v>1793.3579999999999</v>
      </c>
      <c r="W215" s="91">
        <f>(V215)/$O$3</f>
        <v>0.87609086468001951</v>
      </c>
      <c r="X215" s="92">
        <f>(C215*G215)/1000</f>
        <v>1158.5</v>
      </c>
      <c r="Y215" s="91">
        <f>X215/$Q$3</f>
        <v>0.73555555555555552</v>
      </c>
    </row>
    <row r="216" spans="1:25" x14ac:dyDescent="0.2">
      <c r="A216" s="19" t="s">
        <v>32</v>
      </c>
      <c r="B216" s="20">
        <v>137121</v>
      </c>
      <c r="C216" s="20">
        <v>4728</v>
      </c>
      <c r="D216" s="20">
        <v>284</v>
      </c>
      <c r="E216" s="23">
        <v>21</v>
      </c>
      <c r="F216" s="20">
        <v>93</v>
      </c>
      <c r="G216" s="20">
        <v>280</v>
      </c>
      <c r="H216" s="20">
        <v>16</v>
      </c>
      <c r="I216" s="20">
        <v>93</v>
      </c>
      <c r="J216" s="20">
        <v>715</v>
      </c>
      <c r="K216" s="20">
        <v>70</v>
      </c>
      <c r="L216" s="20">
        <v>88</v>
      </c>
      <c r="M216" s="36">
        <v>94.54</v>
      </c>
      <c r="N216" s="21">
        <v>16.670000000000002</v>
      </c>
      <c r="O216" s="36">
        <v>56</v>
      </c>
      <c r="P216" s="36">
        <v>36</v>
      </c>
      <c r="Q216" s="40">
        <v>33</v>
      </c>
      <c r="U216" s="89">
        <f>C216/$M$2</f>
        <v>0.75047619047619052</v>
      </c>
      <c r="V216" s="90">
        <f>(C216*D216)/1000</f>
        <v>1342.752</v>
      </c>
      <c r="W216" s="91">
        <f t="shared" ref="W216:W228" si="33">(V216)/$O$3</f>
        <v>0.65596091841719584</v>
      </c>
      <c r="X216" s="92">
        <f>(C216*G216)/1000</f>
        <v>1323.84</v>
      </c>
      <c r="Y216" s="91">
        <f t="shared" ref="Y216:Y228" si="34">X216/$Q$3</f>
        <v>0.84053333333333324</v>
      </c>
    </row>
    <row r="217" spans="1:25" x14ac:dyDescent="0.2">
      <c r="A217" s="19" t="s">
        <v>33</v>
      </c>
      <c r="B217" s="20">
        <v>110119</v>
      </c>
      <c r="C217" s="20">
        <v>3552</v>
      </c>
      <c r="D217" s="20">
        <v>342</v>
      </c>
      <c r="E217" s="23">
        <v>35</v>
      </c>
      <c r="F217" s="20">
        <v>90</v>
      </c>
      <c r="G217" s="20">
        <v>296</v>
      </c>
      <c r="H217" s="20">
        <v>17</v>
      </c>
      <c r="I217" s="20">
        <v>94</v>
      </c>
      <c r="J217" s="20">
        <v>653</v>
      </c>
      <c r="K217" s="20">
        <v>101</v>
      </c>
      <c r="L217" s="20">
        <v>86</v>
      </c>
      <c r="M217" s="36"/>
      <c r="N217" s="21"/>
      <c r="O217" s="36">
        <v>44</v>
      </c>
      <c r="P217" s="36">
        <v>20</v>
      </c>
      <c r="Q217" s="40">
        <v>54</v>
      </c>
      <c r="U217" s="89">
        <f>C217/$M$2</f>
        <v>0.56380952380952376</v>
      </c>
      <c r="V217" s="90">
        <f>(C217*D217)/1000</f>
        <v>1214.7840000000001</v>
      </c>
      <c r="W217" s="91">
        <f t="shared" si="33"/>
        <v>0.5934460185637519</v>
      </c>
      <c r="X217" s="92">
        <f>(C217*G217)/1000</f>
        <v>1051.3920000000001</v>
      </c>
      <c r="Y217" s="91">
        <f t="shared" si="34"/>
        <v>0.66755047619047625</v>
      </c>
    </row>
    <row r="218" spans="1:25" x14ac:dyDescent="0.2">
      <c r="A218" s="19" t="s">
        <v>34</v>
      </c>
      <c r="B218" s="20">
        <v>95590</v>
      </c>
      <c r="C218" s="20">
        <v>3186</v>
      </c>
      <c r="D218" s="20">
        <v>423</v>
      </c>
      <c r="E218" s="23">
        <v>25</v>
      </c>
      <c r="F218" s="20">
        <v>92</v>
      </c>
      <c r="G218" s="20">
        <v>299</v>
      </c>
      <c r="H218" s="20">
        <v>7</v>
      </c>
      <c r="I218" s="20">
        <v>97</v>
      </c>
      <c r="J218" s="20">
        <v>720</v>
      </c>
      <c r="K218" s="20">
        <v>66</v>
      </c>
      <c r="L218" s="20">
        <v>90</v>
      </c>
      <c r="M218" s="36">
        <v>122.92</v>
      </c>
      <c r="N218" s="21">
        <v>17.920000000000002</v>
      </c>
      <c r="O218" s="36">
        <v>46</v>
      </c>
      <c r="P218" s="36">
        <v>24</v>
      </c>
      <c r="Q218" s="40">
        <v>57</v>
      </c>
      <c r="U218" s="89">
        <f>C218/$M$2</f>
        <v>0.50571428571428567</v>
      </c>
      <c r="V218" s="90">
        <f>(C218*D218)/1000</f>
        <v>1347.6780000000001</v>
      </c>
      <c r="W218" s="91">
        <f t="shared" si="33"/>
        <v>0.65836736687835862</v>
      </c>
      <c r="X218" s="92">
        <f>(C218*G218)/1000</f>
        <v>952.61400000000003</v>
      </c>
      <c r="Y218" s="91">
        <f t="shared" si="34"/>
        <v>0.60483428571428577</v>
      </c>
    </row>
    <row r="219" spans="1:25" x14ac:dyDescent="0.2">
      <c r="A219" s="19" t="s">
        <v>92</v>
      </c>
      <c r="B219" s="20">
        <v>107160</v>
      </c>
      <c r="C219" s="20">
        <v>3457</v>
      </c>
      <c r="D219" s="20">
        <v>378</v>
      </c>
      <c r="E219" s="23">
        <v>18</v>
      </c>
      <c r="F219" s="20">
        <v>95</v>
      </c>
      <c r="G219" s="20">
        <v>243</v>
      </c>
      <c r="H219" s="20">
        <v>7</v>
      </c>
      <c r="I219" s="20">
        <v>97</v>
      </c>
      <c r="J219" s="20">
        <v>772</v>
      </c>
      <c r="K219" s="20">
        <v>51</v>
      </c>
      <c r="L219" s="20">
        <v>93</v>
      </c>
      <c r="M219" s="36">
        <v>137.63999999999999</v>
      </c>
      <c r="N219" s="21">
        <v>16.2</v>
      </c>
      <c r="O219" s="36">
        <v>48</v>
      </c>
      <c r="P219" s="36">
        <v>3</v>
      </c>
      <c r="Q219" s="40">
        <v>92</v>
      </c>
      <c r="U219" s="89">
        <f>C219/$M$2</f>
        <v>0.54873015873015873</v>
      </c>
      <c r="V219" s="90">
        <f>(C219*D219)/1000</f>
        <v>1306.7460000000001</v>
      </c>
      <c r="W219" s="91">
        <f t="shared" si="33"/>
        <v>0.63837127503663904</v>
      </c>
      <c r="X219" s="92">
        <f>(C219*G219)/1000</f>
        <v>840.05100000000004</v>
      </c>
      <c r="Y219" s="91">
        <f t="shared" si="34"/>
        <v>0.53336571428571433</v>
      </c>
    </row>
    <row r="220" spans="1:25" x14ac:dyDescent="0.2">
      <c r="A220" s="19" t="s">
        <v>36</v>
      </c>
      <c r="B220" s="20">
        <v>91437</v>
      </c>
      <c r="C220" s="20">
        <v>3048</v>
      </c>
      <c r="D220" s="20">
        <v>247</v>
      </c>
      <c r="E220" s="23">
        <v>15</v>
      </c>
      <c r="F220" s="20">
        <v>94</v>
      </c>
      <c r="G220" s="20">
        <v>142</v>
      </c>
      <c r="H220" s="20">
        <v>9</v>
      </c>
      <c r="I220" s="20">
        <v>94</v>
      </c>
      <c r="J220" s="20">
        <v>683</v>
      </c>
      <c r="K220" s="20">
        <v>56</v>
      </c>
      <c r="L220" s="20">
        <v>94</v>
      </c>
      <c r="M220" s="36">
        <v>140.28</v>
      </c>
      <c r="N220" s="21">
        <v>16.559999999999999</v>
      </c>
      <c r="O220" s="36">
        <v>52</v>
      </c>
      <c r="P220" s="36">
        <v>4</v>
      </c>
      <c r="Q220" s="40">
        <v>92</v>
      </c>
      <c r="U220" s="89">
        <f>C220/$M$2</f>
        <v>0.4838095238095238</v>
      </c>
      <c r="V220" s="90">
        <f>(C220*D220)/1000</f>
        <v>752.85599999999999</v>
      </c>
      <c r="W220" s="91">
        <f t="shared" si="33"/>
        <v>0.36778505129457745</v>
      </c>
      <c r="X220" s="92">
        <f>(C220*G220)/1000</f>
        <v>432.81599999999997</v>
      </c>
      <c r="Y220" s="91">
        <f t="shared" si="34"/>
        <v>0.27480380952380951</v>
      </c>
    </row>
    <row r="221" spans="1:25" x14ac:dyDescent="0.2">
      <c r="A221" s="19" t="s">
        <v>37</v>
      </c>
      <c r="B221" s="20">
        <v>109398</v>
      </c>
      <c r="C221" s="20">
        <v>3529</v>
      </c>
      <c r="D221" s="20">
        <v>256</v>
      </c>
      <c r="E221" s="23">
        <v>10</v>
      </c>
      <c r="F221" s="20">
        <v>96</v>
      </c>
      <c r="G221" s="20">
        <v>254</v>
      </c>
      <c r="H221" s="20">
        <v>7</v>
      </c>
      <c r="I221" s="20">
        <v>97</v>
      </c>
      <c r="J221" s="20">
        <v>716</v>
      </c>
      <c r="K221" s="20">
        <v>64</v>
      </c>
      <c r="L221" s="20">
        <v>89</v>
      </c>
      <c r="M221" s="36">
        <v>192.94</v>
      </c>
      <c r="N221" s="21">
        <v>16.5</v>
      </c>
      <c r="O221" s="36">
        <v>54</v>
      </c>
      <c r="P221" s="36">
        <v>5</v>
      </c>
      <c r="Q221" s="40">
        <v>90</v>
      </c>
      <c r="U221" s="89">
        <f>C221/$M$2</f>
        <v>0.56015873015873019</v>
      </c>
      <c r="V221" s="90">
        <f>(C221*D221)/1000</f>
        <v>903.42399999999998</v>
      </c>
      <c r="W221" s="91">
        <f t="shared" si="33"/>
        <v>0.44134049829018074</v>
      </c>
      <c r="X221" s="92">
        <f>(C221*G221)/1000</f>
        <v>896.36599999999999</v>
      </c>
      <c r="Y221" s="91">
        <f t="shared" si="34"/>
        <v>0.56912126984126987</v>
      </c>
    </row>
    <row r="222" spans="1:25" x14ac:dyDescent="0.2">
      <c r="A222" s="19" t="s">
        <v>38</v>
      </c>
      <c r="B222" s="20">
        <v>120023</v>
      </c>
      <c r="C222" s="20">
        <v>3878</v>
      </c>
      <c r="D222" s="20">
        <v>254</v>
      </c>
      <c r="E222" s="23">
        <v>20</v>
      </c>
      <c r="F222" s="20">
        <v>92</v>
      </c>
      <c r="G222" s="20">
        <v>229</v>
      </c>
      <c r="H222" s="20">
        <v>5</v>
      </c>
      <c r="I222" s="20">
        <v>98</v>
      </c>
      <c r="J222" s="20">
        <v>728</v>
      </c>
      <c r="K222" s="20">
        <v>52</v>
      </c>
      <c r="L222" s="20">
        <v>93</v>
      </c>
      <c r="M222" s="36">
        <v>176.55</v>
      </c>
      <c r="N222" s="21">
        <v>16.5</v>
      </c>
      <c r="O222" s="36">
        <v>69</v>
      </c>
      <c r="P222" s="36">
        <v>5</v>
      </c>
      <c r="Q222" s="40">
        <v>93</v>
      </c>
      <c r="U222" s="89">
        <f>C222/$M$2</f>
        <v>0.61555555555555552</v>
      </c>
      <c r="V222" s="90">
        <f>(C222*D222)/1000</f>
        <v>985.01199999999994</v>
      </c>
      <c r="W222" s="91">
        <f t="shared" si="33"/>
        <v>0.48119785051294572</v>
      </c>
      <c r="X222" s="92">
        <f>(C222*G222)/1000</f>
        <v>888.06200000000001</v>
      </c>
      <c r="Y222" s="91">
        <f t="shared" si="34"/>
        <v>0.56384888888888884</v>
      </c>
    </row>
    <row r="223" spans="1:25" x14ac:dyDescent="0.2">
      <c r="A223" s="19" t="s">
        <v>39</v>
      </c>
      <c r="B223" s="20">
        <v>100536</v>
      </c>
      <c r="C223" s="20">
        <v>3351</v>
      </c>
      <c r="D223" s="20">
        <v>237</v>
      </c>
      <c r="E223" s="23">
        <v>13</v>
      </c>
      <c r="F223" s="20">
        <v>94</v>
      </c>
      <c r="G223" s="20">
        <v>241</v>
      </c>
      <c r="H223" s="2">
        <v>7</v>
      </c>
      <c r="I223" s="20">
        <v>96</v>
      </c>
      <c r="J223" s="20">
        <v>619</v>
      </c>
      <c r="K223" s="20">
        <v>56</v>
      </c>
      <c r="L223" s="20">
        <v>91</v>
      </c>
      <c r="M223" s="36">
        <v>179.25</v>
      </c>
      <c r="N223" s="21">
        <v>14.56</v>
      </c>
      <c r="O223" s="36">
        <v>45</v>
      </c>
      <c r="P223" s="36">
        <v>4</v>
      </c>
      <c r="Q223" s="40">
        <v>91</v>
      </c>
      <c r="U223" s="89">
        <f>C223/$M$2</f>
        <v>0.53190476190476188</v>
      </c>
      <c r="V223" s="90">
        <f>(C223*D223)/1000</f>
        <v>794.18700000000001</v>
      </c>
      <c r="W223" s="91">
        <f t="shared" si="33"/>
        <v>0.38797606253053252</v>
      </c>
      <c r="X223" s="92">
        <f>(C223*G223)/1000</f>
        <v>807.59100000000001</v>
      </c>
      <c r="Y223" s="91">
        <f t="shared" si="34"/>
        <v>0.51275619047619048</v>
      </c>
    </row>
    <row r="224" spans="1:25" x14ac:dyDescent="0.2">
      <c r="A224" s="19" t="s">
        <v>40</v>
      </c>
      <c r="B224" s="20">
        <v>98852</v>
      </c>
      <c r="C224" s="20">
        <v>3189</v>
      </c>
      <c r="D224" s="20">
        <v>250</v>
      </c>
      <c r="E224" s="23">
        <v>18</v>
      </c>
      <c r="F224" s="20">
        <v>97</v>
      </c>
      <c r="G224" s="20">
        <v>238</v>
      </c>
      <c r="H224" s="20">
        <v>7</v>
      </c>
      <c r="I224" s="20">
        <v>97</v>
      </c>
      <c r="J224" s="20">
        <v>644</v>
      </c>
      <c r="K224" s="23">
        <v>37</v>
      </c>
      <c r="L224" s="20">
        <v>94</v>
      </c>
      <c r="M224" s="36">
        <v>229.73</v>
      </c>
      <c r="N224" s="21">
        <v>15.16</v>
      </c>
      <c r="O224" s="36">
        <v>47</v>
      </c>
      <c r="P224" s="36">
        <v>12</v>
      </c>
      <c r="Q224" s="40">
        <v>95</v>
      </c>
      <c r="U224" s="89">
        <f>C224/$M$2</f>
        <v>0.50619047619047619</v>
      </c>
      <c r="V224" s="90">
        <f>(C224*D224)/1000</f>
        <v>797.25</v>
      </c>
      <c r="W224" s="91">
        <f t="shared" si="33"/>
        <v>0.38947239863214461</v>
      </c>
      <c r="X224" s="92">
        <f>(C224*G224)/1000</f>
        <v>758.98199999999997</v>
      </c>
      <c r="Y224" s="91">
        <f t="shared" si="34"/>
        <v>0.48189333333333334</v>
      </c>
    </row>
    <row r="225" spans="1:25" x14ac:dyDescent="0.2">
      <c r="A225" s="19" t="s">
        <v>41</v>
      </c>
      <c r="B225" s="20">
        <v>87430</v>
      </c>
      <c r="C225" s="20">
        <v>2914</v>
      </c>
      <c r="D225" s="20">
        <v>228</v>
      </c>
      <c r="E225" s="23">
        <v>16</v>
      </c>
      <c r="F225" s="20">
        <v>97</v>
      </c>
      <c r="G225" s="20">
        <v>264</v>
      </c>
      <c r="H225" s="20">
        <v>8</v>
      </c>
      <c r="I225" s="20">
        <v>97</v>
      </c>
      <c r="J225" s="20">
        <v>592</v>
      </c>
      <c r="K225" s="20">
        <v>43</v>
      </c>
      <c r="L225" s="20">
        <v>92</v>
      </c>
      <c r="M225" s="36">
        <v>166.16</v>
      </c>
      <c r="N225" s="21">
        <v>15.02</v>
      </c>
      <c r="O225" s="36">
        <v>52</v>
      </c>
      <c r="P225" s="36">
        <v>9</v>
      </c>
      <c r="Q225" s="40">
        <v>93</v>
      </c>
      <c r="U225" s="89">
        <f>C225/$M$2</f>
        <v>0.46253968253968253</v>
      </c>
      <c r="V225" s="90">
        <f>(C225*D225)/1000</f>
        <v>664.39200000000005</v>
      </c>
      <c r="W225" s="91">
        <f t="shared" si="33"/>
        <v>0.32456863702979971</v>
      </c>
      <c r="X225" s="92">
        <f>(C225*G225)/1000</f>
        <v>769.29600000000005</v>
      </c>
      <c r="Y225" s="91">
        <f t="shared" si="34"/>
        <v>0.4884419047619048</v>
      </c>
    </row>
    <row r="226" spans="1:25" ht="15.75" thickBot="1" x14ac:dyDescent="0.25">
      <c r="A226" s="19" t="s">
        <v>42</v>
      </c>
      <c r="B226" s="20">
        <v>83905</v>
      </c>
      <c r="C226" s="20">
        <v>2707</v>
      </c>
      <c r="D226" s="20">
        <v>241</v>
      </c>
      <c r="E226" s="23">
        <v>9</v>
      </c>
      <c r="F226" s="20">
        <v>97</v>
      </c>
      <c r="G226" s="20">
        <v>204</v>
      </c>
      <c r="H226" s="20">
        <v>7</v>
      </c>
      <c r="I226" s="20">
        <v>97</v>
      </c>
      <c r="J226" s="20">
        <v>709</v>
      </c>
      <c r="K226" s="20">
        <v>57</v>
      </c>
      <c r="L226" s="20">
        <v>92</v>
      </c>
      <c r="M226" s="36">
        <v>122.41</v>
      </c>
      <c r="N226" s="21">
        <v>13</v>
      </c>
      <c r="O226" s="36">
        <v>49</v>
      </c>
      <c r="P226" s="36">
        <v>14</v>
      </c>
      <c r="Q226" s="40">
        <v>86</v>
      </c>
      <c r="U226" s="89">
        <f>C226/$M$2</f>
        <v>0.42968253968253967</v>
      </c>
      <c r="V226" s="90">
        <f>(C226*D226)/1000</f>
        <v>652.38699999999994</v>
      </c>
      <c r="W226" s="91">
        <f t="shared" si="33"/>
        <v>0.31870395701025889</v>
      </c>
      <c r="X226" s="92">
        <f>(C226*G226)/1000</f>
        <v>552.22799999999995</v>
      </c>
      <c r="Y226" s="91">
        <f t="shared" si="34"/>
        <v>0.35062095238095237</v>
      </c>
    </row>
    <row r="227" spans="1:25" ht="15.75" thickTop="1" x14ac:dyDescent="0.2">
      <c r="A227" s="32" t="s">
        <v>96</v>
      </c>
      <c r="B227" s="25">
        <f t="shared" ref="B227:N227" si="35">SUM(B215:B226)</f>
        <v>1285211</v>
      </c>
      <c r="C227" s="25">
        <f t="shared" si="35"/>
        <v>42173</v>
      </c>
      <c r="D227" s="25">
        <f t="shared" si="35"/>
        <v>3527</v>
      </c>
      <c r="E227" s="25">
        <f t="shared" si="35"/>
        <v>215</v>
      </c>
      <c r="F227" s="25">
        <f>SUM(F215:F226)</f>
        <v>1132</v>
      </c>
      <c r="G227" s="25">
        <f>SUM(G215:G226)</f>
        <v>2940</v>
      </c>
      <c r="H227" s="25">
        <f>SUM(H215:H226)</f>
        <v>104</v>
      </c>
      <c r="I227" s="25">
        <f>SUM(I215:I226)</f>
        <v>1154</v>
      </c>
      <c r="J227" s="25">
        <f t="shared" si="35"/>
        <v>8231</v>
      </c>
      <c r="K227" s="25">
        <f t="shared" si="35"/>
        <v>693</v>
      </c>
      <c r="L227" s="25">
        <f>SUM(L215:L226)</f>
        <v>1096</v>
      </c>
      <c r="M227" s="44">
        <f t="shared" si="35"/>
        <v>1631.5600000000002</v>
      </c>
      <c r="N227" s="39">
        <f t="shared" si="35"/>
        <v>175.01000000000002</v>
      </c>
      <c r="O227" s="44">
        <f>SUM(O215:O226)</f>
        <v>602</v>
      </c>
      <c r="P227" s="44">
        <f>SUM(P215:P226)</f>
        <v>154</v>
      </c>
      <c r="Q227" s="25">
        <f>SUM(Q215:Q226)</f>
        <v>928</v>
      </c>
      <c r="U227" s="93"/>
      <c r="V227" s="94"/>
      <c r="W227" s="95"/>
      <c r="X227" s="96"/>
      <c r="Y227" s="95"/>
    </row>
    <row r="228" spans="1:25" ht="15.75" thickBot="1" x14ac:dyDescent="0.25">
      <c r="A228" s="33" t="s">
        <v>97</v>
      </c>
      <c r="B228" s="28">
        <f t="shared" ref="B228:N228" si="36">AVERAGE(B215:B226)</f>
        <v>107100.91666666667</v>
      </c>
      <c r="C228" s="28">
        <f t="shared" si="36"/>
        <v>3514.4166666666665</v>
      </c>
      <c r="D228" s="28">
        <f t="shared" si="36"/>
        <v>293.91666666666669</v>
      </c>
      <c r="E228" s="28">
        <f t="shared" si="36"/>
        <v>17.916666666666668</v>
      </c>
      <c r="F228" s="28">
        <f>AVERAGE(F215:F226)</f>
        <v>94.333333333333329</v>
      </c>
      <c r="G228" s="28">
        <f>AVERAGE(G215:G226)</f>
        <v>245</v>
      </c>
      <c r="H228" s="28">
        <f>AVERAGE(H215:H226)</f>
        <v>8.6666666666666661</v>
      </c>
      <c r="I228" s="28">
        <f>AVERAGE(I215:I226)</f>
        <v>96.166666666666671</v>
      </c>
      <c r="J228" s="28">
        <f t="shared" si="36"/>
        <v>685.91666666666663</v>
      </c>
      <c r="K228" s="28">
        <f t="shared" si="36"/>
        <v>57.75</v>
      </c>
      <c r="L228" s="28">
        <f>AVERAGE(L215:L226)</f>
        <v>91.333333333333329</v>
      </c>
      <c r="M228" s="45">
        <f t="shared" si="36"/>
        <v>148.32363636363638</v>
      </c>
      <c r="N228" s="34">
        <f t="shared" si="36"/>
        <v>15.910000000000002</v>
      </c>
      <c r="O228" s="45">
        <f>AVERAGE(O215:O226)</f>
        <v>50.166666666666664</v>
      </c>
      <c r="P228" s="45">
        <f>AVERAGE(P215:P226)</f>
        <v>12.833333333333334</v>
      </c>
      <c r="Q228" s="28">
        <f>AVERAGE(Q215:Q226)</f>
        <v>77.333333333333329</v>
      </c>
      <c r="U228" s="97">
        <f>C228/$M$2</f>
        <v>0.55784391534391531</v>
      </c>
      <c r="V228" s="98">
        <f>(C228*D228)/1000</f>
        <v>1032.9456319444446</v>
      </c>
      <c r="W228" s="99">
        <f t="shared" si="33"/>
        <v>0.50461437808717369</v>
      </c>
      <c r="X228" s="100">
        <f>(C228*G228)/1000</f>
        <v>861.03208333333328</v>
      </c>
      <c r="Y228" s="99">
        <f t="shared" si="34"/>
        <v>0.54668703703703703</v>
      </c>
    </row>
    <row r="229" spans="1:25" ht="15.75" thickTop="1" x14ac:dyDescent="0.2"/>
    <row r="230" spans="1:25" ht="15.75" thickBot="1" x14ac:dyDescent="0.25"/>
    <row r="231" spans="1:25" ht="16.5" thickTop="1" x14ac:dyDescent="0.25">
      <c r="A231" s="30" t="s">
        <v>8</v>
      </c>
      <c r="B231" s="12" t="s">
        <v>9</v>
      </c>
      <c r="C231" s="12" t="s">
        <v>9</v>
      </c>
      <c r="D231" s="12" t="s">
        <v>61</v>
      </c>
      <c r="E231" s="12" t="s">
        <v>62</v>
      </c>
      <c r="F231" s="41" t="s">
        <v>4</v>
      </c>
      <c r="G231" s="12" t="s">
        <v>63</v>
      </c>
      <c r="H231" s="12" t="s">
        <v>64</v>
      </c>
      <c r="I231" s="41" t="s">
        <v>5</v>
      </c>
      <c r="J231" s="12" t="s">
        <v>65</v>
      </c>
      <c r="K231" s="12" t="s">
        <v>66</v>
      </c>
      <c r="L231" s="41" t="s">
        <v>17</v>
      </c>
      <c r="M231" s="12" t="s">
        <v>19</v>
      </c>
      <c r="N231" s="13" t="s">
        <v>20</v>
      </c>
      <c r="O231" s="12" t="s">
        <v>98</v>
      </c>
      <c r="P231" s="12" t="s">
        <v>99</v>
      </c>
      <c r="Q231" s="69" t="s">
        <v>53</v>
      </c>
      <c r="R231" s="12" t="s">
        <v>100</v>
      </c>
      <c r="S231" s="12" t="s">
        <v>101</v>
      </c>
      <c r="T231" s="69" t="s">
        <v>22</v>
      </c>
      <c r="U231" s="81" t="s">
        <v>72</v>
      </c>
      <c r="V231" s="82" t="s">
        <v>73</v>
      </c>
      <c r="W231" s="83" t="s">
        <v>74</v>
      </c>
      <c r="X231" s="84" t="s">
        <v>72</v>
      </c>
      <c r="Y231" s="83" t="s">
        <v>72</v>
      </c>
    </row>
    <row r="232" spans="1:25" ht="16.5" thickBot="1" x14ac:dyDescent="0.3">
      <c r="A232" s="31" t="s">
        <v>102</v>
      </c>
      <c r="B232" s="16" t="s">
        <v>68</v>
      </c>
      <c r="C232" s="17" t="s">
        <v>69</v>
      </c>
      <c r="D232" s="16" t="s">
        <v>26</v>
      </c>
      <c r="E232" s="16" t="s">
        <v>26</v>
      </c>
      <c r="F232" s="42" t="s">
        <v>27</v>
      </c>
      <c r="G232" s="16" t="s">
        <v>26</v>
      </c>
      <c r="H232" s="16" t="s">
        <v>26</v>
      </c>
      <c r="I232" s="42" t="s">
        <v>27</v>
      </c>
      <c r="J232" s="16" t="s">
        <v>26</v>
      </c>
      <c r="K232" s="16" t="s">
        <v>26</v>
      </c>
      <c r="L232" s="42" t="s">
        <v>27</v>
      </c>
      <c r="M232" s="16" t="s">
        <v>29</v>
      </c>
      <c r="N232" s="18" t="s">
        <v>30</v>
      </c>
      <c r="O232" s="16" t="s">
        <v>26</v>
      </c>
      <c r="P232" s="16" t="s">
        <v>26</v>
      </c>
      <c r="Q232" s="35" t="s">
        <v>55</v>
      </c>
      <c r="R232" s="16" t="s">
        <v>26</v>
      </c>
      <c r="S232" s="16" t="s">
        <v>26</v>
      </c>
      <c r="T232" s="35" t="s">
        <v>55</v>
      </c>
      <c r="U232" s="85" t="s">
        <v>9</v>
      </c>
      <c r="V232" s="86" t="s">
        <v>76</v>
      </c>
      <c r="W232" s="87" t="s">
        <v>77</v>
      </c>
      <c r="X232" s="88" t="s">
        <v>78</v>
      </c>
      <c r="Y232" s="87" t="s">
        <v>79</v>
      </c>
    </row>
    <row r="233" spans="1:25" ht="15.75" thickTop="1" x14ac:dyDescent="0.2">
      <c r="A233" s="19" t="s">
        <v>31</v>
      </c>
      <c r="B233" s="20">
        <v>75942</v>
      </c>
      <c r="C233" s="20">
        <v>2450</v>
      </c>
      <c r="D233" s="20">
        <v>314</v>
      </c>
      <c r="E233" s="23">
        <v>22</v>
      </c>
      <c r="F233" s="20">
        <v>97</v>
      </c>
      <c r="G233" s="20">
        <v>426</v>
      </c>
      <c r="H233" s="20">
        <v>12</v>
      </c>
      <c r="I233" s="20">
        <v>97</v>
      </c>
      <c r="J233" s="20">
        <v>872</v>
      </c>
      <c r="K233" s="20">
        <v>63</v>
      </c>
      <c r="L233" s="20">
        <v>93</v>
      </c>
      <c r="M233" s="36">
        <v>217.78</v>
      </c>
      <c r="N233" s="21">
        <v>16.16</v>
      </c>
      <c r="O233" s="36">
        <v>69</v>
      </c>
      <c r="P233" s="36">
        <v>31</v>
      </c>
      <c r="Q233" s="40">
        <v>95</v>
      </c>
      <c r="R233" s="36">
        <v>10</v>
      </c>
      <c r="S233" s="36">
        <v>3</v>
      </c>
      <c r="T233" s="40">
        <v>69</v>
      </c>
      <c r="U233" s="89">
        <f>C233/$M$2</f>
        <v>0.3888888888888889</v>
      </c>
      <c r="V233" s="90">
        <f>(C233*D233)/1000</f>
        <v>769.3</v>
      </c>
      <c r="W233" s="91">
        <f>(V233)/$O$3</f>
        <v>0.37581827063996087</v>
      </c>
      <c r="X233" s="92">
        <f>(C233*G233)/1000</f>
        <v>1043.7</v>
      </c>
      <c r="Y233" s="91">
        <f>X233/$Q$3</f>
        <v>0.66266666666666674</v>
      </c>
    </row>
    <row r="234" spans="1:25" x14ac:dyDescent="0.2">
      <c r="A234" s="19" t="s">
        <v>32</v>
      </c>
      <c r="B234" s="20">
        <v>75526</v>
      </c>
      <c r="C234" s="20">
        <v>2697</v>
      </c>
      <c r="D234" s="20">
        <v>301</v>
      </c>
      <c r="E234" s="23">
        <v>28</v>
      </c>
      <c r="F234" s="20">
        <v>89</v>
      </c>
      <c r="G234" s="20">
        <v>413</v>
      </c>
      <c r="H234" s="20">
        <v>17</v>
      </c>
      <c r="I234" s="20">
        <v>92</v>
      </c>
      <c r="J234" s="20">
        <v>832</v>
      </c>
      <c r="K234" s="20">
        <v>62</v>
      </c>
      <c r="L234" s="20">
        <v>93</v>
      </c>
      <c r="M234" s="36">
        <v>176.25</v>
      </c>
      <c r="N234" s="21">
        <v>15.55</v>
      </c>
      <c r="O234" s="36">
        <v>69</v>
      </c>
      <c r="P234" s="36">
        <v>19</v>
      </c>
      <c r="Q234" s="40">
        <v>70</v>
      </c>
      <c r="R234" s="36">
        <v>9</v>
      </c>
      <c r="S234" s="36">
        <v>2</v>
      </c>
      <c r="T234" s="40">
        <v>77</v>
      </c>
      <c r="U234" s="89">
        <f>C234/$M$2</f>
        <v>0.42809523809523808</v>
      </c>
      <c r="V234" s="90">
        <f>(C234*D234)/1000</f>
        <v>811.79700000000003</v>
      </c>
      <c r="W234" s="91">
        <f t="shared" ref="W234:W246" si="37">(V234)/$O$3</f>
        <v>0.39657889594528578</v>
      </c>
      <c r="X234" s="92">
        <f>(C234*G234)/1000</f>
        <v>1113.8610000000001</v>
      </c>
      <c r="Y234" s="91">
        <f t="shared" ref="Y234:Y246" si="38">X234/$Q$3</f>
        <v>0.70721333333333336</v>
      </c>
    </row>
    <row r="235" spans="1:25" x14ac:dyDescent="0.2">
      <c r="A235" s="19" t="s">
        <v>33</v>
      </c>
      <c r="B235" s="20">
        <v>80623</v>
      </c>
      <c r="C235" s="20">
        <v>4706</v>
      </c>
      <c r="D235" s="20">
        <v>379</v>
      </c>
      <c r="E235" s="23">
        <v>23</v>
      </c>
      <c r="F235" s="20">
        <v>93</v>
      </c>
      <c r="G235" s="20">
        <v>424</v>
      </c>
      <c r="H235" s="20">
        <v>15</v>
      </c>
      <c r="I235" s="20">
        <v>86</v>
      </c>
      <c r="J235" s="20">
        <v>1058</v>
      </c>
      <c r="K235" s="20">
        <v>78</v>
      </c>
      <c r="L235" s="20">
        <v>96</v>
      </c>
      <c r="M235" s="36">
        <v>228.99</v>
      </c>
      <c r="N235" s="21">
        <v>15.38</v>
      </c>
      <c r="O235" s="36">
        <v>70</v>
      </c>
      <c r="P235" s="36">
        <v>24</v>
      </c>
      <c r="Q235" s="40">
        <v>65</v>
      </c>
      <c r="R235" s="36">
        <v>9.6999999999999993</v>
      </c>
      <c r="S235" s="36">
        <v>1.3</v>
      </c>
      <c r="T235" s="40">
        <v>86</v>
      </c>
      <c r="U235" s="89">
        <f>C235/$M$2</f>
        <v>0.74698412698412697</v>
      </c>
      <c r="V235" s="90">
        <f>(C235*D235)/1000</f>
        <v>1783.5740000000001</v>
      </c>
      <c r="W235" s="91">
        <f t="shared" si="37"/>
        <v>0.87131118710307776</v>
      </c>
      <c r="X235" s="92">
        <f>(C235*G235)/1000</f>
        <v>1995.3440000000001</v>
      </c>
      <c r="Y235" s="91">
        <f t="shared" si="38"/>
        <v>1.2668850793650794</v>
      </c>
    </row>
    <row r="236" spans="1:25" x14ac:dyDescent="0.2">
      <c r="A236" s="19" t="s">
        <v>34</v>
      </c>
      <c r="B236" s="20">
        <v>84244</v>
      </c>
      <c r="C236" s="20">
        <v>2808</v>
      </c>
      <c r="D236" s="20">
        <v>361</v>
      </c>
      <c r="E236" s="23">
        <v>10</v>
      </c>
      <c r="F236" s="20">
        <v>97</v>
      </c>
      <c r="G236" s="20">
        <v>355</v>
      </c>
      <c r="H236" s="20">
        <v>12</v>
      </c>
      <c r="I236" s="20">
        <v>96</v>
      </c>
      <c r="J236" s="20">
        <v>997</v>
      </c>
      <c r="K236" s="20">
        <v>48</v>
      </c>
      <c r="L236" s="20">
        <v>95</v>
      </c>
      <c r="M236" s="36">
        <v>242.96</v>
      </c>
      <c r="N236" s="21">
        <v>15.51</v>
      </c>
      <c r="O236" s="36">
        <v>68</v>
      </c>
      <c r="P236" s="36">
        <v>7</v>
      </c>
      <c r="Q236" s="40">
        <v>89</v>
      </c>
      <c r="R236" s="36">
        <v>9.9</v>
      </c>
      <c r="S236" s="36">
        <v>1.4</v>
      </c>
      <c r="T236" s="40">
        <v>86</v>
      </c>
      <c r="U236" s="89">
        <f>C236/$M$2</f>
        <v>0.44571428571428573</v>
      </c>
      <c r="V236" s="90">
        <f>(C236*D236)/1000</f>
        <v>1013.688</v>
      </c>
      <c r="W236" s="91">
        <f t="shared" si="37"/>
        <v>0.4952066438690767</v>
      </c>
      <c r="X236" s="92">
        <f>(C236*G236)/1000</f>
        <v>996.84</v>
      </c>
      <c r="Y236" s="91">
        <f t="shared" si="38"/>
        <v>0.63291428571428576</v>
      </c>
    </row>
    <row r="237" spans="1:25" x14ac:dyDescent="0.2">
      <c r="A237" s="19" t="s">
        <v>92</v>
      </c>
      <c r="B237" s="20">
        <v>81588</v>
      </c>
      <c r="C237" s="20">
        <v>2632</v>
      </c>
      <c r="D237" s="20">
        <v>372</v>
      </c>
      <c r="E237" s="23">
        <v>17</v>
      </c>
      <c r="F237" s="20">
        <v>95</v>
      </c>
      <c r="G237" s="20">
        <v>454</v>
      </c>
      <c r="H237" s="20">
        <v>15</v>
      </c>
      <c r="I237" s="20">
        <v>96</v>
      </c>
      <c r="J237" s="20">
        <v>1010</v>
      </c>
      <c r="K237" s="20">
        <v>64</v>
      </c>
      <c r="L237" s="20">
        <v>93</v>
      </c>
      <c r="M237" s="36">
        <v>81.489999999999995</v>
      </c>
      <c r="N237" s="21">
        <v>12.85</v>
      </c>
      <c r="O237" s="36">
        <v>68</v>
      </c>
      <c r="P237" s="36">
        <v>9</v>
      </c>
      <c r="Q237" s="40">
        <v>87</v>
      </c>
      <c r="R237" s="36">
        <v>10</v>
      </c>
      <c r="S237" s="36">
        <v>1.6</v>
      </c>
      <c r="T237" s="40">
        <v>84</v>
      </c>
      <c r="U237" s="89">
        <f>C237/$M$2</f>
        <v>0.4177777777777778</v>
      </c>
      <c r="V237" s="90">
        <f>(C237*D237)/1000</f>
        <v>979.10400000000004</v>
      </c>
      <c r="W237" s="91">
        <f t="shared" si="37"/>
        <v>0.47831167562286275</v>
      </c>
      <c r="X237" s="92">
        <f>(C237*G237)/1000</f>
        <v>1194.9280000000001</v>
      </c>
      <c r="Y237" s="91">
        <f t="shared" si="38"/>
        <v>0.75868444444444449</v>
      </c>
    </row>
    <row r="238" spans="1:25" x14ac:dyDescent="0.2">
      <c r="A238" s="19" t="s">
        <v>36</v>
      </c>
      <c r="B238" s="20">
        <v>84306</v>
      </c>
      <c r="C238" s="20">
        <v>2810</v>
      </c>
      <c r="D238" s="20">
        <v>393</v>
      </c>
      <c r="E238" s="23">
        <v>27</v>
      </c>
      <c r="F238" s="20">
        <v>93</v>
      </c>
      <c r="G238" s="20">
        <v>391</v>
      </c>
      <c r="H238" s="20">
        <v>11</v>
      </c>
      <c r="I238" s="20">
        <v>97</v>
      </c>
      <c r="J238" s="20">
        <v>909</v>
      </c>
      <c r="K238" s="20">
        <v>55</v>
      </c>
      <c r="L238" s="20">
        <v>94</v>
      </c>
      <c r="M238" s="36">
        <v>169.03</v>
      </c>
      <c r="N238" s="21">
        <v>14.65</v>
      </c>
      <c r="O238" s="36">
        <v>67</v>
      </c>
      <c r="P238" s="36">
        <v>8</v>
      </c>
      <c r="Q238" s="40">
        <v>88</v>
      </c>
      <c r="R238" s="36">
        <v>10.1</v>
      </c>
      <c r="S238" s="36">
        <v>1.6</v>
      </c>
      <c r="T238" s="40">
        <v>84</v>
      </c>
      <c r="U238" s="89">
        <f>C238/$M$2</f>
        <v>0.44603174603174606</v>
      </c>
      <c r="V238" s="90">
        <f>(C238*D238)/1000</f>
        <v>1104.33</v>
      </c>
      <c r="W238" s="91">
        <f t="shared" si="37"/>
        <v>0.53948705422569609</v>
      </c>
      <c r="X238" s="92">
        <f>(C238*G238)/1000</f>
        <v>1098.71</v>
      </c>
      <c r="Y238" s="91">
        <f t="shared" si="38"/>
        <v>0.69759365079365077</v>
      </c>
    </row>
    <row r="239" spans="1:25" x14ac:dyDescent="0.2">
      <c r="A239" s="19" t="s">
        <v>37</v>
      </c>
      <c r="B239" s="20">
        <v>102701</v>
      </c>
      <c r="C239" s="20">
        <v>3313</v>
      </c>
      <c r="D239" s="20">
        <v>455</v>
      </c>
      <c r="E239" s="23">
        <v>13</v>
      </c>
      <c r="F239" s="20">
        <v>97</v>
      </c>
      <c r="G239" s="20">
        <v>346</v>
      </c>
      <c r="H239" s="20">
        <v>7</v>
      </c>
      <c r="I239" s="20">
        <v>98</v>
      </c>
      <c r="J239" s="20">
        <v>932</v>
      </c>
      <c r="K239" s="20">
        <v>63</v>
      </c>
      <c r="L239" s="20">
        <v>93</v>
      </c>
      <c r="M239" s="36">
        <v>244.64</v>
      </c>
      <c r="N239" s="21">
        <v>14.86</v>
      </c>
      <c r="O239" s="36">
        <v>71</v>
      </c>
      <c r="P239" s="36">
        <v>21</v>
      </c>
      <c r="Q239" s="40">
        <v>71</v>
      </c>
      <c r="R239" s="36">
        <v>11.9</v>
      </c>
      <c r="S239" s="36">
        <v>3.4</v>
      </c>
      <c r="T239" s="40">
        <v>71</v>
      </c>
      <c r="U239" s="89">
        <f>C239/$M$2</f>
        <v>0.52587301587301583</v>
      </c>
      <c r="V239" s="90">
        <f>(C239*D239)/1000</f>
        <v>1507.415</v>
      </c>
      <c r="W239" s="91">
        <f t="shared" si="37"/>
        <v>0.73640205178309714</v>
      </c>
      <c r="X239" s="92">
        <f>(C239*G239)/1000</f>
        <v>1146.298</v>
      </c>
      <c r="Y239" s="91">
        <f t="shared" si="38"/>
        <v>0.72780825396825399</v>
      </c>
    </row>
    <row r="240" spans="1:25" x14ac:dyDescent="0.2">
      <c r="A240" s="19" t="s">
        <v>38</v>
      </c>
      <c r="B240" s="20">
        <v>115034</v>
      </c>
      <c r="C240" s="20">
        <v>3711</v>
      </c>
      <c r="D240" s="20">
        <v>364</v>
      </c>
      <c r="E240" s="23">
        <v>21</v>
      </c>
      <c r="F240" s="20">
        <v>94</v>
      </c>
      <c r="G240" s="20">
        <v>348</v>
      </c>
      <c r="H240" s="20">
        <v>8</v>
      </c>
      <c r="I240" s="20">
        <v>98</v>
      </c>
      <c r="J240" s="20">
        <v>882</v>
      </c>
      <c r="K240" s="20">
        <v>70</v>
      </c>
      <c r="L240" s="20">
        <v>92</v>
      </c>
      <c r="M240" s="36">
        <v>174.42</v>
      </c>
      <c r="N240" s="21">
        <v>14.79</v>
      </c>
      <c r="O240" s="36">
        <v>69</v>
      </c>
      <c r="P240" s="36">
        <v>22</v>
      </c>
      <c r="Q240" s="40">
        <v>67</v>
      </c>
      <c r="R240" s="36">
        <v>11.2</v>
      </c>
      <c r="S240" s="36">
        <v>3.9</v>
      </c>
      <c r="T240" s="40">
        <v>65</v>
      </c>
      <c r="U240" s="89">
        <f>C240/$M$2</f>
        <v>0.58904761904761904</v>
      </c>
      <c r="V240" s="90">
        <f>(C240*D240)/1000</f>
        <v>1350.8040000000001</v>
      </c>
      <c r="W240" s="91">
        <f t="shared" si="37"/>
        <v>0.65989447972642901</v>
      </c>
      <c r="X240" s="92">
        <f>(C240*G240)/1000</f>
        <v>1291.4280000000001</v>
      </c>
      <c r="Y240" s="91">
        <f t="shared" si="38"/>
        <v>0.81995428571428575</v>
      </c>
    </row>
    <row r="241" spans="1:25" x14ac:dyDescent="0.2">
      <c r="A241" s="19" t="s">
        <v>39</v>
      </c>
      <c r="B241" s="20">
        <v>95330</v>
      </c>
      <c r="C241" s="20">
        <v>3178</v>
      </c>
      <c r="D241" s="20">
        <v>293</v>
      </c>
      <c r="E241" s="23">
        <v>23</v>
      </c>
      <c r="F241" s="20">
        <v>91</v>
      </c>
      <c r="G241" s="20">
        <v>314</v>
      </c>
      <c r="H241" s="2">
        <v>13</v>
      </c>
      <c r="I241" s="20">
        <v>91</v>
      </c>
      <c r="J241" s="20">
        <v>782</v>
      </c>
      <c r="K241" s="20">
        <v>52</v>
      </c>
      <c r="L241" s="20">
        <v>89</v>
      </c>
      <c r="M241" s="36">
        <v>125.46</v>
      </c>
      <c r="N241" s="21">
        <v>14.76</v>
      </c>
      <c r="O241" s="36">
        <v>47</v>
      </c>
      <c r="P241" s="36">
        <v>9</v>
      </c>
      <c r="Q241" s="40">
        <v>75</v>
      </c>
      <c r="R241" s="36">
        <v>7.3</v>
      </c>
      <c r="S241" s="36">
        <v>1.9</v>
      </c>
      <c r="T241" s="40">
        <v>73</v>
      </c>
      <c r="U241" s="89">
        <f>C241/$M$2</f>
        <v>0.50444444444444447</v>
      </c>
      <c r="V241" s="90">
        <f>(C241*D241)/1000</f>
        <v>931.154</v>
      </c>
      <c r="W241" s="91">
        <f t="shared" si="37"/>
        <v>0.45488715192965312</v>
      </c>
      <c r="X241" s="92">
        <f>(C241*G241)/1000</f>
        <v>997.89200000000005</v>
      </c>
      <c r="Y241" s="91">
        <f t="shared" si="38"/>
        <v>0.63358222222222227</v>
      </c>
    </row>
    <row r="242" spans="1:25" x14ac:dyDescent="0.2">
      <c r="A242" s="19" t="s">
        <v>40</v>
      </c>
      <c r="B242" s="20">
        <v>92929</v>
      </c>
      <c r="C242" s="20">
        <v>3098</v>
      </c>
      <c r="D242" s="20">
        <v>258</v>
      </c>
      <c r="E242" s="23">
        <v>22</v>
      </c>
      <c r="F242" s="20">
        <v>91</v>
      </c>
      <c r="G242" s="20">
        <v>222</v>
      </c>
      <c r="H242" s="20">
        <v>9</v>
      </c>
      <c r="I242" s="20">
        <v>96</v>
      </c>
      <c r="J242" s="20">
        <v>671</v>
      </c>
      <c r="K242" s="23">
        <v>54</v>
      </c>
      <c r="L242" s="20">
        <v>92</v>
      </c>
      <c r="M242" s="36">
        <v>105</v>
      </c>
      <c r="N242" s="21">
        <v>14.16</v>
      </c>
      <c r="O242" s="36">
        <v>46</v>
      </c>
      <c r="P242" s="36">
        <v>9</v>
      </c>
      <c r="Q242" s="40">
        <v>79</v>
      </c>
      <c r="R242" s="36">
        <v>7</v>
      </c>
      <c r="S242" s="36">
        <v>1.6</v>
      </c>
      <c r="T242" s="40">
        <v>77</v>
      </c>
      <c r="U242" s="89">
        <f>C242/$M$2</f>
        <v>0.49174603174603176</v>
      </c>
      <c r="V242" s="90">
        <f>(C242*D242)/1000</f>
        <v>799.28399999999999</v>
      </c>
      <c r="W242" s="91">
        <f t="shared" si="37"/>
        <v>0.39046604787493894</v>
      </c>
      <c r="X242" s="92">
        <f>(C242*G242)/1000</f>
        <v>687.75599999999997</v>
      </c>
      <c r="Y242" s="91">
        <f t="shared" si="38"/>
        <v>0.43667047619047616</v>
      </c>
    </row>
    <row r="243" spans="1:25" x14ac:dyDescent="0.2">
      <c r="A243" s="19" t="s">
        <v>41</v>
      </c>
      <c r="B243" s="20">
        <v>82977</v>
      </c>
      <c r="C243" s="20">
        <v>2678</v>
      </c>
      <c r="D243" s="20">
        <v>330</v>
      </c>
      <c r="E243" s="23">
        <v>27</v>
      </c>
      <c r="F243" s="20">
        <v>92</v>
      </c>
      <c r="G243" s="20">
        <v>242</v>
      </c>
      <c r="H243" s="20">
        <v>10</v>
      </c>
      <c r="I243" s="20">
        <v>96</v>
      </c>
      <c r="J243" s="20">
        <v>703</v>
      </c>
      <c r="K243" s="20">
        <v>65</v>
      </c>
      <c r="L243" s="20">
        <v>90</v>
      </c>
      <c r="M243" s="36">
        <v>114</v>
      </c>
      <c r="N243" s="21">
        <v>13.46</v>
      </c>
      <c r="O243" s="36">
        <v>52</v>
      </c>
      <c r="P243" s="36">
        <v>11</v>
      </c>
      <c r="Q243" s="40">
        <v>78</v>
      </c>
      <c r="R243" s="36">
        <v>8.4</v>
      </c>
      <c r="S243" s="36">
        <v>1.9</v>
      </c>
      <c r="T243" s="40">
        <v>76</v>
      </c>
      <c r="U243" s="89">
        <f>C243/$M$2</f>
        <v>0.42507936507936506</v>
      </c>
      <c r="V243" s="90">
        <f>(C243*D243)/1000</f>
        <v>883.74</v>
      </c>
      <c r="W243" s="91">
        <f t="shared" si="37"/>
        <v>0.43172447484123105</v>
      </c>
      <c r="X243" s="92">
        <f>(C243*G243)/1000</f>
        <v>648.07600000000002</v>
      </c>
      <c r="Y243" s="91">
        <f t="shared" si="38"/>
        <v>0.4114768253968254</v>
      </c>
    </row>
    <row r="244" spans="1:25" ht="15.75" thickBot="1" x14ac:dyDescent="0.25">
      <c r="A244" s="19" t="s">
        <v>42</v>
      </c>
      <c r="B244" s="20">
        <v>96269</v>
      </c>
      <c r="C244" s="20">
        <v>3105</v>
      </c>
      <c r="D244" s="20">
        <v>258</v>
      </c>
      <c r="E244" s="23">
        <v>19</v>
      </c>
      <c r="F244" s="20">
        <v>93</v>
      </c>
      <c r="G244" s="20">
        <v>268</v>
      </c>
      <c r="H244" s="20">
        <v>7</v>
      </c>
      <c r="I244" s="20">
        <v>97</v>
      </c>
      <c r="J244" s="20">
        <v>714</v>
      </c>
      <c r="K244" s="20">
        <v>52</v>
      </c>
      <c r="L244" s="20">
        <v>93</v>
      </c>
      <c r="M244" s="36">
        <v>96.14</v>
      </c>
      <c r="N244" s="21">
        <v>11.234</v>
      </c>
      <c r="O244" s="36">
        <v>50</v>
      </c>
      <c r="P244" s="36">
        <v>18</v>
      </c>
      <c r="Q244" s="40">
        <v>64</v>
      </c>
      <c r="R244" s="36">
        <v>7.8</v>
      </c>
      <c r="S244" s="36">
        <v>2.1</v>
      </c>
      <c r="T244" s="40">
        <v>72</v>
      </c>
      <c r="U244" s="89">
        <f>C244/$M$2</f>
        <v>0.49285714285714288</v>
      </c>
      <c r="V244" s="90">
        <f>(C244*D244)/1000</f>
        <v>801.09</v>
      </c>
      <c r="W244" s="91">
        <f t="shared" si="37"/>
        <v>0.39134831460674158</v>
      </c>
      <c r="X244" s="92">
        <f>(C244*G244)/1000</f>
        <v>832.14</v>
      </c>
      <c r="Y244" s="91">
        <f t="shared" si="38"/>
        <v>0.52834285714285711</v>
      </c>
    </row>
    <row r="245" spans="1:25" ht="15.75" thickTop="1" x14ac:dyDescent="0.2">
      <c r="A245" s="32" t="s">
        <v>103</v>
      </c>
      <c r="B245" s="25">
        <f t="shared" ref="B245:T245" si="39">SUM(B233:B244)</f>
        <v>1067469</v>
      </c>
      <c r="C245" s="25">
        <f t="shared" si="39"/>
        <v>37186</v>
      </c>
      <c r="D245" s="25">
        <f t="shared" si="39"/>
        <v>4078</v>
      </c>
      <c r="E245" s="25">
        <f t="shared" si="39"/>
        <v>252</v>
      </c>
      <c r="F245" s="25">
        <f>SUM(F233:F244)</f>
        <v>1122</v>
      </c>
      <c r="G245" s="25">
        <f>SUM(G233:G244)</f>
        <v>4203</v>
      </c>
      <c r="H245" s="25">
        <f>SUM(H233:H244)</f>
        <v>136</v>
      </c>
      <c r="I245" s="25">
        <f>SUM(I233:I244)</f>
        <v>1140</v>
      </c>
      <c r="J245" s="25">
        <f t="shared" si="39"/>
        <v>10362</v>
      </c>
      <c r="K245" s="25">
        <f t="shared" si="39"/>
        <v>726</v>
      </c>
      <c r="L245" s="25">
        <f>SUM(L233:L244)</f>
        <v>1113</v>
      </c>
      <c r="M245" s="44">
        <f t="shared" si="39"/>
        <v>1976.16</v>
      </c>
      <c r="N245" s="39">
        <f t="shared" si="39"/>
        <v>173.364</v>
      </c>
      <c r="O245" s="44">
        <f>SUM(O233:O244)</f>
        <v>746</v>
      </c>
      <c r="P245" s="44">
        <f>SUM(P233:P244)</f>
        <v>188</v>
      </c>
      <c r="Q245" s="25">
        <f>SUM(Q233:Q244)</f>
        <v>928</v>
      </c>
      <c r="R245" s="44">
        <f t="shared" si="39"/>
        <v>112.30000000000001</v>
      </c>
      <c r="S245" s="44">
        <f t="shared" si="39"/>
        <v>25.7</v>
      </c>
      <c r="T245" s="25">
        <f t="shared" si="39"/>
        <v>920</v>
      </c>
      <c r="U245" s="93"/>
      <c r="V245" s="94"/>
      <c r="W245" s="95"/>
      <c r="X245" s="96"/>
      <c r="Y245" s="95"/>
    </row>
    <row r="246" spans="1:25" ht="15.75" thickBot="1" x14ac:dyDescent="0.25">
      <c r="A246" s="33" t="s">
        <v>104</v>
      </c>
      <c r="B246" s="28">
        <f t="shared" ref="B246:N246" si="40">AVERAGE(B233:B244)</f>
        <v>88955.75</v>
      </c>
      <c r="C246" s="28">
        <f t="shared" si="40"/>
        <v>3098.8333333333335</v>
      </c>
      <c r="D246" s="28">
        <f t="shared" si="40"/>
        <v>339.83333333333331</v>
      </c>
      <c r="E246" s="28">
        <f t="shared" si="40"/>
        <v>21</v>
      </c>
      <c r="F246" s="28">
        <f>AVERAGE(F233:F244)</f>
        <v>93.5</v>
      </c>
      <c r="G246" s="28">
        <f>AVERAGE(G233:G244)</f>
        <v>350.25</v>
      </c>
      <c r="H246" s="28">
        <f>AVERAGE(H233:H244)</f>
        <v>11.333333333333334</v>
      </c>
      <c r="I246" s="28">
        <f>AVERAGE(I233:I244)</f>
        <v>95</v>
      </c>
      <c r="J246" s="28">
        <f t="shared" si="40"/>
        <v>863.5</v>
      </c>
      <c r="K246" s="28">
        <f t="shared" si="40"/>
        <v>60.5</v>
      </c>
      <c r="L246" s="28">
        <f>AVERAGE(L233:L244)</f>
        <v>92.75</v>
      </c>
      <c r="M246" s="45">
        <f t="shared" si="40"/>
        <v>164.68</v>
      </c>
      <c r="N246" s="34">
        <f t="shared" si="40"/>
        <v>14.447000000000001</v>
      </c>
      <c r="O246" s="45">
        <f t="shared" ref="O246:T246" si="41">AVERAGE(O233:O244)</f>
        <v>62.166666666666664</v>
      </c>
      <c r="P246" s="45">
        <f t="shared" si="41"/>
        <v>15.666666666666666</v>
      </c>
      <c r="Q246" s="28">
        <f t="shared" si="41"/>
        <v>77.333333333333329</v>
      </c>
      <c r="R246" s="45">
        <f t="shared" si="41"/>
        <v>9.3583333333333343</v>
      </c>
      <c r="S246" s="45">
        <f t="shared" si="41"/>
        <v>2.1416666666666666</v>
      </c>
      <c r="T246" s="28">
        <f t="shared" si="41"/>
        <v>76.666666666666671</v>
      </c>
      <c r="U246" s="97">
        <f>C246/$M$2</f>
        <v>0.49187830687830691</v>
      </c>
      <c r="V246" s="98">
        <f>(C246*D246)/1000</f>
        <v>1053.0868611111109</v>
      </c>
      <c r="W246" s="99">
        <f t="shared" si="37"/>
        <v>0.5144537670303424</v>
      </c>
      <c r="X246" s="100">
        <f>(C246*G246)/1000</f>
        <v>1085.3663750000001</v>
      </c>
      <c r="Y246" s="99">
        <f t="shared" si="38"/>
        <v>0.68912150793650795</v>
      </c>
    </row>
    <row r="247" spans="1:25" ht="15.75" thickTop="1" x14ac:dyDescent="0.2"/>
    <row r="248" spans="1:25" ht="15.75" thickBot="1" x14ac:dyDescent="0.25"/>
    <row r="249" spans="1:25" ht="16.5" thickTop="1" x14ac:dyDescent="0.25">
      <c r="A249" s="30" t="s">
        <v>8</v>
      </c>
      <c r="B249" s="12" t="s">
        <v>9</v>
      </c>
      <c r="C249" s="12" t="s">
        <v>9</v>
      </c>
      <c r="D249" s="12" t="s">
        <v>61</v>
      </c>
      <c r="E249" s="12" t="s">
        <v>62</v>
      </c>
      <c r="F249" s="41" t="s">
        <v>4</v>
      </c>
      <c r="G249" s="12" t="s">
        <v>63</v>
      </c>
      <c r="H249" s="12" t="s">
        <v>64</v>
      </c>
      <c r="I249" s="41" t="s">
        <v>5</v>
      </c>
      <c r="J249" s="12" t="s">
        <v>65</v>
      </c>
      <c r="K249" s="12" t="s">
        <v>66</v>
      </c>
      <c r="L249" s="41" t="s">
        <v>17</v>
      </c>
      <c r="M249" s="12" t="s">
        <v>19</v>
      </c>
      <c r="N249" s="13" t="s">
        <v>20</v>
      </c>
      <c r="O249" s="12" t="s">
        <v>98</v>
      </c>
      <c r="P249" s="12" t="s">
        <v>99</v>
      </c>
      <c r="Q249" s="69" t="s">
        <v>53</v>
      </c>
      <c r="R249" s="12" t="s">
        <v>100</v>
      </c>
      <c r="S249" s="12" t="s">
        <v>101</v>
      </c>
      <c r="T249" s="69" t="s">
        <v>22</v>
      </c>
      <c r="U249" s="81" t="s">
        <v>72</v>
      </c>
      <c r="V249" s="82" t="s">
        <v>73</v>
      </c>
      <c r="W249" s="83" t="s">
        <v>74</v>
      </c>
      <c r="X249" s="84" t="s">
        <v>72</v>
      </c>
      <c r="Y249" s="83" t="s">
        <v>72</v>
      </c>
    </row>
    <row r="250" spans="1:25" ht="16.5" thickBot="1" x14ac:dyDescent="0.3">
      <c r="A250" s="31" t="s">
        <v>105</v>
      </c>
      <c r="B250" s="16" t="s">
        <v>68</v>
      </c>
      <c r="C250" s="17" t="s">
        <v>69</v>
      </c>
      <c r="D250" s="16" t="s">
        <v>26</v>
      </c>
      <c r="E250" s="16" t="s">
        <v>26</v>
      </c>
      <c r="F250" s="42" t="s">
        <v>27</v>
      </c>
      <c r="G250" s="16" t="s">
        <v>26</v>
      </c>
      <c r="H250" s="16" t="s">
        <v>26</v>
      </c>
      <c r="I250" s="42" t="s">
        <v>27</v>
      </c>
      <c r="J250" s="16" t="s">
        <v>26</v>
      </c>
      <c r="K250" s="16" t="s">
        <v>26</v>
      </c>
      <c r="L250" s="42" t="s">
        <v>27</v>
      </c>
      <c r="M250" s="16" t="s">
        <v>29</v>
      </c>
      <c r="N250" s="18" t="s">
        <v>30</v>
      </c>
      <c r="O250" s="16" t="s">
        <v>26</v>
      </c>
      <c r="P250" s="16" t="s">
        <v>26</v>
      </c>
      <c r="Q250" s="35" t="s">
        <v>55</v>
      </c>
      <c r="R250" s="16" t="s">
        <v>26</v>
      </c>
      <c r="S250" s="16" t="s">
        <v>26</v>
      </c>
      <c r="T250" s="35" t="s">
        <v>55</v>
      </c>
      <c r="U250" s="85" t="s">
        <v>9</v>
      </c>
      <c r="V250" s="86" t="s">
        <v>76</v>
      </c>
      <c r="W250" s="87" t="s">
        <v>77</v>
      </c>
      <c r="X250" s="88" t="s">
        <v>78</v>
      </c>
      <c r="Y250" s="87" t="s">
        <v>79</v>
      </c>
    </row>
    <row r="251" spans="1:25" ht="15.75" thickTop="1" x14ac:dyDescent="0.2">
      <c r="A251" s="19" t="s">
        <v>31</v>
      </c>
      <c r="B251" s="20">
        <v>98017</v>
      </c>
      <c r="C251" s="20">
        <v>3162</v>
      </c>
      <c r="D251" s="20">
        <v>424</v>
      </c>
      <c r="E251" s="23">
        <v>14</v>
      </c>
      <c r="F251" s="20">
        <v>94</v>
      </c>
      <c r="G251" s="20">
        <v>241</v>
      </c>
      <c r="H251" s="20">
        <v>7</v>
      </c>
      <c r="I251" s="20">
        <v>97</v>
      </c>
      <c r="J251" s="20">
        <v>646</v>
      </c>
      <c r="K251" s="20">
        <v>42</v>
      </c>
      <c r="L251" s="20">
        <v>92</v>
      </c>
      <c r="M251" s="36">
        <v>65</v>
      </c>
      <c r="N251" s="21">
        <v>13.9</v>
      </c>
      <c r="O251" s="36">
        <v>55</v>
      </c>
      <c r="P251" s="36">
        <v>20</v>
      </c>
      <c r="Q251" s="40">
        <v>61</v>
      </c>
      <c r="R251" s="36">
        <v>8.9</v>
      </c>
      <c r="S251" s="36">
        <v>1.8</v>
      </c>
      <c r="T251" s="40">
        <v>76</v>
      </c>
      <c r="U251" s="89">
        <f>C251/$M$2</f>
        <v>0.50190476190476185</v>
      </c>
      <c r="V251" s="90">
        <f>(C251*D251)/1000</f>
        <v>1340.6880000000001</v>
      </c>
      <c r="W251" s="91">
        <f>(V251)/$O$3</f>
        <v>0.65495261358085011</v>
      </c>
      <c r="X251" s="92">
        <f>(C251*G251)/1000</f>
        <v>762.04200000000003</v>
      </c>
      <c r="Y251" s="91">
        <f>X251/$Q$3</f>
        <v>0.48383619047619048</v>
      </c>
    </row>
    <row r="252" spans="1:25" x14ac:dyDescent="0.2">
      <c r="A252" s="19" t="s">
        <v>32</v>
      </c>
      <c r="B252" s="20">
        <v>85082</v>
      </c>
      <c r="C252" s="20">
        <v>3039</v>
      </c>
      <c r="D252" s="20">
        <v>279</v>
      </c>
      <c r="E252" s="23">
        <v>18</v>
      </c>
      <c r="F252" s="20">
        <v>93</v>
      </c>
      <c r="G252" s="20">
        <v>237</v>
      </c>
      <c r="H252" s="20">
        <v>5</v>
      </c>
      <c r="I252" s="20">
        <v>98</v>
      </c>
      <c r="J252" s="20">
        <v>572</v>
      </c>
      <c r="K252" s="20">
        <v>42</v>
      </c>
      <c r="L252" s="20">
        <v>92</v>
      </c>
      <c r="M252" s="36">
        <v>151</v>
      </c>
      <c r="N252" s="21">
        <v>14.8</v>
      </c>
      <c r="O252" s="36">
        <v>44</v>
      </c>
      <c r="P252" s="36">
        <v>14</v>
      </c>
      <c r="Q252" s="40">
        <v>67</v>
      </c>
      <c r="R252" s="36">
        <v>6.5</v>
      </c>
      <c r="S252" s="36">
        <v>1.1000000000000001</v>
      </c>
      <c r="T252" s="40">
        <v>83</v>
      </c>
      <c r="U252" s="89">
        <f>C252/$M$2</f>
        <v>0.48238095238095235</v>
      </c>
      <c r="V252" s="90">
        <f>(C252*D252)/1000</f>
        <v>847.88099999999997</v>
      </c>
      <c r="W252" s="91">
        <f t="shared" ref="W252:W264" si="42">(V252)/$O$3</f>
        <v>0.41420664386907668</v>
      </c>
      <c r="X252" s="92">
        <f>(C252*G252)/1000</f>
        <v>720.24300000000005</v>
      </c>
      <c r="Y252" s="91">
        <f t="shared" ref="Y252:Y264" si="43">X252/$Q$3</f>
        <v>0.4572971428571429</v>
      </c>
    </row>
    <row r="253" spans="1:25" x14ac:dyDescent="0.2">
      <c r="A253" s="19" t="s">
        <v>33</v>
      </c>
      <c r="B253" s="20">
        <v>98430</v>
      </c>
      <c r="C253" s="20">
        <v>3175</v>
      </c>
      <c r="D253" s="20">
        <v>257</v>
      </c>
      <c r="E253" s="23">
        <v>26</v>
      </c>
      <c r="F253" s="20">
        <v>90</v>
      </c>
      <c r="G253" s="20">
        <v>207</v>
      </c>
      <c r="H253" s="20">
        <v>6</v>
      </c>
      <c r="I253" s="20">
        <v>97</v>
      </c>
      <c r="J253" s="20">
        <v>585</v>
      </c>
      <c r="K253" s="20">
        <v>42</v>
      </c>
      <c r="L253" s="20">
        <v>92</v>
      </c>
      <c r="M253" s="36">
        <v>185.06</v>
      </c>
      <c r="N253" s="21">
        <v>14.16</v>
      </c>
      <c r="O253" s="36">
        <v>41</v>
      </c>
      <c r="P253" s="36">
        <v>9</v>
      </c>
      <c r="Q253" s="40">
        <v>76</v>
      </c>
      <c r="R253" s="36">
        <v>8</v>
      </c>
      <c r="S253" s="36">
        <v>0.9</v>
      </c>
      <c r="T253" s="40">
        <v>82</v>
      </c>
      <c r="U253" s="89">
        <f>C253/$M$2</f>
        <v>0.50396825396825395</v>
      </c>
      <c r="V253" s="90">
        <f>(C253*D253)/1000</f>
        <v>815.97500000000002</v>
      </c>
      <c r="W253" s="91">
        <f t="shared" si="42"/>
        <v>0.39861993160723008</v>
      </c>
      <c r="X253" s="92">
        <f>(C253*G253)/1000</f>
        <v>657.22500000000002</v>
      </c>
      <c r="Y253" s="91">
        <f t="shared" si="43"/>
        <v>0.41728571428571432</v>
      </c>
    </row>
    <row r="254" spans="1:25" x14ac:dyDescent="0.2">
      <c r="A254" s="19" t="s">
        <v>34</v>
      </c>
      <c r="B254" s="20">
        <v>93469</v>
      </c>
      <c r="C254" s="20">
        <v>3116</v>
      </c>
      <c r="D254" s="20">
        <v>255</v>
      </c>
      <c r="E254" s="23">
        <v>22</v>
      </c>
      <c r="F254" s="20">
        <v>90</v>
      </c>
      <c r="G254" s="20">
        <v>271</v>
      </c>
      <c r="H254" s="20">
        <v>8</v>
      </c>
      <c r="I254" s="20">
        <v>97</v>
      </c>
      <c r="J254" s="20">
        <v>727</v>
      </c>
      <c r="K254" s="20">
        <v>51</v>
      </c>
      <c r="L254" s="20">
        <v>92</v>
      </c>
      <c r="M254" s="36">
        <v>147.46</v>
      </c>
      <c r="N254" s="21">
        <v>14.02</v>
      </c>
      <c r="O254" s="36">
        <v>49</v>
      </c>
      <c r="P254" s="36">
        <v>6</v>
      </c>
      <c r="Q254" s="40">
        <v>87</v>
      </c>
      <c r="R254" s="36">
        <v>7.9</v>
      </c>
      <c r="S254" s="36">
        <v>1.4</v>
      </c>
      <c r="T254" s="40">
        <v>82</v>
      </c>
      <c r="U254" s="89">
        <f>C254/$M$2</f>
        <v>0.4946031746031746</v>
      </c>
      <c r="V254" s="90">
        <f>(C254*D254)/1000</f>
        <v>794.58</v>
      </c>
      <c r="W254" s="91">
        <f t="shared" si="42"/>
        <v>0.38816805080605765</v>
      </c>
      <c r="X254" s="92">
        <f>(C254*G254)/1000</f>
        <v>844.43600000000004</v>
      </c>
      <c r="Y254" s="91">
        <f t="shared" si="43"/>
        <v>0.53614984126984133</v>
      </c>
    </row>
    <row r="255" spans="1:25" x14ac:dyDescent="0.2">
      <c r="A255" s="19" t="s">
        <v>92</v>
      </c>
      <c r="B255" s="20">
        <v>101128</v>
      </c>
      <c r="C255" s="20">
        <v>3262</v>
      </c>
      <c r="D255" s="20">
        <v>253</v>
      </c>
      <c r="E255" s="23">
        <v>16</v>
      </c>
      <c r="F255" s="20">
        <v>91</v>
      </c>
      <c r="G255" s="20">
        <v>212</v>
      </c>
      <c r="H255" s="20">
        <v>8</v>
      </c>
      <c r="I255" s="20">
        <v>96</v>
      </c>
      <c r="J255" s="20">
        <v>638</v>
      </c>
      <c r="K255" s="20">
        <v>44</v>
      </c>
      <c r="L255" s="20">
        <v>92</v>
      </c>
      <c r="M255" s="36">
        <v>170.78</v>
      </c>
      <c r="N255" s="21">
        <v>14.76</v>
      </c>
      <c r="O255" s="36">
        <v>43</v>
      </c>
      <c r="P255" s="36">
        <v>7</v>
      </c>
      <c r="Q255" s="40">
        <v>82</v>
      </c>
      <c r="R255" s="36">
        <v>7.3</v>
      </c>
      <c r="S255" s="36">
        <v>1.4</v>
      </c>
      <c r="T255" s="40">
        <v>81</v>
      </c>
      <c r="U255" s="89">
        <f>C255/$M$2</f>
        <v>0.51777777777777778</v>
      </c>
      <c r="V255" s="90">
        <f>(C255*D255)/1000</f>
        <v>825.28599999999994</v>
      </c>
      <c r="W255" s="91">
        <f t="shared" si="42"/>
        <v>0.40316853932584268</v>
      </c>
      <c r="X255" s="92">
        <f>(C255*G255)/1000</f>
        <v>691.54399999999998</v>
      </c>
      <c r="Y255" s="91">
        <f t="shared" si="43"/>
        <v>0.43907555555555555</v>
      </c>
    </row>
    <row r="256" spans="1:25" x14ac:dyDescent="0.2">
      <c r="A256" s="19" t="s">
        <v>36</v>
      </c>
      <c r="B256" s="20">
        <v>91579</v>
      </c>
      <c r="C256" s="20">
        <v>3053</v>
      </c>
      <c r="D256" s="20">
        <v>284</v>
      </c>
      <c r="E256" s="23">
        <v>13</v>
      </c>
      <c r="F256" s="20">
        <v>94</v>
      </c>
      <c r="G256" s="20">
        <v>306</v>
      </c>
      <c r="H256" s="20">
        <v>6</v>
      </c>
      <c r="I256" s="20">
        <v>98</v>
      </c>
      <c r="J256" s="20">
        <v>617</v>
      </c>
      <c r="K256" s="20">
        <v>48</v>
      </c>
      <c r="L256" s="20">
        <v>91</v>
      </c>
      <c r="M256" s="36">
        <v>165.22</v>
      </c>
      <c r="N256" s="21">
        <v>14.37</v>
      </c>
      <c r="O256" s="36">
        <v>46</v>
      </c>
      <c r="P256" s="36">
        <v>11</v>
      </c>
      <c r="Q256" s="40">
        <v>77</v>
      </c>
      <c r="R256" s="36">
        <v>9</v>
      </c>
      <c r="S256" s="36">
        <v>1.6</v>
      </c>
      <c r="T256" s="40">
        <v>82</v>
      </c>
      <c r="U256" s="89">
        <f>C256/$M$2</f>
        <v>0.48460317460317459</v>
      </c>
      <c r="V256" s="90">
        <f>(C256*D256)/1000</f>
        <v>867.05200000000002</v>
      </c>
      <c r="W256" s="91">
        <f t="shared" si="42"/>
        <v>0.42357205666829506</v>
      </c>
      <c r="X256" s="92">
        <f>(C256*G256)/1000</f>
        <v>934.21799999999996</v>
      </c>
      <c r="Y256" s="91">
        <f t="shared" si="43"/>
        <v>0.59315428571428563</v>
      </c>
    </row>
    <row r="257" spans="1:25" x14ac:dyDescent="0.2">
      <c r="A257" s="19" t="s">
        <v>37</v>
      </c>
      <c r="B257" s="20">
        <v>110223</v>
      </c>
      <c r="C257" s="20">
        <v>3556</v>
      </c>
      <c r="D257" s="20">
        <v>250</v>
      </c>
      <c r="E257" s="23">
        <v>22</v>
      </c>
      <c r="F257" s="20">
        <v>89</v>
      </c>
      <c r="G257" s="20">
        <v>316</v>
      </c>
      <c r="H257" s="20">
        <v>9</v>
      </c>
      <c r="I257" s="20">
        <v>96</v>
      </c>
      <c r="J257" s="20">
        <v>681</v>
      </c>
      <c r="K257" s="20">
        <v>56</v>
      </c>
      <c r="L257" s="20">
        <v>91</v>
      </c>
      <c r="M257" s="36">
        <v>168.25</v>
      </c>
      <c r="N257" s="21">
        <v>14.8</v>
      </c>
      <c r="O257" s="36">
        <v>52</v>
      </c>
      <c r="P257" s="36">
        <v>14</v>
      </c>
      <c r="Q257" s="40">
        <v>70</v>
      </c>
      <c r="R257" s="36">
        <v>7.6</v>
      </c>
      <c r="S257" s="36">
        <v>1.7</v>
      </c>
      <c r="T257" s="40">
        <v>78</v>
      </c>
      <c r="U257" s="89">
        <f>C257/$M$2</f>
        <v>0.56444444444444442</v>
      </c>
      <c r="V257" s="90">
        <f>(C257*D257)/1000</f>
        <v>889</v>
      </c>
      <c r="W257" s="91">
        <f t="shared" si="42"/>
        <v>0.4342940889106009</v>
      </c>
      <c r="X257" s="92">
        <f>(C257*G257)/1000</f>
        <v>1123.6959999999999</v>
      </c>
      <c r="Y257" s="91">
        <f t="shared" si="43"/>
        <v>0.71345777777777775</v>
      </c>
    </row>
    <row r="258" spans="1:25" x14ac:dyDescent="0.2">
      <c r="A258" s="19" t="s">
        <v>38</v>
      </c>
      <c r="B258" s="20">
        <v>116694</v>
      </c>
      <c r="C258" s="20">
        <v>3764</v>
      </c>
      <c r="D258" s="20">
        <v>277</v>
      </c>
      <c r="E258" s="23">
        <v>16</v>
      </c>
      <c r="F258" s="20">
        <v>94</v>
      </c>
      <c r="G258" s="20">
        <v>342</v>
      </c>
      <c r="H258" s="20">
        <v>9</v>
      </c>
      <c r="I258" s="20">
        <v>98</v>
      </c>
      <c r="J258" s="20">
        <v>741</v>
      </c>
      <c r="K258" s="20">
        <v>47</v>
      </c>
      <c r="L258" s="20">
        <v>93</v>
      </c>
      <c r="M258" s="36">
        <v>159</v>
      </c>
      <c r="N258" s="21">
        <v>15.04</v>
      </c>
      <c r="O258" s="36">
        <v>46</v>
      </c>
      <c r="P258" s="36">
        <v>10</v>
      </c>
      <c r="Q258" s="40">
        <v>76</v>
      </c>
      <c r="R258" s="36">
        <v>7.3</v>
      </c>
      <c r="S258" s="36">
        <v>1.8</v>
      </c>
      <c r="T258" s="40">
        <v>75</v>
      </c>
      <c r="U258" s="89">
        <f>C258/$M$2</f>
        <v>0.59746031746031747</v>
      </c>
      <c r="V258" s="90">
        <f>(C258*D258)/1000</f>
        <v>1042.6279999999999</v>
      </c>
      <c r="W258" s="91">
        <f t="shared" si="42"/>
        <v>0.50934440644846113</v>
      </c>
      <c r="X258" s="92">
        <f>(C258*G258)/1000</f>
        <v>1287.288</v>
      </c>
      <c r="Y258" s="91">
        <f t="shared" si="43"/>
        <v>0.81732571428571432</v>
      </c>
    </row>
    <row r="259" spans="1:25" x14ac:dyDescent="0.2">
      <c r="A259" s="19" t="s">
        <v>39</v>
      </c>
      <c r="B259" s="20">
        <v>93987</v>
      </c>
      <c r="C259" s="20">
        <v>3133</v>
      </c>
      <c r="D259" s="20">
        <v>207</v>
      </c>
      <c r="E259" s="23">
        <v>25</v>
      </c>
      <c r="F259" s="20">
        <v>87</v>
      </c>
      <c r="G259" s="20">
        <v>289</v>
      </c>
      <c r="H259" s="2">
        <v>10</v>
      </c>
      <c r="I259" s="20">
        <v>96</v>
      </c>
      <c r="J259" s="20">
        <v>365</v>
      </c>
      <c r="K259" s="20">
        <v>59</v>
      </c>
      <c r="L259" s="20">
        <v>90</v>
      </c>
      <c r="M259" s="36">
        <v>140</v>
      </c>
      <c r="N259" s="21">
        <v>17.11</v>
      </c>
      <c r="O259" s="36">
        <v>47</v>
      </c>
      <c r="P259" s="36">
        <v>31</v>
      </c>
      <c r="Q259" s="40">
        <v>26</v>
      </c>
      <c r="R259" s="36">
        <v>6.8</v>
      </c>
      <c r="S259" s="36">
        <v>1.6</v>
      </c>
      <c r="T259" s="40">
        <v>24</v>
      </c>
      <c r="U259" s="89">
        <f>C259/$M$2</f>
        <v>0.4973015873015873</v>
      </c>
      <c r="V259" s="90">
        <f>(C259*D259)/1000</f>
        <v>648.53099999999995</v>
      </c>
      <c r="W259" s="91">
        <f t="shared" si="42"/>
        <v>0.3168202247191011</v>
      </c>
      <c r="X259" s="92">
        <f>(C259*G259)/1000</f>
        <v>905.43700000000001</v>
      </c>
      <c r="Y259" s="91">
        <f t="shared" si="43"/>
        <v>0.5748806349206349</v>
      </c>
    </row>
    <row r="260" spans="1:25" x14ac:dyDescent="0.2">
      <c r="A260" s="19" t="s">
        <v>40</v>
      </c>
      <c r="B260" s="20">
        <v>109687</v>
      </c>
      <c r="C260" s="20">
        <v>3538</v>
      </c>
      <c r="D260" s="20">
        <v>198</v>
      </c>
      <c r="E260" s="23">
        <v>20</v>
      </c>
      <c r="F260" s="20">
        <v>86</v>
      </c>
      <c r="G260" s="20">
        <v>187</v>
      </c>
      <c r="H260" s="20">
        <v>7</v>
      </c>
      <c r="I260" s="20">
        <v>94</v>
      </c>
      <c r="J260" s="20">
        <v>500</v>
      </c>
      <c r="K260" s="23">
        <v>39</v>
      </c>
      <c r="L260" s="20">
        <v>89</v>
      </c>
      <c r="M260" s="36">
        <v>109</v>
      </c>
      <c r="N260" s="21">
        <v>15.32</v>
      </c>
      <c r="O260" s="36">
        <v>34</v>
      </c>
      <c r="P260" s="36">
        <v>10</v>
      </c>
      <c r="Q260" s="40">
        <v>67</v>
      </c>
      <c r="R260" s="36">
        <v>6</v>
      </c>
      <c r="S260" s="36">
        <v>0.15</v>
      </c>
      <c r="T260" s="40">
        <v>75</v>
      </c>
      <c r="U260" s="89">
        <f>C260/$M$2</f>
        <v>0.56158730158730163</v>
      </c>
      <c r="V260" s="90">
        <f>(C260*D260)/1000</f>
        <v>700.524</v>
      </c>
      <c r="W260" s="91">
        <f t="shared" si="42"/>
        <v>0.3422198339032731</v>
      </c>
      <c r="X260" s="92">
        <f>(C260*G260)/1000</f>
        <v>661.60599999999999</v>
      </c>
      <c r="Y260" s="91">
        <f t="shared" si="43"/>
        <v>0.4200673015873016</v>
      </c>
    </row>
    <row r="261" spans="1:25" x14ac:dyDescent="0.2">
      <c r="A261" s="19" t="s">
        <v>41</v>
      </c>
      <c r="B261" s="20">
        <v>87384</v>
      </c>
      <c r="C261" s="20">
        <v>2913</v>
      </c>
      <c r="D261" s="20">
        <v>233</v>
      </c>
      <c r="E261" s="23">
        <v>15</v>
      </c>
      <c r="F261" s="20">
        <v>92</v>
      </c>
      <c r="G261" s="20">
        <v>181</v>
      </c>
      <c r="H261" s="20">
        <v>6</v>
      </c>
      <c r="I261" s="20">
        <v>97</v>
      </c>
      <c r="J261" s="20">
        <v>476</v>
      </c>
      <c r="K261" s="20">
        <v>41</v>
      </c>
      <c r="L261" s="20">
        <v>89</v>
      </c>
      <c r="M261" s="36">
        <v>126</v>
      </c>
      <c r="N261" s="21">
        <v>14.39</v>
      </c>
      <c r="O261" s="36">
        <v>41</v>
      </c>
      <c r="P261" s="36">
        <v>12</v>
      </c>
      <c r="Q261" s="40">
        <v>69</v>
      </c>
      <c r="R261" s="36">
        <v>5.0999999999999996</v>
      </c>
      <c r="S261" s="36">
        <v>0.4</v>
      </c>
      <c r="T261" s="40">
        <v>96</v>
      </c>
      <c r="U261" s="89">
        <f>C261/$M$2</f>
        <v>0.46238095238095239</v>
      </c>
      <c r="V261" s="90">
        <f>(C261*D261)/1000</f>
        <v>678.72900000000004</v>
      </c>
      <c r="W261" s="91">
        <f t="shared" si="42"/>
        <v>0.33157254518808016</v>
      </c>
      <c r="X261" s="92">
        <f>(C261*G261)/1000</f>
        <v>527.25300000000004</v>
      </c>
      <c r="Y261" s="91">
        <f t="shared" si="43"/>
        <v>0.33476380952380957</v>
      </c>
    </row>
    <row r="262" spans="1:25" ht="15.75" thickBot="1" x14ac:dyDescent="0.25">
      <c r="A262" s="19" t="s">
        <v>42</v>
      </c>
      <c r="B262" s="20">
        <v>78756</v>
      </c>
      <c r="C262" s="20">
        <v>2541</v>
      </c>
      <c r="D262" s="20">
        <v>237</v>
      </c>
      <c r="E262" s="23">
        <v>19</v>
      </c>
      <c r="F262" s="20">
        <v>91</v>
      </c>
      <c r="G262" s="20">
        <v>183</v>
      </c>
      <c r="H262" s="20">
        <v>8</v>
      </c>
      <c r="I262" s="20">
        <v>95</v>
      </c>
      <c r="J262" s="20">
        <v>587</v>
      </c>
      <c r="K262" s="20">
        <v>44</v>
      </c>
      <c r="L262" s="20">
        <v>91</v>
      </c>
      <c r="M262" s="36">
        <v>14</v>
      </c>
      <c r="N262" s="21">
        <v>16.3</v>
      </c>
      <c r="O262" s="36">
        <v>51</v>
      </c>
      <c r="P262" s="36">
        <v>12</v>
      </c>
      <c r="Q262" s="40">
        <v>73</v>
      </c>
      <c r="R262" s="36">
        <v>6.7</v>
      </c>
      <c r="S262" s="36">
        <v>0.7</v>
      </c>
      <c r="T262" s="40">
        <v>88</v>
      </c>
      <c r="U262" s="89">
        <f>C262/$M$2</f>
        <v>0.40333333333333332</v>
      </c>
      <c r="V262" s="90">
        <f>(C262*D262)/1000</f>
        <v>602.21699999999998</v>
      </c>
      <c r="W262" s="91">
        <f t="shared" si="42"/>
        <v>0.29419491939423548</v>
      </c>
      <c r="X262" s="92">
        <f>(C262*G262)/1000</f>
        <v>465.00299999999999</v>
      </c>
      <c r="Y262" s="91">
        <f t="shared" si="43"/>
        <v>0.29524</v>
      </c>
    </row>
    <row r="263" spans="1:25" ht="15.75" thickTop="1" x14ac:dyDescent="0.2">
      <c r="A263" s="32" t="s">
        <v>106</v>
      </c>
      <c r="B263" s="25">
        <f>SUM(B251:B262)</f>
        <v>1164436</v>
      </c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44">
        <f>SUM(M251:M262)</f>
        <v>1600.77</v>
      </c>
      <c r="N263" s="39"/>
      <c r="O263" s="44"/>
      <c r="P263" s="44"/>
      <c r="Q263" s="25"/>
      <c r="R263" s="44">
        <f t="shared" ref="R263:T263" si="44">SUM(R251:R262)</f>
        <v>87.1</v>
      </c>
      <c r="S263" s="44">
        <f t="shared" si="44"/>
        <v>14.549999999999999</v>
      </c>
      <c r="T263" s="25">
        <f t="shared" si="44"/>
        <v>922</v>
      </c>
      <c r="U263" s="93"/>
      <c r="V263" s="94"/>
      <c r="W263" s="95"/>
      <c r="X263" s="96"/>
      <c r="Y263" s="95"/>
    </row>
    <row r="264" spans="1:25" ht="15.75" thickBot="1" x14ac:dyDescent="0.25">
      <c r="A264" s="33" t="s">
        <v>107</v>
      </c>
      <c r="B264" s="28">
        <f t="shared" ref="B264:N264" si="45">AVERAGE(B251:B262)</f>
        <v>97036.333333333328</v>
      </c>
      <c r="C264" s="28">
        <f t="shared" si="45"/>
        <v>3187.6666666666665</v>
      </c>
      <c r="D264" s="28">
        <f t="shared" si="45"/>
        <v>262.83333333333331</v>
      </c>
      <c r="E264" s="28">
        <f t="shared" si="45"/>
        <v>18.833333333333332</v>
      </c>
      <c r="F264" s="28">
        <f>AVERAGE(F251:F262)</f>
        <v>90.916666666666671</v>
      </c>
      <c r="G264" s="28">
        <f>AVERAGE(G251:G262)</f>
        <v>247.66666666666666</v>
      </c>
      <c r="H264" s="28">
        <f>AVERAGE(H251:H262)</f>
        <v>7.416666666666667</v>
      </c>
      <c r="I264" s="28">
        <f>AVERAGE(I251:I262)</f>
        <v>96.583333333333329</v>
      </c>
      <c r="J264" s="28">
        <f t="shared" si="45"/>
        <v>594.58333333333337</v>
      </c>
      <c r="K264" s="28">
        <f t="shared" si="45"/>
        <v>46.25</v>
      </c>
      <c r="L264" s="28">
        <f>AVERAGE(L251:L262)</f>
        <v>91.166666666666671</v>
      </c>
      <c r="M264" s="45">
        <f t="shared" si="45"/>
        <v>133.39750000000001</v>
      </c>
      <c r="N264" s="34">
        <f t="shared" si="45"/>
        <v>14.914166666666665</v>
      </c>
      <c r="O264" s="45">
        <f t="shared" ref="O264:T264" si="46">AVERAGE(O251:O262)</f>
        <v>45.75</v>
      </c>
      <c r="P264" s="45">
        <f t="shared" si="46"/>
        <v>13</v>
      </c>
      <c r="Q264" s="28">
        <f t="shared" si="46"/>
        <v>69.25</v>
      </c>
      <c r="R264" s="45">
        <f t="shared" si="46"/>
        <v>7.2583333333333329</v>
      </c>
      <c r="S264" s="45">
        <f t="shared" si="46"/>
        <v>1.2124999999999999</v>
      </c>
      <c r="T264" s="28">
        <f t="shared" si="46"/>
        <v>76.833333333333329</v>
      </c>
      <c r="U264" s="97">
        <f>C264/$M$2</f>
        <v>0.50597883597883597</v>
      </c>
      <c r="V264" s="98">
        <f>(C264*D264)/1000</f>
        <v>837.82505555555554</v>
      </c>
      <c r="W264" s="99">
        <f t="shared" si="42"/>
        <v>0.40929411605058891</v>
      </c>
      <c r="X264" s="100">
        <f>(C264*G264)/1000</f>
        <v>789.47877777777774</v>
      </c>
      <c r="Y264" s="99">
        <f t="shared" si="43"/>
        <v>0.50125636684303343</v>
      </c>
    </row>
    <row r="265" spans="1:25" ht="15.75" thickTop="1" x14ac:dyDescent="0.2"/>
    <row r="266" spans="1:25" ht="15.75" thickBot="1" x14ac:dyDescent="0.25"/>
    <row r="267" spans="1:25" ht="16.5" thickTop="1" x14ac:dyDescent="0.25">
      <c r="A267" s="30" t="s">
        <v>8</v>
      </c>
      <c r="B267" s="12" t="s">
        <v>9</v>
      </c>
      <c r="C267" s="12" t="s">
        <v>9</v>
      </c>
      <c r="D267" s="12" t="s">
        <v>61</v>
      </c>
      <c r="E267" s="12" t="s">
        <v>62</v>
      </c>
      <c r="F267" s="41" t="s">
        <v>4</v>
      </c>
      <c r="G267" s="12" t="s">
        <v>63</v>
      </c>
      <c r="H267" s="12" t="s">
        <v>64</v>
      </c>
      <c r="I267" s="41" t="s">
        <v>5</v>
      </c>
      <c r="J267" s="12" t="s">
        <v>65</v>
      </c>
      <c r="K267" s="12" t="s">
        <v>66</v>
      </c>
      <c r="L267" s="41" t="s">
        <v>17</v>
      </c>
      <c r="M267" s="12" t="s">
        <v>19</v>
      </c>
      <c r="N267" s="13" t="s">
        <v>20</v>
      </c>
      <c r="O267" s="12" t="s">
        <v>98</v>
      </c>
      <c r="P267" s="12" t="s">
        <v>99</v>
      </c>
      <c r="Q267" s="69" t="s">
        <v>53</v>
      </c>
      <c r="R267" s="12" t="s">
        <v>100</v>
      </c>
      <c r="S267" s="12" t="s">
        <v>101</v>
      </c>
      <c r="T267" s="69" t="s">
        <v>22</v>
      </c>
      <c r="U267" s="81" t="s">
        <v>72</v>
      </c>
      <c r="V267" s="82" t="s">
        <v>73</v>
      </c>
      <c r="W267" s="83" t="s">
        <v>74</v>
      </c>
      <c r="X267" s="84" t="s">
        <v>72</v>
      </c>
      <c r="Y267" s="83" t="s">
        <v>72</v>
      </c>
    </row>
    <row r="268" spans="1:25" ht="16.5" thickBot="1" x14ac:dyDescent="0.3">
      <c r="A268" s="31" t="s">
        <v>108</v>
      </c>
      <c r="B268" s="16" t="s">
        <v>68</v>
      </c>
      <c r="C268" s="17" t="s">
        <v>69</v>
      </c>
      <c r="D268" s="16" t="s">
        <v>26</v>
      </c>
      <c r="E268" s="16" t="s">
        <v>26</v>
      </c>
      <c r="F268" s="42" t="s">
        <v>27</v>
      </c>
      <c r="G268" s="16" t="s">
        <v>26</v>
      </c>
      <c r="H268" s="16" t="s">
        <v>26</v>
      </c>
      <c r="I268" s="42" t="s">
        <v>27</v>
      </c>
      <c r="J268" s="16" t="s">
        <v>26</v>
      </c>
      <c r="K268" s="16" t="s">
        <v>26</v>
      </c>
      <c r="L268" s="42" t="s">
        <v>27</v>
      </c>
      <c r="M268" s="16" t="s">
        <v>29</v>
      </c>
      <c r="N268" s="18" t="s">
        <v>30</v>
      </c>
      <c r="O268" s="16" t="s">
        <v>26</v>
      </c>
      <c r="P268" s="16" t="s">
        <v>26</v>
      </c>
      <c r="Q268" s="35" t="s">
        <v>55</v>
      </c>
      <c r="R268" s="16" t="s">
        <v>26</v>
      </c>
      <c r="S268" s="16" t="s">
        <v>26</v>
      </c>
      <c r="T268" s="35" t="s">
        <v>55</v>
      </c>
      <c r="U268" s="85" t="s">
        <v>9</v>
      </c>
      <c r="V268" s="86" t="s">
        <v>76</v>
      </c>
      <c r="W268" s="87" t="s">
        <v>77</v>
      </c>
      <c r="X268" s="88" t="s">
        <v>78</v>
      </c>
      <c r="Y268" s="87" t="s">
        <v>79</v>
      </c>
    </row>
    <row r="269" spans="1:25" ht="15.75" thickTop="1" x14ac:dyDescent="0.2">
      <c r="A269" s="19" t="s">
        <v>31</v>
      </c>
      <c r="B269" s="20">
        <v>81607</v>
      </c>
      <c r="C269" s="20">
        <v>2632</v>
      </c>
      <c r="D269" s="20">
        <v>286</v>
      </c>
      <c r="E269" s="23">
        <v>20</v>
      </c>
      <c r="F269" s="20">
        <v>92</v>
      </c>
      <c r="G269" s="20">
        <v>306</v>
      </c>
      <c r="H269" s="20">
        <v>8</v>
      </c>
      <c r="I269" s="20">
        <v>97</v>
      </c>
      <c r="J269" s="20">
        <v>768</v>
      </c>
      <c r="K269" s="20">
        <v>59</v>
      </c>
      <c r="L269" s="20">
        <v>92</v>
      </c>
      <c r="M269" s="36">
        <v>76.12</v>
      </c>
      <c r="N269" s="21">
        <v>12.27</v>
      </c>
      <c r="O269" s="36">
        <v>56</v>
      </c>
      <c r="P269" s="36">
        <v>14</v>
      </c>
      <c r="Q269" s="40">
        <v>76</v>
      </c>
      <c r="R269" s="36">
        <v>7.6</v>
      </c>
      <c r="S269" s="36">
        <v>1.3</v>
      </c>
      <c r="T269" s="40">
        <v>82</v>
      </c>
      <c r="U269" s="89">
        <f>C269/$M$2</f>
        <v>0.4177777777777778</v>
      </c>
      <c r="V269" s="90">
        <f>(C269*D269)/1000</f>
        <v>752.75199999999995</v>
      </c>
      <c r="W269" s="91">
        <f>(V269)/$O$3</f>
        <v>0.3677342452369321</v>
      </c>
      <c r="X269" s="92">
        <f>(C269*G269)/1000</f>
        <v>805.39200000000005</v>
      </c>
      <c r="Y269" s="91">
        <f>X269/$Q$3</f>
        <v>0.51136000000000004</v>
      </c>
    </row>
    <row r="270" spans="1:25" x14ac:dyDescent="0.2">
      <c r="A270" s="19" t="s">
        <v>32</v>
      </c>
      <c r="B270" s="20">
        <v>73892</v>
      </c>
      <c r="C270" s="20">
        <v>2639</v>
      </c>
      <c r="D270" s="20">
        <v>238</v>
      </c>
      <c r="E270" s="23">
        <v>15</v>
      </c>
      <c r="F270" s="20">
        <v>94</v>
      </c>
      <c r="G270" s="20">
        <v>226</v>
      </c>
      <c r="H270" s="20">
        <v>5</v>
      </c>
      <c r="I270" s="20">
        <v>97</v>
      </c>
      <c r="J270" s="20">
        <v>608</v>
      </c>
      <c r="K270" s="20">
        <v>41</v>
      </c>
      <c r="L270" s="20">
        <v>93</v>
      </c>
      <c r="M270" s="36">
        <v>125</v>
      </c>
      <c r="N270" s="21">
        <v>14.32</v>
      </c>
      <c r="O270" s="36">
        <v>51</v>
      </c>
      <c r="P270" s="36">
        <v>11</v>
      </c>
      <c r="Q270" s="40">
        <v>78</v>
      </c>
      <c r="R270" s="36">
        <v>6.8</v>
      </c>
      <c r="S270" s="36">
        <v>0.8</v>
      </c>
      <c r="T270" s="40">
        <v>87</v>
      </c>
      <c r="U270" s="89">
        <f>C270/$M$2</f>
        <v>0.41888888888888887</v>
      </c>
      <c r="V270" s="90">
        <f>(C270*D270)/1000</f>
        <v>628.08199999999999</v>
      </c>
      <c r="W270" s="91">
        <f t="shared" ref="W270:W282" si="47">(V270)/$O$3</f>
        <v>0.3068304836345872</v>
      </c>
      <c r="X270" s="92">
        <f>(C270*G270)/1000</f>
        <v>596.41399999999999</v>
      </c>
      <c r="Y270" s="91">
        <f t="shared" ref="Y270:Y282" si="48">X270/$Q$3</f>
        <v>0.37867555555555554</v>
      </c>
    </row>
    <row r="271" spans="1:25" x14ac:dyDescent="0.2">
      <c r="A271" s="19" t="s">
        <v>33</v>
      </c>
      <c r="B271" s="20">
        <v>98300</v>
      </c>
      <c r="C271" s="20">
        <v>3171</v>
      </c>
      <c r="D271" s="20">
        <v>224</v>
      </c>
      <c r="E271" s="23">
        <v>9</v>
      </c>
      <c r="F271" s="20">
        <v>96</v>
      </c>
      <c r="G271" s="20">
        <v>168</v>
      </c>
      <c r="H271" s="20">
        <v>4</v>
      </c>
      <c r="I271" s="20">
        <v>97</v>
      </c>
      <c r="J271" s="20">
        <v>463</v>
      </c>
      <c r="K271" s="20">
        <v>28</v>
      </c>
      <c r="L271" s="20">
        <v>93</v>
      </c>
      <c r="M271" s="36">
        <v>200</v>
      </c>
      <c r="N271" s="21">
        <v>13.75</v>
      </c>
      <c r="O271" s="36">
        <v>47</v>
      </c>
      <c r="P271" s="36">
        <v>5</v>
      </c>
      <c r="Q271" s="40">
        <v>88</v>
      </c>
      <c r="R271" s="36">
        <v>6.2</v>
      </c>
      <c r="S271" s="36">
        <v>0.6</v>
      </c>
      <c r="T271" s="40">
        <v>89</v>
      </c>
      <c r="U271" s="89">
        <f>C271/$M$2</f>
        <v>0.5033333333333333</v>
      </c>
      <c r="V271" s="90">
        <f>(C271*D271)/1000</f>
        <v>710.30399999999997</v>
      </c>
      <c r="W271" s="91">
        <f t="shared" si="47"/>
        <v>0.34699755740107474</v>
      </c>
      <c r="X271" s="92">
        <f>(C271*G271)/1000</f>
        <v>532.72799999999995</v>
      </c>
      <c r="Y271" s="91">
        <f t="shared" si="48"/>
        <v>0.33823999999999999</v>
      </c>
    </row>
    <row r="272" spans="1:25" x14ac:dyDescent="0.2">
      <c r="A272" s="19" t="s">
        <v>34</v>
      </c>
      <c r="B272" s="20">
        <v>90548</v>
      </c>
      <c r="C272" s="20">
        <v>3018</v>
      </c>
      <c r="D272" s="20">
        <v>245</v>
      </c>
      <c r="E272" s="23">
        <v>15</v>
      </c>
      <c r="F272" s="20">
        <v>94</v>
      </c>
      <c r="G272" s="20">
        <v>274</v>
      </c>
      <c r="H272" s="20">
        <v>4</v>
      </c>
      <c r="I272" s="20">
        <v>99</v>
      </c>
      <c r="J272" s="20">
        <v>585</v>
      </c>
      <c r="K272" s="20">
        <v>40</v>
      </c>
      <c r="L272" s="20">
        <v>93</v>
      </c>
      <c r="M272" s="36">
        <v>147.82</v>
      </c>
      <c r="N272" s="21">
        <v>13.91</v>
      </c>
      <c r="O272" s="36">
        <v>51</v>
      </c>
      <c r="P272" s="36">
        <v>6</v>
      </c>
      <c r="Q272" s="40">
        <v>87</v>
      </c>
      <c r="R272" s="36">
        <v>7.3</v>
      </c>
      <c r="S272" s="36">
        <v>1</v>
      </c>
      <c r="T272" s="40">
        <v>86</v>
      </c>
      <c r="U272" s="89">
        <f>C272/$M$2</f>
        <v>0.47904761904761906</v>
      </c>
      <c r="V272" s="90">
        <f>(C272*D272)/1000</f>
        <v>739.41</v>
      </c>
      <c r="W272" s="91">
        <f t="shared" si="47"/>
        <v>0.36121641426477769</v>
      </c>
      <c r="X272" s="92">
        <f>(C272*G272)/1000</f>
        <v>826.93200000000002</v>
      </c>
      <c r="Y272" s="91">
        <f t="shared" si="48"/>
        <v>0.52503619047619043</v>
      </c>
    </row>
    <row r="273" spans="1:25" x14ac:dyDescent="0.2">
      <c r="A273" s="19" t="s">
        <v>92</v>
      </c>
      <c r="B273" s="20">
        <v>95156</v>
      </c>
      <c r="C273" s="20">
        <v>3070</v>
      </c>
      <c r="D273" s="20">
        <v>295</v>
      </c>
      <c r="E273" s="23">
        <v>17</v>
      </c>
      <c r="F273" s="20">
        <v>93</v>
      </c>
      <c r="G273" s="20">
        <v>264</v>
      </c>
      <c r="H273" s="20">
        <v>9</v>
      </c>
      <c r="I273" s="20">
        <v>96</v>
      </c>
      <c r="J273" s="20">
        <v>649</v>
      </c>
      <c r="K273" s="20">
        <v>50</v>
      </c>
      <c r="L273" s="20">
        <v>91</v>
      </c>
      <c r="M273" s="36">
        <v>182.7</v>
      </c>
      <c r="N273" s="21">
        <v>14.66</v>
      </c>
      <c r="O273" s="36">
        <v>47</v>
      </c>
      <c r="P273" s="36">
        <v>7</v>
      </c>
      <c r="Q273" s="40">
        <v>83</v>
      </c>
      <c r="R273" s="36">
        <v>7.3</v>
      </c>
      <c r="S273" s="36">
        <v>1.7</v>
      </c>
      <c r="T273" s="40">
        <v>73</v>
      </c>
      <c r="U273" s="89">
        <f>C273/$M$2</f>
        <v>0.48730158730158729</v>
      </c>
      <c r="V273" s="90">
        <f>(C273*D273)/1000</f>
        <v>905.65</v>
      </c>
      <c r="W273" s="91">
        <f t="shared" si="47"/>
        <v>0.44242794333170493</v>
      </c>
      <c r="X273" s="92">
        <f>(C273*G273)/1000</f>
        <v>810.48</v>
      </c>
      <c r="Y273" s="91">
        <f t="shared" si="48"/>
        <v>0.51459047619047615</v>
      </c>
    </row>
    <row r="274" spans="1:25" x14ac:dyDescent="0.2">
      <c r="A274" s="19" t="s">
        <v>36</v>
      </c>
      <c r="B274" s="20">
        <v>87972</v>
      </c>
      <c r="C274" s="20">
        <v>2932</v>
      </c>
      <c r="D274" s="20">
        <v>250</v>
      </c>
      <c r="E274" s="23">
        <v>24</v>
      </c>
      <c r="F274" s="20">
        <v>90</v>
      </c>
      <c r="G274" s="20">
        <v>212</v>
      </c>
      <c r="H274" s="20">
        <v>8</v>
      </c>
      <c r="I274" s="20">
        <v>96</v>
      </c>
      <c r="J274" s="20">
        <v>617</v>
      </c>
      <c r="K274" s="20">
        <v>58</v>
      </c>
      <c r="L274" s="20">
        <v>90</v>
      </c>
      <c r="M274" s="36">
        <v>133.47999999999999</v>
      </c>
      <c r="N274" s="21">
        <v>14.55</v>
      </c>
      <c r="O274" s="36">
        <v>55</v>
      </c>
      <c r="P274" s="36">
        <v>11</v>
      </c>
      <c r="Q274" s="40">
        <v>80</v>
      </c>
      <c r="R274" s="36">
        <v>8.5</v>
      </c>
      <c r="S274" s="36">
        <v>2.5</v>
      </c>
      <c r="T274" s="40">
        <v>70</v>
      </c>
      <c r="U274" s="89">
        <f>C274/$M$2</f>
        <v>0.46539682539682542</v>
      </c>
      <c r="V274" s="90">
        <f>(C274*D274)/1000</f>
        <v>733</v>
      </c>
      <c r="W274" s="91">
        <f t="shared" si="47"/>
        <v>0.35808500244259894</v>
      </c>
      <c r="X274" s="92">
        <f>(C274*G274)/1000</f>
        <v>621.58399999999995</v>
      </c>
      <c r="Y274" s="91">
        <f t="shared" si="48"/>
        <v>0.39465650793650792</v>
      </c>
    </row>
    <row r="275" spans="1:25" x14ac:dyDescent="0.2">
      <c r="A275" s="19" t="s">
        <v>37</v>
      </c>
      <c r="B275" s="20">
        <v>106449</v>
      </c>
      <c r="C275" s="20">
        <v>3434</v>
      </c>
      <c r="D275" s="20">
        <v>340</v>
      </c>
      <c r="E275" s="23">
        <v>23</v>
      </c>
      <c r="F275" s="20">
        <v>92</v>
      </c>
      <c r="G275" s="20">
        <v>233</v>
      </c>
      <c r="H275" s="20">
        <v>9</v>
      </c>
      <c r="I275" s="20">
        <v>96</v>
      </c>
      <c r="J275" s="20">
        <v>740</v>
      </c>
      <c r="K275" s="20">
        <v>57</v>
      </c>
      <c r="L275" s="20">
        <v>92</v>
      </c>
      <c r="M275" s="36">
        <v>136.24</v>
      </c>
      <c r="N275" s="21">
        <v>15.49</v>
      </c>
      <c r="O275" s="36">
        <v>40</v>
      </c>
      <c r="P275" s="36">
        <v>9</v>
      </c>
      <c r="Q275" s="40">
        <v>75</v>
      </c>
      <c r="R275" s="36">
        <v>7.8</v>
      </c>
      <c r="S275" s="36">
        <v>3.4</v>
      </c>
      <c r="T275" s="40">
        <v>57</v>
      </c>
      <c r="U275" s="89">
        <f>C275/$M$2</f>
        <v>0.54507936507936505</v>
      </c>
      <c r="V275" s="90">
        <f>(C275*D275)/1000</f>
        <v>1167.56</v>
      </c>
      <c r="W275" s="91">
        <f t="shared" si="47"/>
        <v>0.57037616023448945</v>
      </c>
      <c r="X275" s="92">
        <f>(C275*G275)/1000</f>
        <v>800.12199999999996</v>
      </c>
      <c r="Y275" s="91">
        <f t="shared" si="48"/>
        <v>0.50801396825396827</v>
      </c>
    </row>
    <row r="276" spans="1:25" x14ac:dyDescent="0.2">
      <c r="A276" s="19" t="s">
        <v>38</v>
      </c>
      <c r="B276" s="20">
        <v>113702</v>
      </c>
      <c r="C276" s="20">
        <v>3668</v>
      </c>
      <c r="D276" s="20">
        <v>243</v>
      </c>
      <c r="E276" s="23">
        <v>17</v>
      </c>
      <c r="F276" s="20">
        <v>93</v>
      </c>
      <c r="G276" s="20">
        <v>217</v>
      </c>
      <c r="H276" s="20">
        <v>8</v>
      </c>
      <c r="I276" s="20">
        <v>96</v>
      </c>
      <c r="J276" s="20">
        <v>638</v>
      </c>
      <c r="K276" s="20">
        <v>44</v>
      </c>
      <c r="L276" s="20">
        <v>93</v>
      </c>
      <c r="M276" s="36">
        <v>157</v>
      </c>
      <c r="N276" s="21">
        <v>14.79</v>
      </c>
      <c r="O276" s="36">
        <v>60</v>
      </c>
      <c r="P276" s="36">
        <v>8</v>
      </c>
      <c r="Q276" s="40">
        <v>71</v>
      </c>
      <c r="R276" s="36">
        <v>7.7</v>
      </c>
      <c r="S276" s="36">
        <v>3.1</v>
      </c>
      <c r="T276" s="40">
        <v>60</v>
      </c>
      <c r="U276" s="89">
        <f>C276/$M$2</f>
        <v>0.5822222222222222</v>
      </c>
      <c r="V276" s="90">
        <f>(C276*D276)/1000</f>
        <v>891.32399999999996</v>
      </c>
      <c r="W276" s="91">
        <f t="shared" si="47"/>
        <v>0.43542940889106008</v>
      </c>
      <c r="X276" s="92">
        <f>(C276*G276)/1000</f>
        <v>795.95600000000002</v>
      </c>
      <c r="Y276" s="91">
        <f t="shared" si="48"/>
        <v>0.50536888888888887</v>
      </c>
    </row>
    <row r="277" spans="1:25" x14ac:dyDescent="0.2">
      <c r="A277" s="19" t="s">
        <v>39</v>
      </c>
      <c r="B277" s="20">
        <v>89334</v>
      </c>
      <c r="C277" s="20">
        <v>2978</v>
      </c>
      <c r="D277" s="20">
        <v>272</v>
      </c>
      <c r="E277" s="23">
        <v>17</v>
      </c>
      <c r="F277" s="20">
        <v>93</v>
      </c>
      <c r="G277" s="20">
        <v>207</v>
      </c>
      <c r="H277" s="2">
        <v>5</v>
      </c>
      <c r="I277" s="20">
        <v>98</v>
      </c>
      <c r="J277" s="20">
        <v>653</v>
      </c>
      <c r="K277" s="20">
        <v>51</v>
      </c>
      <c r="L277" s="20">
        <v>92</v>
      </c>
      <c r="M277" s="36">
        <v>153</v>
      </c>
      <c r="N277" s="21">
        <v>16.059999999999999</v>
      </c>
      <c r="O277" s="36">
        <v>50</v>
      </c>
      <c r="P277" s="36">
        <v>5</v>
      </c>
      <c r="Q277" s="40">
        <v>76</v>
      </c>
      <c r="R277" s="36">
        <v>6.7</v>
      </c>
      <c r="S277" s="36">
        <v>2.8</v>
      </c>
      <c r="T277" s="40">
        <v>56</v>
      </c>
      <c r="U277" s="89">
        <f>C277/$M$2</f>
        <v>0.47269841269841267</v>
      </c>
      <c r="V277" s="90">
        <f>(C277*D277)/1000</f>
        <v>810.01599999999996</v>
      </c>
      <c r="W277" s="91">
        <f t="shared" si="47"/>
        <v>0.39570884220810942</v>
      </c>
      <c r="X277" s="92">
        <f>(C277*G277)/1000</f>
        <v>616.44600000000003</v>
      </c>
      <c r="Y277" s="91">
        <f t="shared" si="48"/>
        <v>0.39139428571428575</v>
      </c>
    </row>
    <row r="278" spans="1:25" x14ac:dyDescent="0.2">
      <c r="A278" s="19" t="s">
        <v>40</v>
      </c>
      <c r="B278" s="20">
        <v>81784</v>
      </c>
      <c r="C278" s="20">
        <v>2638</v>
      </c>
      <c r="D278" s="20">
        <v>308</v>
      </c>
      <c r="E278" s="23">
        <v>17</v>
      </c>
      <c r="F278" s="20">
        <v>94</v>
      </c>
      <c r="G278" s="20">
        <v>242</v>
      </c>
      <c r="H278" s="20">
        <v>7</v>
      </c>
      <c r="I278" s="20">
        <v>97</v>
      </c>
      <c r="J278" s="20">
        <v>671</v>
      </c>
      <c r="K278" s="23">
        <v>50</v>
      </c>
      <c r="L278" s="20">
        <v>92</v>
      </c>
      <c r="M278" s="36">
        <v>204</v>
      </c>
      <c r="N278" s="21">
        <v>14.01</v>
      </c>
      <c r="O278" s="36">
        <v>50</v>
      </c>
      <c r="P278" s="36">
        <v>7</v>
      </c>
      <c r="Q278" s="40">
        <v>78</v>
      </c>
      <c r="R278" s="36">
        <v>6.3</v>
      </c>
      <c r="S278" s="36">
        <v>1.9</v>
      </c>
      <c r="T278" s="40">
        <v>69</v>
      </c>
      <c r="U278" s="89">
        <f>C278/$M$2</f>
        <v>0.41873015873015873</v>
      </c>
      <c r="V278" s="90">
        <f>(C278*D278)/1000</f>
        <v>812.50400000000002</v>
      </c>
      <c r="W278" s="91">
        <f t="shared" si="47"/>
        <v>0.39692427943331704</v>
      </c>
      <c r="X278" s="92">
        <f>(C278*G278)/1000</f>
        <v>638.39599999999996</v>
      </c>
      <c r="Y278" s="91">
        <f t="shared" si="48"/>
        <v>0.40533079365079361</v>
      </c>
    </row>
    <row r="279" spans="1:25" x14ac:dyDescent="0.2">
      <c r="A279" s="19" t="s">
        <v>41</v>
      </c>
      <c r="B279" s="20">
        <v>97364</v>
      </c>
      <c r="C279" s="20">
        <v>3245</v>
      </c>
      <c r="D279" s="20">
        <v>235</v>
      </c>
      <c r="E279" s="23">
        <v>21</v>
      </c>
      <c r="F279" s="20">
        <v>90</v>
      </c>
      <c r="G279" s="20">
        <v>184</v>
      </c>
      <c r="H279" s="20">
        <v>7</v>
      </c>
      <c r="I279" s="20">
        <v>96</v>
      </c>
      <c r="J279" s="20">
        <v>464</v>
      </c>
      <c r="K279" s="20">
        <v>47</v>
      </c>
      <c r="L279" s="20">
        <v>89</v>
      </c>
      <c r="M279" s="36">
        <v>176</v>
      </c>
      <c r="N279" s="21">
        <v>14.36</v>
      </c>
      <c r="O279" s="36">
        <v>46</v>
      </c>
      <c r="P279" s="36">
        <v>14.2</v>
      </c>
      <c r="Q279" s="40">
        <v>65</v>
      </c>
      <c r="R279" s="36">
        <v>4.5999999999999996</v>
      </c>
      <c r="S279" s="36">
        <v>1.8</v>
      </c>
      <c r="T279" s="40">
        <v>57</v>
      </c>
      <c r="U279" s="89">
        <f>C279/$M$2</f>
        <v>0.51507936507936503</v>
      </c>
      <c r="V279" s="90">
        <f>(C279*D279)/1000</f>
        <v>762.57500000000005</v>
      </c>
      <c r="W279" s="91">
        <f t="shared" si="47"/>
        <v>0.37253297508549099</v>
      </c>
      <c r="X279" s="92">
        <f>(C279*G279)/1000</f>
        <v>597.08000000000004</v>
      </c>
      <c r="Y279" s="91">
        <f t="shared" si="48"/>
        <v>0.37909841269841271</v>
      </c>
    </row>
    <row r="280" spans="1:25" ht="15.75" thickBot="1" x14ac:dyDescent="0.25">
      <c r="A280" s="19" t="s">
        <v>42</v>
      </c>
      <c r="B280" s="20">
        <v>89861</v>
      </c>
      <c r="C280" s="20">
        <v>2899</v>
      </c>
      <c r="D280" s="20">
        <v>157</v>
      </c>
      <c r="E280" s="23">
        <v>12</v>
      </c>
      <c r="F280" s="20">
        <v>93</v>
      </c>
      <c r="G280" s="20">
        <v>175</v>
      </c>
      <c r="H280" s="20">
        <v>8</v>
      </c>
      <c r="I280" s="20">
        <v>95</v>
      </c>
      <c r="J280" s="20">
        <v>337</v>
      </c>
      <c r="K280" s="20">
        <v>45</v>
      </c>
      <c r="L280" s="20">
        <v>86</v>
      </c>
      <c r="M280" s="36">
        <v>149</v>
      </c>
      <c r="N280" s="21">
        <v>14.38</v>
      </c>
      <c r="O280" s="36">
        <v>43</v>
      </c>
      <c r="P280" s="36">
        <v>14.4</v>
      </c>
      <c r="Q280" s="40">
        <v>65</v>
      </c>
      <c r="R280" s="36">
        <v>4.4000000000000004</v>
      </c>
      <c r="S280" s="36">
        <v>1.2</v>
      </c>
      <c r="T280" s="40">
        <v>73</v>
      </c>
      <c r="U280" s="89">
        <f>C280/$M$2</f>
        <v>0.46015873015873016</v>
      </c>
      <c r="V280" s="90">
        <f>(C280*D280)/1000</f>
        <v>455.14299999999997</v>
      </c>
      <c r="W280" s="91">
        <f t="shared" si="47"/>
        <v>0.22234636052760134</v>
      </c>
      <c r="X280" s="92">
        <f>(C280*G280)/1000</f>
        <v>507.32499999999999</v>
      </c>
      <c r="Y280" s="91">
        <f t="shared" si="48"/>
        <v>0.32211111111111113</v>
      </c>
    </row>
    <row r="281" spans="1:25" ht="16.5" thickTop="1" x14ac:dyDescent="0.25">
      <c r="A281" s="32" t="s">
        <v>109</v>
      </c>
      <c r="B281" s="46">
        <f>SUM(B269:B280)</f>
        <v>1105969</v>
      </c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44">
        <f>SUM(M269:M280)</f>
        <v>1840.3600000000001</v>
      </c>
      <c r="N281" s="39"/>
      <c r="O281" s="44"/>
      <c r="P281" s="44"/>
      <c r="Q281" s="25"/>
      <c r="R281" s="44">
        <f t="shared" ref="R281:T281" si="49">SUM(R269:R280)</f>
        <v>81.199999999999989</v>
      </c>
      <c r="S281" s="44">
        <f t="shared" si="49"/>
        <v>22.099999999999998</v>
      </c>
      <c r="T281" s="25">
        <f t="shared" si="49"/>
        <v>859</v>
      </c>
      <c r="U281" s="93"/>
      <c r="V281" s="94"/>
      <c r="W281" s="95"/>
      <c r="X281" s="96"/>
      <c r="Y281" s="95"/>
    </row>
    <row r="282" spans="1:25" ht="15.75" thickBot="1" x14ac:dyDescent="0.25">
      <c r="A282" s="33" t="s">
        <v>110</v>
      </c>
      <c r="B282" s="28">
        <f t="shared" ref="B282:N282" si="50">AVERAGE(B269:B280)</f>
        <v>92164.083333333328</v>
      </c>
      <c r="C282" s="28">
        <f t="shared" si="50"/>
        <v>3027</v>
      </c>
      <c r="D282" s="28">
        <f t="shared" si="50"/>
        <v>257.75</v>
      </c>
      <c r="E282" s="28">
        <f t="shared" si="50"/>
        <v>17.25</v>
      </c>
      <c r="F282" s="28">
        <f>AVERAGE(F269:F280)</f>
        <v>92.833333333333329</v>
      </c>
      <c r="G282" s="28">
        <f>AVERAGE(G269:G280)</f>
        <v>225.66666666666666</v>
      </c>
      <c r="H282" s="28">
        <f>AVERAGE(H269:H280)</f>
        <v>6.833333333333333</v>
      </c>
      <c r="I282" s="28">
        <f>AVERAGE(I269:I280)</f>
        <v>96.666666666666671</v>
      </c>
      <c r="J282" s="28">
        <f t="shared" si="50"/>
        <v>599.41666666666663</v>
      </c>
      <c r="K282" s="28">
        <f t="shared" si="50"/>
        <v>47.5</v>
      </c>
      <c r="L282" s="28">
        <f>AVERAGE(L269:L280)</f>
        <v>91.333333333333329</v>
      </c>
      <c r="M282" s="45">
        <f t="shared" si="50"/>
        <v>153.36333333333334</v>
      </c>
      <c r="N282" s="34">
        <f t="shared" si="50"/>
        <v>14.379166666666663</v>
      </c>
      <c r="O282" s="45">
        <f t="shared" ref="O282:T282" si="51">AVERAGE(O269:O280)</f>
        <v>49.666666666666664</v>
      </c>
      <c r="P282" s="45">
        <f t="shared" si="51"/>
        <v>9.3000000000000007</v>
      </c>
      <c r="Q282" s="28">
        <f t="shared" si="51"/>
        <v>76.833333333333329</v>
      </c>
      <c r="R282" s="45">
        <f t="shared" si="51"/>
        <v>6.7666666666666657</v>
      </c>
      <c r="S282" s="45">
        <f t="shared" si="51"/>
        <v>1.8416666666666666</v>
      </c>
      <c r="T282" s="28">
        <f t="shared" si="51"/>
        <v>71.583333333333329</v>
      </c>
      <c r="U282" s="97">
        <f>C282/$M$2</f>
        <v>0.4804761904761905</v>
      </c>
      <c r="V282" s="98">
        <f>(C282*D282)/1000</f>
        <v>780.20925</v>
      </c>
      <c r="W282" s="99">
        <f t="shared" si="47"/>
        <v>0.38114765510503174</v>
      </c>
      <c r="X282" s="100">
        <f>(C282*G282)/1000</f>
        <v>683.09299999999996</v>
      </c>
      <c r="Y282" s="99">
        <f t="shared" si="48"/>
        <v>0.43370984126984125</v>
      </c>
    </row>
    <row r="283" spans="1:25" ht="15.75" thickTop="1" x14ac:dyDescent="0.2"/>
    <row r="284" spans="1:25" ht="15.75" thickBot="1" x14ac:dyDescent="0.25"/>
    <row r="285" spans="1:25" ht="16.5" thickTop="1" x14ac:dyDescent="0.25">
      <c r="A285" s="30" t="s">
        <v>8</v>
      </c>
      <c r="B285" s="12" t="s">
        <v>9</v>
      </c>
      <c r="C285" s="12" t="s">
        <v>9</v>
      </c>
      <c r="D285" s="12" t="s">
        <v>61</v>
      </c>
      <c r="E285" s="12" t="s">
        <v>62</v>
      </c>
      <c r="F285" s="41" t="s">
        <v>4</v>
      </c>
      <c r="G285" s="12" t="s">
        <v>63</v>
      </c>
      <c r="H285" s="12" t="s">
        <v>64</v>
      </c>
      <c r="I285" s="41" t="s">
        <v>5</v>
      </c>
      <c r="J285" s="12" t="s">
        <v>65</v>
      </c>
      <c r="K285" s="12" t="s">
        <v>66</v>
      </c>
      <c r="L285" s="41" t="s">
        <v>17</v>
      </c>
      <c r="M285" s="12" t="s">
        <v>19</v>
      </c>
      <c r="N285" s="13" t="s">
        <v>20</v>
      </c>
      <c r="O285" s="12" t="s">
        <v>98</v>
      </c>
      <c r="P285" s="12" t="s">
        <v>99</v>
      </c>
      <c r="Q285" s="69" t="s">
        <v>53</v>
      </c>
      <c r="R285" s="12" t="s">
        <v>100</v>
      </c>
      <c r="S285" s="12" t="s">
        <v>101</v>
      </c>
      <c r="T285" s="69" t="s">
        <v>22</v>
      </c>
      <c r="U285" s="81" t="s">
        <v>72</v>
      </c>
      <c r="V285" s="82" t="s">
        <v>73</v>
      </c>
      <c r="W285" s="83" t="s">
        <v>74</v>
      </c>
      <c r="X285" s="84" t="s">
        <v>72</v>
      </c>
      <c r="Y285" s="83" t="s">
        <v>72</v>
      </c>
    </row>
    <row r="286" spans="1:25" ht="16.5" thickBot="1" x14ac:dyDescent="0.3">
      <c r="A286" s="31" t="s">
        <v>111</v>
      </c>
      <c r="B286" s="16" t="s">
        <v>68</v>
      </c>
      <c r="C286" s="17" t="s">
        <v>69</v>
      </c>
      <c r="D286" s="16" t="s">
        <v>26</v>
      </c>
      <c r="E286" s="16" t="s">
        <v>26</v>
      </c>
      <c r="F286" s="42" t="s">
        <v>27</v>
      </c>
      <c r="G286" s="16" t="s">
        <v>26</v>
      </c>
      <c r="H286" s="16" t="s">
        <v>26</v>
      </c>
      <c r="I286" s="42" t="s">
        <v>27</v>
      </c>
      <c r="J286" s="16" t="s">
        <v>26</v>
      </c>
      <c r="K286" s="16" t="s">
        <v>26</v>
      </c>
      <c r="L286" s="42" t="s">
        <v>27</v>
      </c>
      <c r="M286" s="16" t="s">
        <v>29</v>
      </c>
      <c r="N286" s="18" t="s">
        <v>30</v>
      </c>
      <c r="O286" s="16" t="s">
        <v>26</v>
      </c>
      <c r="P286" s="16" t="s">
        <v>26</v>
      </c>
      <c r="Q286" s="35" t="s">
        <v>55</v>
      </c>
      <c r="R286" s="16" t="s">
        <v>26</v>
      </c>
      <c r="S286" s="16" t="s">
        <v>26</v>
      </c>
      <c r="T286" s="35" t="s">
        <v>55</v>
      </c>
      <c r="U286" s="85" t="s">
        <v>9</v>
      </c>
      <c r="V286" s="86" t="s">
        <v>76</v>
      </c>
      <c r="W286" s="87" t="s">
        <v>77</v>
      </c>
      <c r="X286" s="88" t="s">
        <v>78</v>
      </c>
      <c r="Y286" s="87" t="s">
        <v>79</v>
      </c>
    </row>
    <row r="287" spans="1:25" ht="15.75" thickTop="1" x14ac:dyDescent="0.2">
      <c r="A287" s="19" t="s">
        <v>31</v>
      </c>
      <c r="B287" s="20">
        <v>90912</v>
      </c>
      <c r="C287" s="20">
        <v>2933</v>
      </c>
      <c r="D287" s="20">
        <v>232</v>
      </c>
      <c r="E287" s="23">
        <v>26</v>
      </c>
      <c r="F287" s="20">
        <v>89</v>
      </c>
      <c r="G287" s="20">
        <v>260</v>
      </c>
      <c r="H287" s="20">
        <v>9</v>
      </c>
      <c r="I287" s="20">
        <v>97</v>
      </c>
      <c r="J287" s="20">
        <v>540</v>
      </c>
      <c r="K287" s="20">
        <v>48</v>
      </c>
      <c r="L287" s="20">
        <v>91</v>
      </c>
      <c r="M287" s="36">
        <v>176.42</v>
      </c>
      <c r="N287" s="21">
        <v>14.35</v>
      </c>
      <c r="O287" s="36">
        <v>52</v>
      </c>
      <c r="P287" s="36">
        <v>14</v>
      </c>
      <c r="Q287" s="40">
        <v>73</v>
      </c>
      <c r="R287" s="36">
        <v>6.8</v>
      </c>
      <c r="S287" s="36">
        <v>1.9</v>
      </c>
      <c r="T287" s="40">
        <v>71</v>
      </c>
      <c r="U287" s="89">
        <f>C287/$M$2</f>
        <v>0.46555555555555556</v>
      </c>
      <c r="V287" s="90">
        <f>(C287*D287)/1000</f>
        <v>680.45600000000002</v>
      </c>
      <c r="W287" s="91">
        <f>(V287)/$O$3</f>
        <v>0.33241621885686373</v>
      </c>
      <c r="X287" s="92">
        <f>(C287*G287)/1000</f>
        <v>762.58</v>
      </c>
      <c r="Y287" s="91">
        <f>X287/$Q$3</f>
        <v>0.48417777777777782</v>
      </c>
    </row>
    <row r="288" spans="1:25" x14ac:dyDescent="0.2">
      <c r="A288" s="19" t="s">
        <v>32</v>
      </c>
      <c r="B288" s="20">
        <v>85336</v>
      </c>
      <c r="C288" s="20">
        <v>2943</v>
      </c>
      <c r="D288" s="20">
        <v>231</v>
      </c>
      <c r="E288" s="23">
        <v>30</v>
      </c>
      <c r="F288" s="20">
        <v>86</v>
      </c>
      <c r="G288" s="20">
        <v>167</v>
      </c>
      <c r="H288" s="20">
        <v>6</v>
      </c>
      <c r="I288" s="20">
        <v>96</v>
      </c>
      <c r="J288" s="20">
        <v>584</v>
      </c>
      <c r="K288" s="20">
        <v>80</v>
      </c>
      <c r="L288" s="20">
        <v>84</v>
      </c>
      <c r="M288" s="36">
        <v>173.42</v>
      </c>
      <c r="N288" s="21">
        <v>15.11</v>
      </c>
      <c r="O288" s="36">
        <v>41</v>
      </c>
      <c r="P288" s="36">
        <v>14</v>
      </c>
      <c r="Q288" s="40">
        <v>64</v>
      </c>
      <c r="R288" s="36">
        <v>5.0999999999999996</v>
      </c>
      <c r="S288" s="36">
        <v>2.4</v>
      </c>
      <c r="T288" s="40">
        <v>53</v>
      </c>
      <c r="U288" s="89">
        <f>C288/$M$2</f>
        <v>0.46714285714285714</v>
      </c>
      <c r="V288" s="90">
        <f>(C288*D288)/1000</f>
        <v>679.83299999999997</v>
      </c>
      <c r="W288" s="91">
        <f t="shared" ref="W288:W300" si="52">(V288)/$O$3</f>
        <v>0.33211187103077672</v>
      </c>
      <c r="X288" s="92">
        <f>(C288*G288)/1000</f>
        <v>491.48099999999999</v>
      </c>
      <c r="Y288" s="91">
        <f t="shared" ref="Y288:Y300" si="53">X288/$Q$3</f>
        <v>0.31205142857142859</v>
      </c>
    </row>
    <row r="289" spans="1:25" x14ac:dyDescent="0.2">
      <c r="A289" s="19" t="s">
        <v>33</v>
      </c>
      <c r="B289" s="20">
        <v>98755</v>
      </c>
      <c r="C289" s="20">
        <v>3186</v>
      </c>
      <c r="D289" s="20">
        <v>282</v>
      </c>
      <c r="E289" s="23">
        <v>21</v>
      </c>
      <c r="F289" s="20">
        <v>90</v>
      </c>
      <c r="G289" s="20">
        <v>150</v>
      </c>
      <c r="H289" s="20">
        <v>5</v>
      </c>
      <c r="I289" s="20">
        <v>97</v>
      </c>
      <c r="J289" s="20">
        <v>471</v>
      </c>
      <c r="K289" s="20">
        <v>46</v>
      </c>
      <c r="L289" s="20">
        <v>89</v>
      </c>
      <c r="M289" s="36">
        <v>105.04</v>
      </c>
      <c r="N289" s="21">
        <v>13.77</v>
      </c>
      <c r="O289" s="36">
        <v>39.5</v>
      </c>
      <c r="P289" s="36">
        <v>7.8</v>
      </c>
      <c r="Q289" s="40">
        <v>80</v>
      </c>
      <c r="R289" s="36">
        <v>6.5</v>
      </c>
      <c r="S289" s="36">
        <v>1.9</v>
      </c>
      <c r="T289" s="40">
        <v>69</v>
      </c>
      <c r="U289" s="89">
        <f>C289/$M$2</f>
        <v>0.50571428571428567</v>
      </c>
      <c r="V289" s="90">
        <f>(C289*D289)/1000</f>
        <v>898.452</v>
      </c>
      <c r="W289" s="91">
        <f t="shared" si="52"/>
        <v>0.43891157791890573</v>
      </c>
      <c r="X289" s="92">
        <f>(C289*G289)/1000</f>
        <v>477.9</v>
      </c>
      <c r="Y289" s="91">
        <f t="shared" si="53"/>
        <v>0.30342857142857144</v>
      </c>
    </row>
    <row r="290" spans="1:25" x14ac:dyDescent="0.2">
      <c r="A290" s="19" t="s">
        <v>34</v>
      </c>
      <c r="B290" s="20">
        <v>92993</v>
      </c>
      <c r="C290" s="20">
        <v>3100</v>
      </c>
      <c r="D290" s="20">
        <v>247</v>
      </c>
      <c r="E290" s="23">
        <v>18</v>
      </c>
      <c r="F290" s="20">
        <v>92</v>
      </c>
      <c r="G290" s="20">
        <v>189</v>
      </c>
      <c r="H290" s="20">
        <v>8</v>
      </c>
      <c r="I290" s="20">
        <v>96</v>
      </c>
      <c r="J290" s="20">
        <v>539</v>
      </c>
      <c r="K290" s="20">
        <v>51</v>
      </c>
      <c r="L290" s="20">
        <v>89</v>
      </c>
      <c r="M290" s="36">
        <v>165.53</v>
      </c>
      <c r="N290" s="21">
        <v>13.83</v>
      </c>
      <c r="O290" s="36">
        <v>35</v>
      </c>
      <c r="P290" s="36">
        <v>7.1</v>
      </c>
      <c r="Q290" s="40">
        <v>79</v>
      </c>
      <c r="R290" s="36">
        <v>4.9000000000000004</v>
      </c>
      <c r="S290" s="36">
        <v>1.7</v>
      </c>
      <c r="T290" s="40">
        <v>66</v>
      </c>
      <c r="U290" s="89">
        <f>C290/$M$2</f>
        <v>0.49206349206349204</v>
      </c>
      <c r="V290" s="90">
        <f>(C290*D290)/1000</f>
        <v>765.7</v>
      </c>
      <c r="W290" s="91">
        <f t="shared" si="52"/>
        <v>0.37405959941377626</v>
      </c>
      <c r="X290" s="92">
        <f>(C290*G290)/1000</f>
        <v>585.9</v>
      </c>
      <c r="Y290" s="91">
        <f t="shared" si="53"/>
        <v>0.372</v>
      </c>
    </row>
    <row r="291" spans="1:25" x14ac:dyDescent="0.2">
      <c r="A291" s="19" t="s">
        <v>92</v>
      </c>
      <c r="B291" s="20">
        <v>92613</v>
      </c>
      <c r="C291" s="20">
        <v>2988</v>
      </c>
      <c r="D291" s="20">
        <v>235</v>
      </c>
      <c r="E291" s="23">
        <v>14</v>
      </c>
      <c r="F291" s="20">
        <v>94</v>
      </c>
      <c r="G291" s="20">
        <v>230</v>
      </c>
      <c r="H291" s="20">
        <v>3</v>
      </c>
      <c r="I291" s="20">
        <v>99</v>
      </c>
      <c r="J291" s="20">
        <v>537</v>
      </c>
      <c r="K291" s="20">
        <v>36</v>
      </c>
      <c r="L291" s="20">
        <v>92</v>
      </c>
      <c r="M291" s="36">
        <v>131.32</v>
      </c>
      <c r="N291" s="21">
        <v>13.98</v>
      </c>
      <c r="O291" s="36">
        <v>34</v>
      </c>
      <c r="P291" s="36">
        <v>8</v>
      </c>
      <c r="Q291" s="40">
        <v>78</v>
      </c>
      <c r="R291" s="36">
        <v>5</v>
      </c>
      <c r="S291" s="36">
        <v>1.9</v>
      </c>
      <c r="T291" s="40">
        <v>62</v>
      </c>
      <c r="U291" s="89">
        <f>C291/$M$2</f>
        <v>0.47428571428571431</v>
      </c>
      <c r="V291" s="90">
        <f>(C291*D291)/1000</f>
        <v>702.18</v>
      </c>
      <c r="W291" s="91">
        <f t="shared" si="52"/>
        <v>0.34302882266731799</v>
      </c>
      <c r="X291" s="92">
        <f>(C291*G291)/1000</f>
        <v>687.24</v>
      </c>
      <c r="Y291" s="91">
        <f t="shared" si="53"/>
        <v>0.43634285714285714</v>
      </c>
    </row>
    <row r="292" spans="1:25" x14ac:dyDescent="0.2">
      <c r="A292" s="19" t="s">
        <v>36</v>
      </c>
      <c r="B292" s="20">
        <v>97404</v>
      </c>
      <c r="C292" s="20">
        <v>3247</v>
      </c>
      <c r="D292" s="20">
        <v>228</v>
      </c>
      <c r="E292" s="23">
        <v>18</v>
      </c>
      <c r="F292" s="20">
        <v>91</v>
      </c>
      <c r="G292" s="20">
        <v>202</v>
      </c>
      <c r="H292" s="20">
        <v>9</v>
      </c>
      <c r="I292" s="20">
        <v>96</v>
      </c>
      <c r="J292" s="20">
        <v>468</v>
      </c>
      <c r="K292" s="20">
        <v>45</v>
      </c>
      <c r="L292" s="20">
        <v>89</v>
      </c>
      <c r="M292" s="36">
        <v>107</v>
      </c>
      <c r="N292" s="21">
        <v>12.83</v>
      </c>
      <c r="O292" s="36">
        <v>31</v>
      </c>
      <c r="P292" s="36">
        <v>5.3</v>
      </c>
      <c r="Q292" s="40">
        <v>82</v>
      </c>
      <c r="R292" s="36">
        <v>6.2</v>
      </c>
      <c r="S292" s="36">
        <v>1.6</v>
      </c>
      <c r="T292" s="40">
        <v>73</v>
      </c>
      <c r="U292" s="89">
        <f>C292/$M$2</f>
        <v>0.51539682539682541</v>
      </c>
      <c r="V292" s="90">
        <f>(C292*D292)/1000</f>
        <v>740.31600000000003</v>
      </c>
      <c r="W292" s="91">
        <f t="shared" si="52"/>
        <v>0.36165901319003418</v>
      </c>
      <c r="X292" s="92">
        <f>(C292*G292)/1000</f>
        <v>655.89400000000001</v>
      </c>
      <c r="Y292" s="91">
        <f t="shared" si="53"/>
        <v>0.41644063492063493</v>
      </c>
    </row>
    <row r="293" spans="1:25" x14ac:dyDescent="0.2">
      <c r="A293" s="19" t="s">
        <v>37</v>
      </c>
      <c r="B293" s="20">
        <v>118665</v>
      </c>
      <c r="C293" s="20">
        <v>3828</v>
      </c>
      <c r="D293" s="20">
        <v>195</v>
      </c>
      <c r="E293" s="23">
        <v>13</v>
      </c>
      <c r="F293" s="20">
        <v>93</v>
      </c>
      <c r="G293" s="20">
        <v>176</v>
      </c>
      <c r="H293" s="20">
        <v>6</v>
      </c>
      <c r="I293" s="20">
        <v>96</v>
      </c>
      <c r="J293" s="20">
        <v>448</v>
      </c>
      <c r="K293" s="20">
        <v>40</v>
      </c>
      <c r="L293" s="20">
        <v>91</v>
      </c>
      <c r="M293" s="36">
        <v>119</v>
      </c>
      <c r="N293" s="21">
        <v>13.37</v>
      </c>
      <c r="O293" s="36">
        <v>37</v>
      </c>
      <c r="P293" s="36">
        <v>10</v>
      </c>
      <c r="Q293" s="40">
        <v>73</v>
      </c>
      <c r="R293" s="36">
        <v>5</v>
      </c>
      <c r="S293" s="36">
        <v>1.7</v>
      </c>
      <c r="T293" s="40">
        <v>65</v>
      </c>
      <c r="U293" s="89">
        <f>C293/$M$2</f>
        <v>0.60761904761904761</v>
      </c>
      <c r="V293" s="90">
        <f>(C293*D293)/1000</f>
        <v>746.46</v>
      </c>
      <c r="W293" s="91">
        <f t="shared" si="52"/>
        <v>0.36466047874938939</v>
      </c>
      <c r="X293" s="92">
        <f>(C293*G293)/1000</f>
        <v>673.72799999999995</v>
      </c>
      <c r="Y293" s="91">
        <f t="shared" si="53"/>
        <v>0.42776380952380949</v>
      </c>
    </row>
    <row r="294" spans="1:25" x14ac:dyDescent="0.2">
      <c r="A294" s="19" t="s">
        <v>38</v>
      </c>
      <c r="B294" s="20">
        <v>134509</v>
      </c>
      <c r="C294" s="20">
        <v>4339</v>
      </c>
      <c r="D294" s="20">
        <v>259</v>
      </c>
      <c r="E294" s="23">
        <v>20</v>
      </c>
      <c r="F294" s="20">
        <v>91</v>
      </c>
      <c r="G294" s="20">
        <v>209</v>
      </c>
      <c r="H294" s="20">
        <v>6</v>
      </c>
      <c r="I294" s="20">
        <v>97</v>
      </c>
      <c r="J294" s="20">
        <v>517</v>
      </c>
      <c r="K294" s="20">
        <v>48</v>
      </c>
      <c r="L294" s="20">
        <v>91</v>
      </c>
      <c r="M294" s="36">
        <v>134.9</v>
      </c>
      <c r="N294" s="21">
        <v>14.63</v>
      </c>
      <c r="O294" s="36">
        <v>42</v>
      </c>
      <c r="P294" s="36">
        <v>13</v>
      </c>
      <c r="Q294" s="40">
        <v>66</v>
      </c>
      <c r="R294" s="36">
        <v>5.9</v>
      </c>
      <c r="S294" s="36">
        <v>1.8</v>
      </c>
      <c r="T294" s="40">
        <v>67</v>
      </c>
      <c r="U294" s="89">
        <f>C294/$M$2</f>
        <v>0.68873015873015875</v>
      </c>
      <c r="V294" s="90">
        <f>(C294*D294)/1000</f>
        <v>1123.8009999999999</v>
      </c>
      <c r="W294" s="91">
        <f t="shared" si="52"/>
        <v>0.54899902296042991</v>
      </c>
      <c r="X294" s="92">
        <f>(C294*G294)/1000</f>
        <v>906.851</v>
      </c>
      <c r="Y294" s="91">
        <f t="shared" si="53"/>
        <v>0.57577841269841268</v>
      </c>
    </row>
    <row r="295" spans="1:25" x14ac:dyDescent="0.2">
      <c r="A295" s="19" t="s">
        <v>39</v>
      </c>
      <c r="B295" s="20">
        <v>100739</v>
      </c>
      <c r="C295" s="20">
        <v>3358</v>
      </c>
      <c r="D295" s="20">
        <v>187</v>
      </c>
      <c r="E295" s="23">
        <v>32</v>
      </c>
      <c r="F295" s="20">
        <v>82</v>
      </c>
      <c r="G295" s="20">
        <v>211</v>
      </c>
      <c r="H295" s="2">
        <v>12</v>
      </c>
      <c r="I295" s="20">
        <v>94</v>
      </c>
      <c r="J295" s="20">
        <v>454</v>
      </c>
      <c r="K295" s="20">
        <v>52</v>
      </c>
      <c r="L295" s="20">
        <v>87</v>
      </c>
      <c r="M295" s="36">
        <v>108</v>
      </c>
      <c r="N295" s="21">
        <v>13.53</v>
      </c>
      <c r="O295" s="36">
        <v>34</v>
      </c>
      <c r="P295" s="36">
        <v>14</v>
      </c>
      <c r="Q295" s="40">
        <v>58</v>
      </c>
      <c r="R295" s="36">
        <v>4.5999999999999996</v>
      </c>
      <c r="S295" s="36">
        <v>1.6</v>
      </c>
      <c r="T295" s="40">
        <v>63</v>
      </c>
      <c r="U295" s="89">
        <f>C295/$M$2</f>
        <v>0.53301587301587305</v>
      </c>
      <c r="V295" s="90">
        <f>(C295*D295)/1000</f>
        <v>627.94600000000003</v>
      </c>
      <c r="W295" s="91">
        <f t="shared" si="52"/>
        <v>0.30676404494382026</v>
      </c>
      <c r="X295" s="92">
        <f>(C295*G295)/1000</f>
        <v>708.53800000000001</v>
      </c>
      <c r="Y295" s="91">
        <f t="shared" si="53"/>
        <v>0.44986539682539683</v>
      </c>
    </row>
    <row r="296" spans="1:25" x14ac:dyDescent="0.2">
      <c r="A296" s="19" t="s">
        <v>40</v>
      </c>
      <c r="B296" s="20">
        <v>109272</v>
      </c>
      <c r="C296" s="20">
        <v>3525</v>
      </c>
      <c r="D296" s="20">
        <v>168</v>
      </c>
      <c r="E296" s="23">
        <v>32</v>
      </c>
      <c r="F296" s="20">
        <v>78</v>
      </c>
      <c r="G296" s="20">
        <v>143</v>
      </c>
      <c r="H296" s="20">
        <v>12</v>
      </c>
      <c r="I296" s="20">
        <v>91</v>
      </c>
      <c r="J296" s="20">
        <v>265</v>
      </c>
      <c r="K296" s="23">
        <v>48</v>
      </c>
      <c r="L296" s="20">
        <v>80</v>
      </c>
      <c r="M296" s="36">
        <v>138</v>
      </c>
      <c r="N296" s="21">
        <v>14.32</v>
      </c>
      <c r="O296" s="36">
        <v>26</v>
      </c>
      <c r="P296" s="36">
        <v>12.6</v>
      </c>
      <c r="Q296" s="40">
        <v>51</v>
      </c>
      <c r="R296" s="36">
        <v>3.6</v>
      </c>
      <c r="S296" s="36">
        <v>1.8</v>
      </c>
      <c r="T296" s="40">
        <v>46</v>
      </c>
      <c r="U296" s="89">
        <f>C296/$M$2</f>
        <v>0.55952380952380953</v>
      </c>
      <c r="V296" s="90">
        <f>(C296*D296)/1000</f>
        <v>592.20000000000005</v>
      </c>
      <c r="W296" s="91">
        <f t="shared" si="52"/>
        <v>0.28930141670737669</v>
      </c>
      <c r="X296" s="92">
        <f>(C296*G296)/1000</f>
        <v>504.07499999999999</v>
      </c>
      <c r="Y296" s="91">
        <f t="shared" si="53"/>
        <v>0.32004761904761903</v>
      </c>
    </row>
    <row r="297" spans="1:25" x14ac:dyDescent="0.2">
      <c r="A297" s="19" t="s">
        <v>41</v>
      </c>
      <c r="B297" s="20">
        <v>113352</v>
      </c>
      <c r="C297" s="20">
        <v>3778</v>
      </c>
      <c r="D297" s="20">
        <v>205</v>
      </c>
      <c r="E297" s="23">
        <v>18</v>
      </c>
      <c r="F297" s="20">
        <v>88</v>
      </c>
      <c r="G297" s="20">
        <v>235</v>
      </c>
      <c r="H297" s="20">
        <v>8</v>
      </c>
      <c r="I297" s="20">
        <v>96</v>
      </c>
      <c r="J297" s="20">
        <v>1239</v>
      </c>
      <c r="K297" s="20">
        <v>51</v>
      </c>
      <c r="L297" s="20">
        <v>89</v>
      </c>
      <c r="M297" s="36">
        <v>105</v>
      </c>
      <c r="N297" s="21">
        <v>14.82</v>
      </c>
      <c r="O297" s="36">
        <v>33</v>
      </c>
      <c r="P297" s="36">
        <v>9.4</v>
      </c>
      <c r="Q297" s="40">
        <v>71</v>
      </c>
      <c r="R297" s="36">
        <v>5.7</v>
      </c>
      <c r="S297" s="36">
        <v>1.3</v>
      </c>
      <c r="T297" s="40">
        <v>77</v>
      </c>
      <c r="U297" s="89">
        <f>C297/$M$2</f>
        <v>0.59968253968253971</v>
      </c>
      <c r="V297" s="90">
        <f>(C297*D297)/1000</f>
        <v>774.49</v>
      </c>
      <c r="W297" s="91">
        <f t="shared" si="52"/>
        <v>0.37835368832437716</v>
      </c>
      <c r="X297" s="92">
        <f>(C297*G297)/1000</f>
        <v>887.83</v>
      </c>
      <c r="Y297" s="91">
        <f t="shared" si="53"/>
        <v>0.56370158730158737</v>
      </c>
    </row>
    <row r="298" spans="1:25" ht="15.75" thickBot="1" x14ac:dyDescent="0.25">
      <c r="A298" s="19" t="s">
        <v>42</v>
      </c>
      <c r="B298" s="20">
        <v>97808</v>
      </c>
      <c r="C298" s="20">
        <v>3155</v>
      </c>
      <c r="D298" s="20">
        <v>142</v>
      </c>
      <c r="E298" s="23">
        <v>11</v>
      </c>
      <c r="F298" s="20">
        <v>93</v>
      </c>
      <c r="G298" s="20">
        <v>178</v>
      </c>
      <c r="H298" s="20">
        <v>8</v>
      </c>
      <c r="I298" s="20">
        <v>95</v>
      </c>
      <c r="J298" s="20">
        <v>377</v>
      </c>
      <c r="K298" s="20">
        <v>38</v>
      </c>
      <c r="L298" s="20">
        <v>89</v>
      </c>
      <c r="M298" s="36">
        <v>127</v>
      </c>
      <c r="N298" s="21">
        <v>14.58</v>
      </c>
      <c r="O298" s="36">
        <v>51</v>
      </c>
      <c r="P298" s="36">
        <v>11.3</v>
      </c>
      <c r="Q298" s="40">
        <v>77</v>
      </c>
      <c r="R298" s="36">
        <v>4</v>
      </c>
      <c r="S298" s="36">
        <v>1.2</v>
      </c>
      <c r="T298" s="40">
        <v>69</v>
      </c>
      <c r="U298" s="89">
        <f>C298/$M$2</f>
        <v>0.50079365079365079</v>
      </c>
      <c r="V298" s="90">
        <f>(C298*D298)/1000</f>
        <v>448.01</v>
      </c>
      <c r="W298" s="91">
        <f t="shared" si="52"/>
        <v>0.21886174890083049</v>
      </c>
      <c r="X298" s="92">
        <f>(C298*G298)/1000</f>
        <v>561.59</v>
      </c>
      <c r="Y298" s="91">
        <f t="shared" si="53"/>
        <v>0.35656507936507936</v>
      </c>
    </row>
    <row r="299" spans="1:25" ht="16.5" thickTop="1" x14ac:dyDescent="0.25">
      <c r="A299" s="32" t="s">
        <v>112</v>
      </c>
      <c r="B299" s="46">
        <f>SUM(B287:B298)</f>
        <v>1232358</v>
      </c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44">
        <f>SUM(M287:M298)</f>
        <v>1590.63</v>
      </c>
      <c r="N299" s="39"/>
      <c r="O299" s="44"/>
      <c r="P299" s="44"/>
      <c r="Q299" s="25"/>
      <c r="R299" s="44">
        <f t="shared" ref="R299:T299" si="54">SUM(R287:R298)</f>
        <v>63.300000000000004</v>
      </c>
      <c r="S299" s="44">
        <f t="shared" si="54"/>
        <v>20.8</v>
      </c>
      <c r="T299" s="25">
        <f t="shared" si="54"/>
        <v>781</v>
      </c>
      <c r="U299" s="93"/>
      <c r="V299" s="94"/>
      <c r="W299" s="95"/>
      <c r="X299" s="96"/>
      <c r="Y299" s="95"/>
    </row>
    <row r="300" spans="1:25" ht="15.75" thickBot="1" x14ac:dyDescent="0.25">
      <c r="A300" s="33" t="s">
        <v>113</v>
      </c>
      <c r="B300" s="28">
        <f t="shared" ref="B300:N300" si="55">AVERAGE(B287:B298)</f>
        <v>102696.5</v>
      </c>
      <c r="C300" s="28">
        <f t="shared" si="55"/>
        <v>3365</v>
      </c>
      <c r="D300" s="28">
        <f t="shared" si="55"/>
        <v>217.58333333333334</v>
      </c>
      <c r="E300" s="28">
        <f t="shared" si="55"/>
        <v>21.083333333333332</v>
      </c>
      <c r="F300" s="28">
        <f>AVERAGE(F287:F298)</f>
        <v>88.916666666666671</v>
      </c>
      <c r="G300" s="28">
        <f>AVERAGE(G287:G298)</f>
        <v>195.83333333333334</v>
      </c>
      <c r="H300" s="28">
        <f>AVERAGE(H287:H298)</f>
        <v>7.666666666666667</v>
      </c>
      <c r="I300" s="28">
        <f>AVERAGE(I287:I298)</f>
        <v>95.833333333333329</v>
      </c>
      <c r="J300" s="28">
        <f t="shared" si="55"/>
        <v>536.58333333333337</v>
      </c>
      <c r="K300" s="28">
        <f t="shared" si="55"/>
        <v>48.583333333333336</v>
      </c>
      <c r="L300" s="28">
        <f>AVERAGE(L287:L298)</f>
        <v>88.416666666666671</v>
      </c>
      <c r="M300" s="45">
        <f t="shared" si="55"/>
        <v>132.55250000000001</v>
      </c>
      <c r="N300" s="34">
        <f t="shared" si="55"/>
        <v>14.093333333333334</v>
      </c>
      <c r="O300" s="45">
        <f t="shared" ref="O300:T300" si="56">AVERAGE(O287:O298)</f>
        <v>37.958333333333336</v>
      </c>
      <c r="P300" s="45">
        <f t="shared" si="56"/>
        <v>10.541666666666666</v>
      </c>
      <c r="Q300" s="28">
        <f t="shared" si="56"/>
        <v>71</v>
      </c>
      <c r="R300" s="45">
        <f t="shared" si="56"/>
        <v>5.2750000000000004</v>
      </c>
      <c r="S300" s="45">
        <f t="shared" si="56"/>
        <v>1.7333333333333334</v>
      </c>
      <c r="T300" s="28">
        <f t="shared" si="56"/>
        <v>65.083333333333329</v>
      </c>
      <c r="U300" s="97">
        <f>C300/$M$2</f>
        <v>0.53412698412698412</v>
      </c>
      <c r="V300" s="98">
        <f>(C300*D300)/1000</f>
        <v>732.16791666666677</v>
      </c>
      <c r="W300" s="99">
        <f t="shared" si="52"/>
        <v>0.35767851327145422</v>
      </c>
      <c r="X300" s="100">
        <f>(C300*G300)/1000</f>
        <v>658.97916666666674</v>
      </c>
      <c r="Y300" s="99">
        <f t="shared" si="53"/>
        <v>0.41839947089947094</v>
      </c>
    </row>
    <row r="301" spans="1:25" ht="15.75" thickTop="1" x14ac:dyDescent="0.2"/>
    <row r="302" spans="1:25" ht="15.75" thickBot="1" x14ac:dyDescent="0.25"/>
    <row r="303" spans="1:25" ht="16.5" thickTop="1" x14ac:dyDescent="0.25">
      <c r="A303" s="30" t="s">
        <v>8</v>
      </c>
      <c r="B303" s="12" t="s">
        <v>9</v>
      </c>
      <c r="C303" s="12" t="s">
        <v>9</v>
      </c>
      <c r="D303" s="12" t="s">
        <v>61</v>
      </c>
      <c r="E303" s="12" t="s">
        <v>62</v>
      </c>
      <c r="F303" s="41" t="s">
        <v>4</v>
      </c>
      <c r="G303" s="12" t="s">
        <v>63</v>
      </c>
      <c r="H303" s="12" t="s">
        <v>64</v>
      </c>
      <c r="I303" s="41" t="s">
        <v>5</v>
      </c>
      <c r="J303" s="12" t="s">
        <v>65</v>
      </c>
      <c r="K303" s="12" t="s">
        <v>66</v>
      </c>
      <c r="L303" s="41" t="s">
        <v>17</v>
      </c>
      <c r="M303" s="12" t="s">
        <v>19</v>
      </c>
      <c r="N303" s="13" t="s">
        <v>20</v>
      </c>
      <c r="O303" s="12" t="s">
        <v>98</v>
      </c>
      <c r="P303" s="12" t="s">
        <v>99</v>
      </c>
      <c r="Q303" s="69" t="s">
        <v>53</v>
      </c>
      <c r="R303" s="12" t="s">
        <v>100</v>
      </c>
      <c r="S303" s="12" t="s">
        <v>101</v>
      </c>
      <c r="T303" s="69" t="s">
        <v>22</v>
      </c>
      <c r="U303" s="81" t="s">
        <v>72</v>
      </c>
      <c r="V303" s="82" t="s">
        <v>73</v>
      </c>
      <c r="W303" s="83" t="s">
        <v>74</v>
      </c>
      <c r="X303" s="84" t="s">
        <v>72</v>
      </c>
      <c r="Y303" s="83" t="s">
        <v>72</v>
      </c>
    </row>
    <row r="304" spans="1:25" ht="16.5" thickBot="1" x14ac:dyDescent="0.3">
      <c r="A304" s="31" t="s">
        <v>114</v>
      </c>
      <c r="B304" s="16" t="s">
        <v>68</v>
      </c>
      <c r="C304" s="17" t="s">
        <v>69</v>
      </c>
      <c r="D304" s="16" t="s">
        <v>26</v>
      </c>
      <c r="E304" s="16" t="s">
        <v>26</v>
      </c>
      <c r="F304" s="42" t="s">
        <v>27</v>
      </c>
      <c r="G304" s="16" t="s">
        <v>26</v>
      </c>
      <c r="H304" s="16" t="s">
        <v>26</v>
      </c>
      <c r="I304" s="42" t="s">
        <v>27</v>
      </c>
      <c r="J304" s="16" t="s">
        <v>26</v>
      </c>
      <c r="K304" s="16" t="s">
        <v>26</v>
      </c>
      <c r="L304" s="42" t="s">
        <v>27</v>
      </c>
      <c r="M304" s="16" t="s">
        <v>29</v>
      </c>
      <c r="N304" s="18" t="s">
        <v>30</v>
      </c>
      <c r="O304" s="16" t="s">
        <v>26</v>
      </c>
      <c r="P304" s="16" t="s">
        <v>26</v>
      </c>
      <c r="Q304" s="35" t="s">
        <v>55</v>
      </c>
      <c r="R304" s="16" t="s">
        <v>26</v>
      </c>
      <c r="S304" s="16" t="s">
        <v>26</v>
      </c>
      <c r="T304" s="35" t="s">
        <v>55</v>
      </c>
      <c r="U304" s="85" t="s">
        <v>9</v>
      </c>
      <c r="V304" s="86" t="s">
        <v>76</v>
      </c>
      <c r="W304" s="87" t="s">
        <v>77</v>
      </c>
      <c r="X304" s="88" t="s">
        <v>78</v>
      </c>
      <c r="Y304" s="87" t="s">
        <v>79</v>
      </c>
    </row>
    <row r="305" spans="1:25" ht="15.75" thickTop="1" x14ac:dyDescent="0.2">
      <c r="A305" s="19" t="s">
        <v>31</v>
      </c>
      <c r="B305" s="20">
        <v>94523</v>
      </c>
      <c r="C305" s="20">
        <v>3049</v>
      </c>
      <c r="D305" s="20">
        <v>251</v>
      </c>
      <c r="E305" s="23">
        <v>11</v>
      </c>
      <c r="F305" s="20">
        <v>95</v>
      </c>
      <c r="G305" s="20">
        <v>274</v>
      </c>
      <c r="H305" s="20">
        <v>9</v>
      </c>
      <c r="I305" s="20">
        <v>96</v>
      </c>
      <c r="J305" s="20">
        <v>526</v>
      </c>
      <c r="K305" s="20">
        <v>60</v>
      </c>
      <c r="L305" s="20">
        <v>86</v>
      </c>
      <c r="M305" s="36">
        <v>178</v>
      </c>
      <c r="N305" s="21">
        <v>14.2</v>
      </c>
      <c r="O305" s="36">
        <v>60</v>
      </c>
      <c r="P305" s="36">
        <v>9.1</v>
      </c>
      <c r="Q305" s="40">
        <v>85</v>
      </c>
      <c r="R305" s="36">
        <v>8.8000000000000007</v>
      </c>
      <c r="S305" s="36">
        <v>1.3</v>
      </c>
      <c r="T305" s="40">
        <v>85</v>
      </c>
      <c r="U305" s="89">
        <f>C305/$M$2</f>
        <v>0.48396825396825399</v>
      </c>
      <c r="V305" s="90">
        <f>(C305*D305)/1000</f>
        <v>765.29899999999998</v>
      </c>
      <c r="W305" s="91">
        <f>(V305)/$O$3</f>
        <v>0.37386370297997068</v>
      </c>
      <c r="X305" s="92">
        <f>(C305*G305)/1000</f>
        <v>835.42600000000004</v>
      </c>
      <c r="Y305" s="91">
        <f>X305/$Q$3</f>
        <v>0.53042920634920643</v>
      </c>
    </row>
    <row r="306" spans="1:25" x14ac:dyDescent="0.2">
      <c r="A306" s="19" t="s">
        <v>32</v>
      </c>
      <c r="B306" s="20">
        <v>91527</v>
      </c>
      <c r="C306" s="20">
        <v>3269</v>
      </c>
      <c r="D306" s="20">
        <v>201</v>
      </c>
      <c r="E306" s="23">
        <v>20</v>
      </c>
      <c r="F306" s="20">
        <v>89</v>
      </c>
      <c r="G306" s="20">
        <v>247</v>
      </c>
      <c r="H306" s="20">
        <v>13</v>
      </c>
      <c r="I306" s="20">
        <v>94</v>
      </c>
      <c r="J306" s="20">
        <v>699</v>
      </c>
      <c r="K306" s="20">
        <v>38</v>
      </c>
      <c r="L306" s="20">
        <v>94</v>
      </c>
      <c r="M306" s="36">
        <v>158</v>
      </c>
      <c r="N306" s="21">
        <v>14.9</v>
      </c>
      <c r="O306" s="36">
        <v>30</v>
      </c>
      <c r="P306" s="36">
        <v>8.5</v>
      </c>
      <c r="Q306" s="40">
        <v>71</v>
      </c>
      <c r="R306" s="36">
        <v>7.4</v>
      </c>
      <c r="S306" s="36">
        <v>1.75</v>
      </c>
      <c r="T306" s="40">
        <v>75</v>
      </c>
      <c r="U306" s="89">
        <f>C306/$M$2</f>
        <v>0.51888888888888884</v>
      </c>
      <c r="V306" s="90">
        <f>(C306*D306)/1000</f>
        <v>657.06899999999996</v>
      </c>
      <c r="W306" s="91">
        <f t="shared" ref="W306:W318" si="57">(V306)/$O$3</f>
        <v>0.32099120664386904</v>
      </c>
      <c r="X306" s="92">
        <f>(C306*G306)/1000</f>
        <v>807.44299999999998</v>
      </c>
      <c r="Y306" s="91">
        <f t="shared" ref="Y306:Y318" si="58">X306/$Q$3</f>
        <v>0.51266222222222224</v>
      </c>
    </row>
    <row r="307" spans="1:25" x14ac:dyDescent="0.2">
      <c r="A307" s="19" t="s">
        <v>33</v>
      </c>
      <c r="B307" s="20">
        <v>117170</v>
      </c>
      <c r="C307" s="20">
        <v>3780</v>
      </c>
      <c r="D307" s="20">
        <v>247</v>
      </c>
      <c r="E307" s="23">
        <v>14</v>
      </c>
      <c r="F307" s="20">
        <v>94</v>
      </c>
      <c r="G307" s="20">
        <v>249</v>
      </c>
      <c r="H307" s="20">
        <v>11</v>
      </c>
      <c r="I307" s="20">
        <v>95</v>
      </c>
      <c r="J307" s="20">
        <v>516</v>
      </c>
      <c r="K307" s="20">
        <v>29</v>
      </c>
      <c r="L307" s="20">
        <v>94</v>
      </c>
      <c r="M307" s="36">
        <v>46</v>
      </c>
      <c r="N307" s="21">
        <v>15</v>
      </c>
      <c r="O307" s="36">
        <v>50</v>
      </c>
      <c r="P307" s="36">
        <v>3.9</v>
      </c>
      <c r="Q307" s="40">
        <v>92</v>
      </c>
      <c r="R307" s="36">
        <v>6.3</v>
      </c>
      <c r="S307" s="36">
        <v>1.04</v>
      </c>
      <c r="T307" s="40">
        <v>83</v>
      </c>
      <c r="U307" s="89">
        <f>C307/$M$2</f>
        <v>0.6</v>
      </c>
      <c r="V307" s="90">
        <f>(C307*D307)/1000</f>
        <v>933.66</v>
      </c>
      <c r="W307" s="91">
        <f t="shared" si="57"/>
        <v>0.4561113825109917</v>
      </c>
      <c r="X307" s="92">
        <f>(C307*G307)/1000</f>
        <v>941.22</v>
      </c>
      <c r="Y307" s="91">
        <f t="shared" si="58"/>
        <v>0.59760000000000002</v>
      </c>
    </row>
    <row r="308" spans="1:25" x14ac:dyDescent="0.2">
      <c r="A308" s="19" t="s">
        <v>34</v>
      </c>
      <c r="B308" s="20">
        <v>96588</v>
      </c>
      <c r="C308" s="20">
        <v>3220</v>
      </c>
      <c r="D308" s="20">
        <v>343</v>
      </c>
      <c r="E308" s="23">
        <v>30</v>
      </c>
      <c r="F308" s="20">
        <v>90</v>
      </c>
      <c r="G308" s="20">
        <v>283</v>
      </c>
      <c r="H308" s="20">
        <v>10</v>
      </c>
      <c r="I308" s="20">
        <v>96</v>
      </c>
      <c r="J308" s="20">
        <v>756</v>
      </c>
      <c r="K308" s="20">
        <v>41</v>
      </c>
      <c r="L308" s="20">
        <v>94</v>
      </c>
      <c r="M308" s="36">
        <v>127.04</v>
      </c>
      <c r="N308" s="21">
        <v>14.79</v>
      </c>
      <c r="O308" s="36">
        <v>51.7</v>
      </c>
      <c r="P308" s="36">
        <v>6.2</v>
      </c>
      <c r="Q308" s="40">
        <v>85</v>
      </c>
      <c r="R308" s="36">
        <v>6.5</v>
      </c>
      <c r="S308" s="36">
        <v>2</v>
      </c>
      <c r="T308" s="40">
        <v>60</v>
      </c>
      <c r="U308" s="89">
        <f>C308/$M$2</f>
        <v>0.51111111111111107</v>
      </c>
      <c r="V308" s="90">
        <f>(C308*D308)/1000</f>
        <v>1104.46</v>
      </c>
      <c r="W308" s="91">
        <f t="shared" si="57"/>
        <v>0.53955056179775285</v>
      </c>
      <c r="X308" s="92">
        <f>(C308*G308)/1000</f>
        <v>911.26</v>
      </c>
      <c r="Y308" s="91">
        <f t="shared" si="58"/>
        <v>0.57857777777777775</v>
      </c>
    </row>
    <row r="309" spans="1:25" x14ac:dyDescent="0.2">
      <c r="A309" s="19" t="s">
        <v>92</v>
      </c>
      <c r="B309" s="20">
        <v>103641</v>
      </c>
      <c r="C309" s="20">
        <v>3343</v>
      </c>
      <c r="D309" s="20">
        <v>245</v>
      </c>
      <c r="E309" s="23">
        <v>15</v>
      </c>
      <c r="F309" s="20">
        <v>94</v>
      </c>
      <c r="G309" s="20">
        <v>240</v>
      </c>
      <c r="H309" s="20">
        <v>10</v>
      </c>
      <c r="I309" s="20">
        <v>96</v>
      </c>
      <c r="J309" s="20">
        <v>612</v>
      </c>
      <c r="K309" s="20">
        <v>39</v>
      </c>
      <c r="L309" s="20">
        <v>93</v>
      </c>
      <c r="M309" s="36">
        <v>71</v>
      </c>
      <c r="N309" s="21">
        <v>13.38</v>
      </c>
      <c r="O309" s="36">
        <v>56.8</v>
      </c>
      <c r="P309" s="36">
        <v>8.1999999999999993</v>
      </c>
      <c r="Q309" s="40">
        <v>85</v>
      </c>
      <c r="R309" s="36">
        <v>6.8</v>
      </c>
      <c r="S309" s="36">
        <v>1.8</v>
      </c>
      <c r="T309" s="40">
        <v>73</v>
      </c>
      <c r="U309" s="89">
        <f>C309/$M$2</f>
        <v>0.53063492063492068</v>
      </c>
      <c r="V309" s="90">
        <f>(C309*D309)/1000</f>
        <v>819.03499999999997</v>
      </c>
      <c r="W309" s="91">
        <f t="shared" si="57"/>
        <v>0.40011480214948703</v>
      </c>
      <c r="X309" s="92">
        <f>(C309*G309)/1000</f>
        <v>802.32</v>
      </c>
      <c r="Y309" s="91">
        <f t="shared" si="58"/>
        <v>0.50940952380952387</v>
      </c>
    </row>
    <row r="310" spans="1:25" x14ac:dyDescent="0.2">
      <c r="A310" s="19" t="s">
        <v>36</v>
      </c>
      <c r="B310" s="20">
        <v>101146</v>
      </c>
      <c r="C310" s="20">
        <v>3372</v>
      </c>
      <c r="D310" s="20">
        <v>314</v>
      </c>
      <c r="E310" s="23">
        <v>9</v>
      </c>
      <c r="F310" s="20">
        <v>97</v>
      </c>
      <c r="G310" s="20">
        <v>250</v>
      </c>
      <c r="H310" s="20">
        <v>8</v>
      </c>
      <c r="I310" s="20">
        <v>96</v>
      </c>
      <c r="J310" s="20">
        <v>676</v>
      </c>
      <c r="K310" s="20">
        <v>33</v>
      </c>
      <c r="L310" s="20">
        <v>95</v>
      </c>
      <c r="M310" s="36">
        <v>134.41999999999999</v>
      </c>
      <c r="N310" s="21">
        <v>14.26</v>
      </c>
      <c r="O310" s="36">
        <v>58.8</v>
      </c>
      <c r="P310" s="36">
        <v>8.8000000000000007</v>
      </c>
      <c r="Q310" s="40">
        <v>85</v>
      </c>
      <c r="R310" s="36">
        <v>8.6</v>
      </c>
      <c r="S310" s="36">
        <v>1.6</v>
      </c>
      <c r="T310" s="40">
        <v>80</v>
      </c>
      <c r="U310" s="89">
        <f>C310/$M$2</f>
        <v>0.53523809523809529</v>
      </c>
      <c r="V310" s="90">
        <f>(C310*D310)/1000</f>
        <v>1058.808</v>
      </c>
      <c r="W310" s="91">
        <f t="shared" si="57"/>
        <v>0.51724865657059116</v>
      </c>
      <c r="X310" s="92">
        <f>(C310*G310)/1000</f>
        <v>843</v>
      </c>
      <c r="Y310" s="91">
        <f t="shared" si="58"/>
        <v>0.53523809523809529</v>
      </c>
    </row>
    <row r="311" spans="1:25" x14ac:dyDescent="0.2">
      <c r="A311" s="19" t="s">
        <v>37</v>
      </c>
      <c r="B311" s="20">
        <v>107563</v>
      </c>
      <c r="C311" s="20">
        <v>3470</v>
      </c>
      <c r="D311" s="20">
        <v>307</v>
      </c>
      <c r="E311" s="23">
        <v>12</v>
      </c>
      <c r="F311" s="20">
        <v>96</v>
      </c>
      <c r="G311" s="20">
        <v>318</v>
      </c>
      <c r="H311" s="20">
        <v>7</v>
      </c>
      <c r="I311" s="20">
        <v>97</v>
      </c>
      <c r="J311" s="20">
        <v>731</v>
      </c>
      <c r="K311" s="20">
        <v>36</v>
      </c>
      <c r="L311" s="20">
        <v>94</v>
      </c>
      <c r="M311" s="36">
        <v>127.64</v>
      </c>
      <c r="N311" s="21">
        <v>14.11</v>
      </c>
      <c r="O311" s="36">
        <v>83.1</v>
      </c>
      <c r="P311" s="36">
        <v>5.7</v>
      </c>
      <c r="Q311" s="40">
        <v>90</v>
      </c>
      <c r="R311" s="36">
        <v>10.9</v>
      </c>
      <c r="S311" s="36">
        <v>1.8</v>
      </c>
      <c r="T311" s="40">
        <v>83</v>
      </c>
      <c r="U311" s="89">
        <f>C311/$M$2</f>
        <v>0.55079365079365084</v>
      </c>
      <c r="V311" s="90">
        <f>(C311*D311)/1000</f>
        <v>1065.29</v>
      </c>
      <c r="W311" s="91">
        <f t="shared" si="57"/>
        <v>0.52041524181729359</v>
      </c>
      <c r="X311" s="92">
        <f>(C311*G311)/1000</f>
        <v>1103.46</v>
      </c>
      <c r="Y311" s="91">
        <f t="shared" si="58"/>
        <v>0.70060952380952379</v>
      </c>
    </row>
    <row r="312" spans="1:25" x14ac:dyDescent="0.2">
      <c r="A312" s="19" t="s">
        <v>38</v>
      </c>
      <c r="B312" s="20">
        <v>121124</v>
      </c>
      <c r="C312" s="20">
        <v>3907</v>
      </c>
      <c r="D312" s="20">
        <v>351</v>
      </c>
      <c r="E312" s="23">
        <v>9</v>
      </c>
      <c r="F312" s="20">
        <v>97</v>
      </c>
      <c r="G312" s="20">
        <v>308</v>
      </c>
      <c r="H312" s="20">
        <v>6</v>
      </c>
      <c r="I312" s="20">
        <v>98</v>
      </c>
      <c r="J312" s="20">
        <v>691</v>
      </c>
      <c r="K312" s="20">
        <v>45</v>
      </c>
      <c r="L312" s="20">
        <v>92</v>
      </c>
      <c r="M312" s="36">
        <v>132.06</v>
      </c>
      <c r="N312" s="21">
        <v>14.48</v>
      </c>
      <c r="O312" s="36">
        <v>67.900000000000006</v>
      </c>
      <c r="P312" s="36">
        <v>7.1</v>
      </c>
      <c r="Q312" s="40">
        <v>84</v>
      </c>
      <c r="R312" s="36">
        <v>9.5</v>
      </c>
      <c r="S312" s="36">
        <v>1.2</v>
      </c>
      <c r="T312" s="40">
        <v>88</v>
      </c>
      <c r="U312" s="89">
        <f>C312/$M$2</f>
        <v>0.62015873015873013</v>
      </c>
      <c r="V312" s="90">
        <f>(C312*D312)/1000</f>
        <v>1371.357</v>
      </c>
      <c r="W312" s="91">
        <f t="shared" si="57"/>
        <v>0.66993502686858819</v>
      </c>
      <c r="X312" s="92">
        <f>(C312*G312)/1000</f>
        <v>1203.356</v>
      </c>
      <c r="Y312" s="91">
        <f t="shared" si="58"/>
        <v>0.76403555555555558</v>
      </c>
    </row>
    <row r="313" spans="1:25" x14ac:dyDescent="0.2">
      <c r="A313" s="19" t="s">
        <v>39</v>
      </c>
      <c r="B313" s="20">
        <v>87634</v>
      </c>
      <c r="C313" s="20">
        <v>2921</v>
      </c>
      <c r="D313" s="20">
        <v>362</v>
      </c>
      <c r="E313" s="23">
        <v>11</v>
      </c>
      <c r="F313" s="20">
        <v>97</v>
      </c>
      <c r="G313" s="20">
        <v>295</v>
      </c>
      <c r="H313" s="2">
        <v>10</v>
      </c>
      <c r="I313" s="20">
        <v>96</v>
      </c>
      <c r="J313" s="20">
        <v>760</v>
      </c>
      <c r="K313" s="20">
        <v>57</v>
      </c>
      <c r="L313" s="20">
        <v>92</v>
      </c>
      <c r="M313" s="36">
        <v>125.9</v>
      </c>
      <c r="N313" s="21">
        <v>14.37</v>
      </c>
      <c r="O313" s="36">
        <v>93.9</v>
      </c>
      <c r="P313" s="36">
        <v>9.9</v>
      </c>
      <c r="Q313" s="40">
        <v>89</v>
      </c>
      <c r="R313" s="36">
        <v>9</v>
      </c>
      <c r="S313" s="36">
        <v>1.6</v>
      </c>
      <c r="T313" s="40">
        <v>84</v>
      </c>
      <c r="U313" s="89">
        <f>C313/$M$2</f>
        <v>0.46365079365079365</v>
      </c>
      <c r="V313" s="90">
        <f>(C313*D313)/1000</f>
        <v>1057.402</v>
      </c>
      <c r="W313" s="91">
        <f t="shared" si="57"/>
        <v>0.51656179775280897</v>
      </c>
      <c r="X313" s="92">
        <f>(C313*G313)/1000</f>
        <v>861.69500000000005</v>
      </c>
      <c r="Y313" s="91">
        <f t="shared" si="58"/>
        <v>0.54710793650793654</v>
      </c>
    </row>
    <row r="314" spans="1:25" x14ac:dyDescent="0.2">
      <c r="A314" s="19" t="s">
        <v>40</v>
      </c>
      <c r="B314" s="20">
        <v>80695</v>
      </c>
      <c r="C314" s="20">
        <v>2603</v>
      </c>
      <c r="D314" s="20">
        <v>382</v>
      </c>
      <c r="E314" s="23">
        <v>18</v>
      </c>
      <c r="F314" s="20">
        <v>95</v>
      </c>
      <c r="G314" s="20">
        <v>375</v>
      </c>
      <c r="H314" s="20">
        <v>6</v>
      </c>
      <c r="I314" s="20">
        <v>98</v>
      </c>
      <c r="J314" s="20">
        <v>801</v>
      </c>
      <c r="K314" s="23">
        <v>40</v>
      </c>
      <c r="L314" s="20">
        <v>94</v>
      </c>
      <c r="M314" s="36">
        <v>106.88</v>
      </c>
      <c r="N314" s="21">
        <v>14.71</v>
      </c>
      <c r="O314" s="36">
        <v>72.599999999999994</v>
      </c>
      <c r="P314" s="36">
        <v>10.9</v>
      </c>
      <c r="Q314" s="40">
        <v>85</v>
      </c>
      <c r="R314" s="36">
        <v>9.8000000000000007</v>
      </c>
      <c r="S314" s="36">
        <v>2.2000000000000002</v>
      </c>
      <c r="T314" s="40">
        <v>78</v>
      </c>
      <c r="U314" s="89">
        <f>C314/$M$2</f>
        <v>0.41317460317460319</v>
      </c>
      <c r="V314" s="90">
        <f>(C314*D314)/1000</f>
        <v>994.346</v>
      </c>
      <c r="W314" s="91">
        <f t="shared" si="57"/>
        <v>0.48575769418661457</v>
      </c>
      <c r="X314" s="92">
        <f>(C314*G314)/1000</f>
        <v>976.125</v>
      </c>
      <c r="Y314" s="91">
        <f t="shared" si="58"/>
        <v>0.61976190476190474</v>
      </c>
    </row>
    <row r="315" spans="1:25" x14ac:dyDescent="0.2">
      <c r="A315" s="19" t="s">
        <v>41</v>
      </c>
      <c r="B315" s="20">
        <v>84896</v>
      </c>
      <c r="C315" s="20">
        <v>2830</v>
      </c>
      <c r="D315" s="20">
        <v>333</v>
      </c>
      <c r="E315" s="23">
        <v>10</v>
      </c>
      <c r="F315" s="20">
        <v>97</v>
      </c>
      <c r="G315" s="20">
        <v>415</v>
      </c>
      <c r="H315" s="20">
        <v>7</v>
      </c>
      <c r="I315" s="20">
        <v>98</v>
      </c>
      <c r="J315" s="20">
        <v>699</v>
      </c>
      <c r="K315" s="20">
        <v>35</v>
      </c>
      <c r="L315" s="20">
        <v>94</v>
      </c>
      <c r="M315" s="36">
        <v>118.56</v>
      </c>
      <c r="N315" s="21">
        <v>15.04</v>
      </c>
      <c r="O315" s="36">
        <v>89.6</v>
      </c>
      <c r="P315" s="36">
        <v>7.7</v>
      </c>
      <c r="Q315" s="40">
        <v>92</v>
      </c>
      <c r="R315" s="36">
        <v>9.6</v>
      </c>
      <c r="S315" s="36">
        <v>1.6</v>
      </c>
      <c r="T315" s="40">
        <v>83</v>
      </c>
      <c r="U315" s="89">
        <f>C315/$M$2</f>
        <v>0.44920634920634922</v>
      </c>
      <c r="V315" s="90">
        <f>(C315*D315)/1000</f>
        <v>942.39</v>
      </c>
      <c r="W315" s="91">
        <f t="shared" si="57"/>
        <v>0.46037616023448952</v>
      </c>
      <c r="X315" s="92">
        <f>(C315*G315)/1000</f>
        <v>1174.45</v>
      </c>
      <c r="Y315" s="91">
        <f t="shared" si="58"/>
        <v>0.74568253968253972</v>
      </c>
    </row>
    <row r="316" spans="1:25" ht="15.75" thickBot="1" x14ac:dyDescent="0.25">
      <c r="A316" s="19" t="s">
        <v>42</v>
      </c>
      <c r="B316" s="20">
        <v>74542</v>
      </c>
      <c r="C316" s="20">
        <v>2405</v>
      </c>
      <c r="D316" s="20">
        <v>414</v>
      </c>
      <c r="E316" s="23">
        <v>11</v>
      </c>
      <c r="F316" s="20">
        <v>97</v>
      </c>
      <c r="G316" s="20">
        <v>388</v>
      </c>
      <c r="H316" s="20">
        <v>8</v>
      </c>
      <c r="I316" s="20">
        <v>98</v>
      </c>
      <c r="J316" s="20">
        <v>744</v>
      </c>
      <c r="K316" s="20">
        <v>37</v>
      </c>
      <c r="L316" s="20">
        <v>95</v>
      </c>
      <c r="M316" s="36">
        <v>122.72</v>
      </c>
      <c r="N316" s="21">
        <v>14.56</v>
      </c>
      <c r="O316" s="36">
        <v>82.7</v>
      </c>
      <c r="P316" s="36">
        <v>10.199999999999999</v>
      </c>
      <c r="Q316" s="40">
        <v>88</v>
      </c>
      <c r="R316" s="36">
        <v>10</v>
      </c>
      <c r="S316" s="36">
        <v>1.8</v>
      </c>
      <c r="T316" s="40">
        <v>81</v>
      </c>
      <c r="U316" s="89">
        <f>C316/$M$2</f>
        <v>0.38174603174603172</v>
      </c>
      <c r="V316" s="90">
        <f>(C316*D316)/1000</f>
        <v>995.67</v>
      </c>
      <c r="W316" s="91">
        <f t="shared" si="57"/>
        <v>0.48640449438202243</v>
      </c>
      <c r="X316" s="92">
        <f>(C316*G316)/1000</f>
        <v>933.14</v>
      </c>
      <c r="Y316" s="91">
        <f t="shared" si="58"/>
        <v>0.59246984126984126</v>
      </c>
    </row>
    <row r="317" spans="1:25" ht="16.5" thickTop="1" x14ac:dyDescent="0.25">
      <c r="A317" s="32" t="s">
        <v>115</v>
      </c>
      <c r="B317" s="46">
        <f>SUM(B305:B316)</f>
        <v>1161049</v>
      </c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44">
        <f>SUM(M305:M316)</f>
        <v>1448.22</v>
      </c>
      <c r="N317" s="39"/>
      <c r="O317" s="44"/>
      <c r="P317" s="44"/>
      <c r="Q317" s="25"/>
      <c r="R317" s="44">
        <f t="shared" ref="R317:T317" si="59">SUM(R305:R316)</f>
        <v>103.2</v>
      </c>
      <c r="S317" s="44">
        <f t="shared" si="59"/>
        <v>19.690000000000001</v>
      </c>
      <c r="T317" s="25">
        <f t="shared" si="59"/>
        <v>953</v>
      </c>
      <c r="U317" s="93"/>
      <c r="V317" s="94"/>
      <c r="W317" s="95"/>
      <c r="X317" s="96"/>
      <c r="Y317" s="95"/>
    </row>
    <row r="318" spans="1:25" ht="15.75" thickBot="1" x14ac:dyDescent="0.25">
      <c r="A318" s="33" t="s">
        <v>116</v>
      </c>
      <c r="B318" s="28">
        <f t="shared" ref="B318:N318" si="60">AVERAGE(B305:B316)</f>
        <v>96754.083333333328</v>
      </c>
      <c r="C318" s="28">
        <f t="shared" si="60"/>
        <v>3180.75</v>
      </c>
      <c r="D318" s="28">
        <f t="shared" si="60"/>
        <v>312.5</v>
      </c>
      <c r="E318" s="28">
        <f t="shared" si="60"/>
        <v>14.166666666666666</v>
      </c>
      <c r="F318" s="28">
        <f>AVERAGE(F305:F316)</f>
        <v>94.833333333333329</v>
      </c>
      <c r="G318" s="28">
        <f>AVERAGE(G305:G316)</f>
        <v>303.5</v>
      </c>
      <c r="H318" s="28">
        <f>AVERAGE(H305:H316)</f>
        <v>8.75</v>
      </c>
      <c r="I318" s="28">
        <f>AVERAGE(I305:I316)</f>
        <v>96.5</v>
      </c>
      <c r="J318" s="28">
        <f t="shared" si="60"/>
        <v>684.25</v>
      </c>
      <c r="K318" s="28">
        <f t="shared" si="60"/>
        <v>40.833333333333336</v>
      </c>
      <c r="L318" s="28">
        <f>AVERAGE(L305:L316)</f>
        <v>93.083333333333329</v>
      </c>
      <c r="M318" s="45">
        <f t="shared" si="60"/>
        <v>120.685</v>
      </c>
      <c r="N318" s="34">
        <f t="shared" si="60"/>
        <v>14.483333333333334</v>
      </c>
      <c r="O318" s="45">
        <f t="shared" ref="O318:T318" si="61">AVERAGE(O305:O316)</f>
        <v>66.424999999999997</v>
      </c>
      <c r="P318" s="45">
        <f t="shared" si="61"/>
        <v>8.0166666666666675</v>
      </c>
      <c r="Q318" s="28">
        <f t="shared" si="61"/>
        <v>85.916666666666671</v>
      </c>
      <c r="R318" s="45">
        <f t="shared" si="61"/>
        <v>8.6</v>
      </c>
      <c r="S318" s="45">
        <f t="shared" si="61"/>
        <v>1.6408333333333334</v>
      </c>
      <c r="T318" s="28">
        <f t="shared" si="61"/>
        <v>79.416666666666671</v>
      </c>
      <c r="U318" s="97">
        <f>C318/$M$2</f>
        <v>0.50488095238095243</v>
      </c>
      <c r="V318" s="98">
        <f>(C318*D318)/1000</f>
        <v>993.984375</v>
      </c>
      <c r="W318" s="99">
        <f t="shared" si="57"/>
        <v>0.48558103321934537</v>
      </c>
      <c r="X318" s="100">
        <f>(C318*G318)/1000</f>
        <v>965.35762499999998</v>
      </c>
      <c r="Y318" s="99">
        <f t="shared" si="58"/>
        <v>0.61292547619047621</v>
      </c>
    </row>
    <row r="319" spans="1:25" ht="15.75" thickTop="1" x14ac:dyDescent="0.2"/>
    <row r="320" spans="1:25" ht="15.75" thickBot="1" x14ac:dyDescent="0.25"/>
    <row r="321" spans="1:25" ht="16.5" thickTop="1" x14ac:dyDescent="0.25">
      <c r="A321" s="30" t="s">
        <v>8</v>
      </c>
      <c r="B321" s="12" t="s">
        <v>9</v>
      </c>
      <c r="C321" s="12" t="s">
        <v>9</v>
      </c>
      <c r="D321" s="12" t="s">
        <v>61</v>
      </c>
      <c r="E321" s="12" t="s">
        <v>62</v>
      </c>
      <c r="F321" s="41" t="s">
        <v>4</v>
      </c>
      <c r="G321" s="12" t="s">
        <v>63</v>
      </c>
      <c r="H321" s="12" t="s">
        <v>64</v>
      </c>
      <c r="I321" s="41" t="s">
        <v>5</v>
      </c>
      <c r="J321" s="12" t="s">
        <v>65</v>
      </c>
      <c r="K321" s="12" t="s">
        <v>66</v>
      </c>
      <c r="L321" s="41" t="s">
        <v>17</v>
      </c>
      <c r="M321" s="12" t="s">
        <v>19</v>
      </c>
      <c r="N321" s="13" t="s">
        <v>20</v>
      </c>
      <c r="O321" s="12" t="s">
        <v>98</v>
      </c>
      <c r="P321" s="12" t="s">
        <v>99</v>
      </c>
      <c r="Q321" s="69" t="s">
        <v>53</v>
      </c>
      <c r="R321" s="12" t="s">
        <v>100</v>
      </c>
      <c r="S321" s="12" t="s">
        <v>101</v>
      </c>
      <c r="T321" s="69" t="s">
        <v>22</v>
      </c>
      <c r="U321" s="81" t="s">
        <v>72</v>
      </c>
      <c r="V321" s="82" t="s">
        <v>73</v>
      </c>
      <c r="W321" s="83" t="s">
        <v>74</v>
      </c>
      <c r="X321" s="84" t="s">
        <v>72</v>
      </c>
      <c r="Y321" s="83" t="s">
        <v>72</v>
      </c>
    </row>
    <row r="322" spans="1:25" ht="16.5" thickBot="1" x14ac:dyDescent="0.3">
      <c r="A322" s="31" t="s">
        <v>117</v>
      </c>
      <c r="B322" s="16" t="s">
        <v>68</v>
      </c>
      <c r="C322" s="17" t="s">
        <v>69</v>
      </c>
      <c r="D322" s="16" t="s">
        <v>26</v>
      </c>
      <c r="E322" s="16" t="s">
        <v>26</v>
      </c>
      <c r="F322" s="42" t="s">
        <v>27</v>
      </c>
      <c r="G322" s="16" t="s">
        <v>26</v>
      </c>
      <c r="H322" s="16" t="s">
        <v>26</v>
      </c>
      <c r="I322" s="42" t="s">
        <v>27</v>
      </c>
      <c r="J322" s="16" t="s">
        <v>26</v>
      </c>
      <c r="K322" s="16" t="s">
        <v>26</v>
      </c>
      <c r="L322" s="42" t="s">
        <v>27</v>
      </c>
      <c r="M322" s="16" t="s">
        <v>29</v>
      </c>
      <c r="N322" s="18" t="s">
        <v>30</v>
      </c>
      <c r="O322" s="16" t="s">
        <v>26</v>
      </c>
      <c r="P322" s="16" t="s">
        <v>26</v>
      </c>
      <c r="Q322" s="35" t="s">
        <v>55</v>
      </c>
      <c r="R322" s="16" t="s">
        <v>26</v>
      </c>
      <c r="S322" s="16" t="s">
        <v>26</v>
      </c>
      <c r="T322" s="35" t="s">
        <v>55</v>
      </c>
      <c r="U322" s="85" t="s">
        <v>9</v>
      </c>
      <c r="V322" s="86" t="s">
        <v>76</v>
      </c>
      <c r="W322" s="87" t="s">
        <v>77</v>
      </c>
      <c r="X322" s="88" t="s">
        <v>78</v>
      </c>
      <c r="Y322" s="87" t="s">
        <v>79</v>
      </c>
    </row>
    <row r="323" spans="1:25" ht="15.75" thickTop="1" x14ac:dyDescent="0.2">
      <c r="A323" s="19" t="s">
        <v>31</v>
      </c>
      <c r="B323" s="20">
        <v>80904</v>
      </c>
      <c r="C323" s="20">
        <v>2610</v>
      </c>
      <c r="D323" s="20">
        <v>332</v>
      </c>
      <c r="E323" s="23">
        <v>14</v>
      </c>
      <c r="F323" s="20">
        <v>95</v>
      </c>
      <c r="G323" s="20">
        <v>441</v>
      </c>
      <c r="H323" s="20">
        <v>7</v>
      </c>
      <c r="I323" s="20">
        <v>98</v>
      </c>
      <c r="J323" s="20">
        <v>840</v>
      </c>
      <c r="K323" s="20">
        <v>38</v>
      </c>
      <c r="L323" s="20">
        <v>95</v>
      </c>
      <c r="M323" s="36">
        <v>133</v>
      </c>
      <c r="N323" s="21">
        <v>14.6</v>
      </c>
      <c r="O323" s="36">
        <v>77</v>
      </c>
      <c r="P323" s="36">
        <v>9</v>
      </c>
      <c r="Q323" s="40">
        <v>89</v>
      </c>
      <c r="R323" s="36">
        <v>8.6</v>
      </c>
      <c r="S323" s="36">
        <v>1.1000000000000001</v>
      </c>
      <c r="T323" s="40">
        <v>87</v>
      </c>
      <c r="U323" s="89">
        <f>C323/$M$2</f>
        <v>0.41428571428571431</v>
      </c>
      <c r="V323" s="90">
        <f>(C323*D323)/1000</f>
        <v>866.52</v>
      </c>
      <c r="W323" s="91">
        <f>(V323)/$O$3</f>
        <v>0.42331216414264777</v>
      </c>
      <c r="X323" s="92">
        <f>(C323*G323)/1000</f>
        <v>1151.01</v>
      </c>
      <c r="Y323" s="91">
        <f>X323/$Q$3</f>
        <v>0.73080000000000001</v>
      </c>
    </row>
    <row r="324" spans="1:25" x14ac:dyDescent="0.2">
      <c r="A324" s="19" t="s">
        <v>32</v>
      </c>
      <c r="B324" s="20">
        <v>66304</v>
      </c>
      <c r="C324" s="20">
        <v>2368</v>
      </c>
      <c r="D324" s="20">
        <v>308</v>
      </c>
      <c r="E324" s="23">
        <v>16</v>
      </c>
      <c r="F324" s="20">
        <v>95</v>
      </c>
      <c r="G324" s="20">
        <v>421</v>
      </c>
      <c r="H324" s="20">
        <v>15</v>
      </c>
      <c r="I324" s="20">
        <v>96</v>
      </c>
      <c r="J324" s="20">
        <v>705</v>
      </c>
      <c r="K324" s="20">
        <v>60</v>
      </c>
      <c r="L324" s="20">
        <v>91</v>
      </c>
      <c r="M324" s="36">
        <v>125</v>
      </c>
      <c r="N324" s="21">
        <v>16.100000000000001</v>
      </c>
      <c r="O324" s="36">
        <v>101</v>
      </c>
      <c r="P324" s="36">
        <v>13</v>
      </c>
      <c r="Q324" s="40">
        <v>85</v>
      </c>
      <c r="R324" s="36">
        <v>11.9</v>
      </c>
      <c r="S324" s="36">
        <v>1.7</v>
      </c>
      <c r="T324" s="40">
        <v>86</v>
      </c>
      <c r="U324" s="89">
        <f>C324/$M$2</f>
        <v>0.37587301587301586</v>
      </c>
      <c r="V324" s="90">
        <f>(C324*D324)/1000</f>
        <v>729.34400000000005</v>
      </c>
      <c r="W324" s="91">
        <f t="shared" ref="W324:W336" si="62">(V324)/$O$3</f>
        <v>0.35629897410845141</v>
      </c>
      <c r="X324" s="92">
        <f>(C324*G324)/1000</f>
        <v>996.928</v>
      </c>
      <c r="Y324" s="91">
        <f t="shared" ref="Y324:Y336" si="63">X324/$Q$3</f>
        <v>0.63297015873015872</v>
      </c>
    </row>
    <row r="325" spans="1:25" x14ac:dyDescent="0.2">
      <c r="A325" s="19" t="s">
        <v>33</v>
      </c>
      <c r="B325" s="20">
        <v>70671</v>
      </c>
      <c r="C325" s="20">
        <v>2280</v>
      </c>
      <c r="D325" s="20">
        <v>466</v>
      </c>
      <c r="E325" s="23">
        <v>25</v>
      </c>
      <c r="F325" s="20">
        <v>94</v>
      </c>
      <c r="G325" s="20">
        <v>509</v>
      </c>
      <c r="H325" s="20">
        <v>16</v>
      </c>
      <c r="I325" s="20">
        <v>97</v>
      </c>
      <c r="J325" s="20">
        <v>936</v>
      </c>
      <c r="K325" s="20">
        <v>66</v>
      </c>
      <c r="L325" s="20">
        <v>93</v>
      </c>
      <c r="M325" s="36">
        <v>127</v>
      </c>
      <c r="N325" s="21">
        <v>15.5</v>
      </c>
      <c r="O325" s="36">
        <v>119</v>
      </c>
      <c r="P325" s="36">
        <v>10</v>
      </c>
      <c r="Q325" s="40">
        <v>91</v>
      </c>
      <c r="R325" s="36">
        <v>14.7</v>
      </c>
      <c r="S325" s="36">
        <v>1.9</v>
      </c>
      <c r="T325" s="40">
        <v>87</v>
      </c>
      <c r="U325" s="89">
        <f>C325/$M$2</f>
        <v>0.3619047619047619</v>
      </c>
      <c r="V325" s="90">
        <f>(C325*D325)/1000</f>
        <v>1062.48</v>
      </c>
      <c r="W325" s="91">
        <f t="shared" si="62"/>
        <v>0.51904250122129947</v>
      </c>
      <c r="X325" s="92">
        <f>(C325*G325)/1000</f>
        <v>1160.52</v>
      </c>
      <c r="Y325" s="91">
        <f t="shared" si="63"/>
        <v>0.73683809523809518</v>
      </c>
    </row>
    <row r="326" spans="1:25" x14ac:dyDescent="0.2">
      <c r="A326" s="19" t="s">
        <v>34</v>
      </c>
      <c r="B326" s="20">
        <v>80363</v>
      </c>
      <c r="C326" s="20">
        <v>2679</v>
      </c>
      <c r="D326" s="20">
        <v>419</v>
      </c>
      <c r="E326" s="23">
        <v>15</v>
      </c>
      <c r="F326" s="20">
        <v>96</v>
      </c>
      <c r="G326" s="20">
        <v>498</v>
      </c>
      <c r="H326" s="20">
        <v>11</v>
      </c>
      <c r="I326" s="20">
        <v>98</v>
      </c>
      <c r="J326" s="20">
        <v>953</v>
      </c>
      <c r="K326" s="20">
        <v>50</v>
      </c>
      <c r="L326" s="20">
        <v>94</v>
      </c>
      <c r="M326" s="36">
        <v>135</v>
      </c>
      <c r="N326" s="21">
        <v>16.100000000000001</v>
      </c>
      <c r="O326" s="36">
        <v>109</v>
      </c>
      <c r="P326" s="36">
        <v>9</v>
      </c>
      <c r="Q326" s="40">
        <v>92</v>
      </c>
      <c r="R326" s="36">
        <v>11.8</v>
      </c>
      <c r="S326" s="36">
        <v>1.6</v>
      </c>
      <c r="T326" s="40">
        <v>86</v>
      </c>
      <c r="U326" s="89">
        <f>C326/$M$2</f>
        <v>0.42523809523809525</v>
      </c>
      <c r="V326" s="90">
        <f>(C326*D326)/1000</f>
        <v>1122.501</v>
      </c>
      <c r="W326" s="91">
        <f t="shared" si="62"/>
        <v>0.54836394723986315</v>
      </c>
      <c r="X326" s="92">
        <f>(C326*G326)/1000</f>
        <v>1334.1420000000001</v>
      </c>
      <c r="Y326" s="91">
        <f t="shared" si="63"/>
        <v>0.84707428571428578</v>
      </c>
    </row>
    <row r="327" spans="1:25" x14ac:dyDescent="0.2">
      <c r="A327" s="19" t="s">
        <v>92</v>
      </c>
      <c r="B327" s="20">
        <v>82951</v>
      </c>
      <c r="C327" s="20">
        <v>2676</v>
      </c>
      <c r="D327" s="20">
        <v>318</v>
      </c>
      <c r="E327" s="23">
        <v>12</v>
      </c>
      <c r="F327" s="20">
        <v>96</v>
      </c>
      <c r="G327" s="20">
        <v>426</v>
      </c>
      <c r="H327" s="20">
        <v>12</v>
      </c>
      <c r="I327" s="20">
        <v>96</v>
      </c>
      <c r="J327" s="20">
        <v>810</v>
      </c>
      <c r="K327" s="20">
        <v>34</v>
      </c>
      <c r="L327" s="20">
        <v>95</v>
      </c>
      <c r="M327" s="36">
        <v>154.34</v>
      </c>
      <c r="N327" s="21">
        <v>15.85</v>
      </c>
      <c r="O327" s="36">
        <v>88.4</v>
      </c>
      <c r="P327" s="36">
        <v>8.3000000000000007</v>
      </c>
      <c r="Q327" s="40">
        <v>91</v>
      </c>
      <c r="R327" s="36">
        <v>11.4</v>
      </c>
      <c r="S327" s="36">
        <v>1.5</v>
      </c>
      <c r="T327" s="40">
        <v>86</v>
      </c>
      <c r="U327" s="89">
        <f>C327/$M$2</f>
        <v>0.42476190476190478</v>
      </c>
      <c r="V327" s="90">
        <f>(C327*D327)/1000</f>
        <v>850.96799999999996</v>
      </c>
      <c r="W327" s="91">
        <f t="shared" si="62"/>
        <v>0.41571470444553005</v>
      </c>
      <c r="X327" s="92">
        <f>(C327*G327)/1000</f>
        <v>1139.9760000000001</v>
      </c>
      <c r="Y327" s="91">
        <f t="shared" si="63"/>
        <v>0.72379428571428583</v>
      </c>
    </row>
    <row r="328" spans="1:25" x14ac:dyDescent="0.2">
      <c r="A328" s="19" t="s">
        <v>36</v>
      </c>
      <c r="B328" s="20">
        <v>80268</v>
      </c>
      <c r="C328" s="20">
        <v>2676</v>
      </c>
      <c r="D328" s="20">
        <v>390</v>
      </c>
      <c r="E328" s="23">
        <v>11</v>
      </c>
      <c r="F328" s="20">
        <v>97</v>
      </c>
      <c r="G328" s="20">
        <v>519</v>
      </c>
      <c r="H328" s="20">
        <v>14</v>
      </c>
      <c r="I328" s="20">
        <v>97</v>
      </c>
      <c r="J328" s="20">
        <v>888</v>
      </c>
      <c r="K328" s="20">
        <v>50</v>
      </c>
      <c r="L328" s="20">
        <v>94</v>
      </c>
      <c r="M328" s="36">
        <v>127.88</v>
      </c>
      <c r="N328" s="21">
        <v>14.718</v>
      </c>
      <c r="O328" s="36"/>
      <c r="P328" s="36"/>
      <c r="Q328" s="40"/>
      <c r="R328" s="36">
        <v>10.199999999999999</v>
      </c>
      <c r="S328" s="36">
        <v>1.9</v>
      </c>
      <c r="T328" s="40">
        <v>80</v>
      </c>
      <c r="U328" s="89">
        <f>C328/$M$2</f>
        <v>0.42476190476190478</v>
      </c>
      <c r="V328" s="90">
        <f>(C328*D328)/1000</f>
        <v>1043.6400000000001</v>
      </c>
      <c r="W328" s="91">
        <f t="shared" si="62"/>
        <v>0.50983878847093311</v>
      </c>
      <c r="X328" s="92">
        <f>(C328*G328)/1000</f>
        <v>1388.8440000000001</v>
      </c>
      <c r="Y328" s="91">
        <f t="shared" si="63"/>
        <v>0.8818057142857143</v>
      </c>
    </row>
    <row r="329" spans="1:25" x14ac:dyDescent="0.2">
      <c r="A329" s="19" t="s">
        <v>37</v>
      </c>
      <c r="B329" s="20">
        <v>93900</v>
      </c>
      <c r="C329" s="20">
        <v>3130</v>
      </c>
      <c r="D329" s="20">
        <v>296</v>
      </c>
      <c r="E329" s="23">
        <v>13</v>
      </c>
      <c r="F329" s="20">
        <v>95</v>
      </c>
      <c r="G329" s="20">
        <v>454</v>
      </c>
      <c r="H329" s="20">
        <v>9</v>
      </c>
      <c r="I329" s="20">
        <v>98</v>
      </c>
      <c r="J329" s="20">
        <v>752</v>
      </c>
      <c r="K329" s="20">
        <v>47</v>
      </c>
      <c r="L329" s="20">
        <v>93</v>
      </c>
      <c r="M329" s="36">
        <v>132</v>
      </c>
      <c r="N329" s="21">
        <v>14.4</v>
      </c>
      <c r="O329" s="36">
        <v>90</v>
      </c>
      <c r="P329" s="36">
        <v>5</v>
      </c>
      <c r="Q329" s="40">
        <v>94</v>
      </c>
      <c r="R329" s="36">
        <v>8.5</v>
      </c>
      <c r="S329" s="36">
        <v>1.6</v>
      </c>
      <c r="T329" s="40">
        <v>82</v>
      </c>
      <c r="U329" s="89">
        <f>C329/$M$2</f>
        <v>0.49682539682539684</v>
      </c>
      <c r="V329" s="90">
        <f>(C329*D329)/1000</f>
        <v>926.48</v>
      </c>
      <c r="W329" s="91">
        <f t="shared" si="62"/>
        <v>0.45260381045432341</v>
      </c>
      <c r="X329" s="92">
        <f>(C329*G329)/1000</f>
        <v>1421.02</v>
      </c>
      <c r="Y329" s="91">
        <f t="shared" si="63"/>
        <v>0.90223492063492061</v>
      </c>
    </row>
    <row r="330" spans="1:25" x14ac:dyDescent="0.2">
      <c r="A330" s="19" t="s">
        <v>38</v>
      </c>
      <c r="B330" s="20">
        <v>109038</v>
      </c>
      <c r="C330" s="20">
        <v>3407</v>
      </c>
      <c r="D330" s="20">
        <v>324</v>
      </c>
      <c r="E330" s="23">
        <v>17</v>
      </c>
      <c r="F330" s="20">
        <v>94</v>
      </c>
      <c r="G330" s="20">
        <v>445</v>
      </c>
      <c r="H330" s="20">
        <v>13</v>
      </c>
      <c r="I330" s="20">
        <v>97</v>
      </c>
      <c r="J330" s="20">
        <v>798</v>
      </c>
      <c r="K330" s="20">
        <v>54</v>
      </c>
      <c r="L330" s="20">
        <v>93</v>
      </c>
      <c r="M330" s="36">
        <v>24.54</v>
      </c>
      <c r="N330" s="21">
        <v>14</v>
      </c>
      <c r="O330" s="36">
        <v>90</v>
      </c>
      <c r="P330" s="36">
        <v>5.8</v>
      </c>
      <c r="Q330" s="40">
        <v>93</v>
      </c>
      <c r="R330" s="36">
        <v>9.5</v>
      </c>
      <c r="S330" s="36">
        <v>1.8</v>
      </c>
      <c r="T330" s="40">
        <v>81</v>
      </c>
      <c r="U330" s="89">
        <f>C330/$M$2</f>
        <v>0.54079365079365083</v>
      </c>
      <c r="V330" s="90">
        <f>(C330*D330)/1000</f>
        <v>1103.8679999999999</v>
      </c>
      <c r="W330" s="91">
        <f t="shared" si="62"/>
        <v>0.53926135808500242</v>
      </c>
      <c r="X330" s="92">
        <f>(C330*G330)/1000</f>
        <v>1516.115</v>
      </c>
      <c r="Y330" s="91">
        <f t="shared" si="63"/>
        <v>0.96261269841269836</v>
      </c>
    </row>
    <row r="331" spans="1:25" x14ac:dyDescent="0.2">
      <c r="A331" s="19" t="s">
        <v>39</v>
      </c>
      <c r="B331" s="20">
        <v>89439</v>
      </c>
      <c r="C331" s="20">
        <v>3084</v>
      </c>
      <c r="D331" s="20">
        <v>304</v>
      </c>
      <c r="E331" s="23">
        <v>20</v>
      </c>
      <c r="F331" s="20">
        <v>92</v>
      </c>
      <c r="G331" s="20">
        <v>351</v>
      </c>
      <c r="H331" s="2">
        <v>8</v>
      </c>
      <c r="I331" s="20">
        <v>98</v>
      </c>
      <c r="J331" s="20">
        <v>524</v>
      </c>
      <c r="K331" s="20">
        <v>47</v>
      </c>
      <c r="L331" s="20">
        <v>89</v>
      </c>
      <c r="M331" s="36">
        <v>72</v>
      </c>
      <c r="N331" s="21">
        <v>13.8</v>
      </c>
      <c r="O331" s="36">
        <v>71</v>
      </c>
      <c r="P331" s="36">
        <v>6.4</v>
      </c>
      <c r="Q331" s="40">
        <v>88</v>
      </c>
      <c r="R331" s="36">
        <v>2.0699999999999998</v>
      </c>
      <c r="S331" s="36">
        <v>1.7</v>
      </c>
      <c r="T331" s="40">
        <v>67</v>
      </c>
      <c r="U331" s="89">
        <f>C331/$M$2</f>
        <v>0.48952380952380953</v>
      </c>
      <c r="V331" s="90">
        <f>(C331*D331)/1000</f>
        <v>937.53599999999994</v>
      </c>
      <c r="W331" s="91">
        <f t="shared" si="62"/>
        <v>0.45800488519785049</v>
      </c>
      <c r="X331" s="92">
        <f>(C331*G331)/1000</f>
        <v>1082.4839999999999</v>
      </c>
      <c r="Y331" s="91">
        <f t="shared" si="63"/>
        <v>0.68729142857142855</v>
      </c>
    </row>
    <row r="332" spans="1:25" x14ac:dyDescent="0.2">
      <c r="A332" s="19" t="s">
        <v>40</v>
      </c>
      <c r="B332" s="20">
        <v>81490</v>
      </c>
      <c r="C332" s="20">
        <v>2629</v>
      </c>
      <c r="D332" s="20">
        <v>310</v>
      </c>
      <c r="E332" s="23">
        <v>17</v>
      </c>
      <c r="F332" s="20">
        <v>94</v>
      </c>
      <c r="G332" s="20">
        <v>415</v>
      </c>
      <c r="H332" s="20">
        <v>7</v>
      </c>
      <c r="I332" s="20">
        <v>98</v>
      </c>
      <c r="J332" s="20">
        <v>721</v>
      </c>
      <c r="K332" s="23">
        <v>53</v>
      </c>
      <c r="L332" s="20">
        <v>92</v>
      </c>
      <c r="M332" s="36">
        <v>120</v>
      </c>
      <c r="N332" s="21">
        <v>15</v>
      </c>
      <c r="O332" s="36">
        <v>87</v>
      </c>
      <c r="P332" s="36">
        <v>6.6</v>
      </c>
      <c r="Q332" s="40">
        <v>90</v>
      </c>
      <c r="R332" s="36">
        <v>1.68</v>
      </c>
      <c r="S332" s="36">
        <v>1.4</v>
      </c>
      <c r="T332" s="40">
        <v>78</v>
      </c>
      <c r="U332" s="89">
        <f>C332/$M$2</f>
        <v>0.41730158730158728</v>
      </c>
      <c r="V332" s="90">
        <f>(C332*D332)/1000</f>
        <v>814.99</v>
      </c>
      <c r="W332" s="91">
        <f t="shared" si="62"/>
        <v>0.39813873961895457</v>
      </c>
      <c r="X332" s="92">
        <f>(C332*G332)/1000</f>
        <v>1091.0350000000001</v>
      </c>
      <c r="Y332" s="91">
        <f t="shared" si="63"/>
        <v>0.69272063492063496</v>
      </c>
    </row>
    <row r="333" spans="1:25" x14ac:dyDescent="0.2">
      <c r="A333" s="19" t="s">
        <v>41</v>
      </c>
      <c r="B333" s="20">
        <v>94026</v>
      </c>
      <c r="C333" s="20">
        <v>3134</v>
      </c>
      <c r="D333" s="20">
        <v>364</v>
      </c>
      <c r="E333" s="23">
        <v>19</v>
      </c>
      <c r="F333" s="20">
        <v>94</v>
      </c>
      <c r="G333" s="20">
        <v>402</v>
      </c>
      <c r="H333" s="20">
        <v>10</v>
      </c>
      <c r="I333" s="20">
        <v>97</v>
      </c>
      <c r="J333" s="20">
        <v>785</v>
      </c>
      <c r="K333" s="20">
        <v>51</v>
      </c>
      <c r="L333" s="20">
        <v>93</v>
      </c>
      <c r="M333" s="36">
        <v>122</v>
      </c>
      <c r="N333" s="21">
        <v>15</v>
      </c>
      <c r="O333" s="36">
        <v>84</v>
      </c>
      <c r="P333" s="36">
        <v>7.9</v>
      </c>
      <c r="Q333" s="40">
        <v>90</v>
      </c>
      <c r="R333" s="36">
        <v>8.3000000000000007</v>
      </c>
      <c r="S333" s="36">
        <v>1.7</v>
      </c>
      <c r="T333" s="40">
        <v>78</v>
      </c>
      <c r="U333" s="89">
        <f>C333/$M$2</f>
        <v>0.49746031746031744</v>
      </c>
      <c r="V333" s="90">
        <f>(C333*D333)/1000</f>
        <v>1140.7760000000001</v>
      </c>
      <c r="W333" s="91">
        <f t="shared" si="62"/>
        <v>0.5572916463116756</v>
      </c>
      <c r="X333" s="92">
        <f>(C333*G333)/1000</f>
        <v>1259.8679999999999</v>
      </c>
      <c r="Y333" s="91">
        <f t="shared" si="63"/>
        <v>0.79991619047619045</v>
      </c>
    </row>
    <row r="334" spans="1:25" ht="15.75" thickBot="1" x14ac:dyDescent="0.25">
      <c r="A334" s="19" t="s">
        <v>42</v>
      </c>
      <c r="B334" s="20">
        <v>83751</v>
      </c>
      <c r="C334" s="20">
        <v>2702</v>
      </c>
      <c r="D334" s="20">
        <v>187</v>
      </c>
      <c r="E334" s="23">
        <v>9</v>
      </c>
      <c r="F334" s="20">
        <v>94</v>
      </c>
      <c r="G334" s="20">
        <v>334</v>
      </c>
      <c r="H334" s="20">
        <v>10</v>
      </c>
      <c r="I334" s="20">
        <v>96</v>
      </c>
      <c r="J334" s="20">
        <v>552</v>
      </c>
      <c r="K334" s="20">
        <v>41</v>
      </c>
      <c r="L334" s="20">
        <v>92</v>
      </c>
      <c r="M334" s="36">
        <v>133</v>
      </c>
      <c r="N334" s="21">
        <v>15.3</v>
      </c>
      <c r="O334" s="36">
        <v>73</v>
      </c>
      <c r="P334" s="36">
        <v>7.2</v>
      </c>
      <c r="Q334" s="40">
        <v>89</v>
      </c>
      <c r="R334" s="36">
        <v>7.3</v>
      </c>
      <c r="S334" s="36">
        <v>1.7</v>
      </c>
      <c r="T334" s="40">
        <v>76</v>
      </c>
      <c r="U334" s="89">
        <f>C334/$M$2</f>
        <v>0.42888888888888888</v>
      </c>
      <c r="V334" s="90">
        <f>(C334*D334)/1000</f>
        <v>505.274</v>
      </c>
      <c r="W334" s="91">
        <f t="shared" si="62"/>
        <v>0.24683634587200781</v>
      </c>
      <c r="X334" s="92">
        <f>(C334*G334)/1000</f>
        <v>902.46799999999996</v>
      </c>
      <c r="Y334" s="91">
        <f t="shared" si="63"/>
        <v>0.57299555555555548</v>
      </c>
    </row>
    <row r="335" spans="1:25" ht="16.5" thickTop="1" x14ac:dyDescent="0.25">
      <c r="A335" s="32" t="s">
        <v>118</v>
      </c>
      <c r="B335" s="46">
        <f>SUM(B323:B334)</f>
        <v>1013105</v>
      </c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44">
        <f>SUM(M323:M334)</f>
        <v>1405.76</v>
      </c>
      <c r="N335" s="39"/>
      <c r="O335" s="44"/>
      <c r="P335" s="44"/>
      <c r="Q335" s="25"/>
      <c r="R335" s="44"/>
      <c r="S335" s="44"/>
      <c r="T335" s="25"/>
      <c r="U335" s="93"/>
      <c r="V335" s="94"/>
      <c r="W335" s="95"/>
      <c r="X335" s="96"/>
      <c r="Y335" s="95"/>
    </row>
    <row r="336" spans="1:25" ht="15.75" thickBot="1" x14ac:dyDescent="0.25">
      <c r="A336" s="33" t="s">
        <v>119</v>
      </c>
      <c r="B336" s="28">
        <f t="shared" ref="B336:N336" si="64">AVERAGE(B323:B334)</f>
        <v>84425.416666666672</v>
      </c>
      <c r="C336" s="28">
        <f t="shared" si="64"/>
        <v>2781.25</v>
      </c>
      <c r="D336" s="28">
        <f t="shared" si="64"/>
        <v>334.83333333333331</v>
      </c>
      <c r="E336" s="28">
        <f t="shared" si="64"/>
        <v>15.666666666666666</v>
      </c>
      <c r="F336" s="28">
        <f>AVERAGE(F323:F334)</f>
        <v>94.666666666666671</v>
      </c>
      <c r="G336" s="28">
        <f>AVERAGE(G323:G334)</f>
        <v>434.58333333333331</v>
      </c>
      <c r="H336" s="28">
        <f>AVERAGE(H323:H334)</f>
        <v>11</v>
      </c>
      <c r="I336" s="28">
        <f>AVERAGE(I323:I334)</f>
        <v>97.166666666666671</v>
      </c>
      <c r="J336" s="28">
        <f t="shared" si="64"/>
        <v>772</v>
      </c>
      <c r="K336" s="28">
        <f t="shared" si="64"/>
        <v>49.25</v>
      </c>
      <c r="L336" s="28">
        <f>AVERAGE(L323:L334)</f>
        <v>92.833333333333329</v>
      </c>
      <c r="M336" s="45">
        <f t="shared" si="64"/>
        <v>117.14666666666666</v>
      </c>
      <c r="N336" s="34">
        <f t="shared" si="64"/>
        <v>15.030666666666669</v>
      </c>
      <c r="O336" s="45">
        <f t="shared" ref="O336:T336" si="65">AVERAGE(O323:O334)</f>
        <v>89.945454545454538</v>
      </c>
      <c r="P336" s="45">
        <f t="shared" si="65"/>
        <v>8.0181818181818176</v>
      </c>
      <c r="Q336" s="28">
        <f t="shared" si="65"/>
        <v>90.181818181818187</v>
      </c>
      <c r="R336" s="45">
        <f t="shared" si="65"/>
        <v>8.8291666666666657</v>
      </c>
      <c r="S336" s="45">
        <f t="shared" si="65"/>
        <v>1.6333333333333331</v>
      </c>
      <c r="T336" s="28">
        <f t="shared" si="65"/>
        <v>81.166666666666671</v>
      </c>
      <c r="U336" s="97">
        <f>C336/$M$2</f>
        <v>0.44146825396825395</v>
      </c>
      <c r="V336" s="98">
        <f>(C336*D336)/1000</f>
        <v>931.25520833333326</v>
      </c>
      <c r="W336" s="99">
        <f t="shared" si="62"/>
        <v>0.4549365942028985</v>
      </c>
      <c r="X336" s="100">
        <f>(C336*G336)/1000</f>
        <v>1208.6848958333333</v>
      </c>
      <c r="Y336" s="99">
        <f t="shared" si="63"/>
        <v>0.76741898148148147</v>
      </c>
    </row>
    <row r="337" spans="1:25" ht="15.75" thickTop="1" x14ac:dyDescent="0.2"/>
    <row r="338" spans="1:25" ht="15.75" thickBot="1" x14ac:dyDescent="0.25"/>
    <row r="339" spans="1:25" ht="16.5" thickTop="1" x14ac:dyDescent="0.25">
      <c r="A339" s="30" t="s">
        <v>8</v>
      </c>
      <c r="B339" s="12" t="s">
        <v>9</v>
      </c>
      <c r="C339" s="12" t="s">
        <v>9</v>
      </c>
      <c r="D339" s="12" t="s">
        <v>61</v>
      </c>
      <c r="E339" s="12" t="s">
        <v>62</v>
      </c>
      <c r="F339" s="41" t="s">
        <v>4</v>
      </c>
      <c r="G339" s="12" t="s">
        <v>63</v>
      </c>
      <c r="H339" s="12" t="s">
        <v>64</v>
      </c>
      <c r="I339" s="41" t="s">
        <v>5</v>
      </c>
      <c r="J339" s="12" t="s">
        <v>65</v>
      </c>
      <c r="K339" s="12" t="s">
        <v>66</v>
      </c>
      <c r="L339" s="41" t="s">
        <v>17</v>
      </c>
      <c r="M339" s="12" t="s">
        <v>19</v>
      </c>
      <c r="N339" s="13" t="s">
        <v>20</v>
      </c>
      <c r="O339" s="12" t="s">
        <v>98</v>
      </c>
      <c r="P339" s="12" t="s">
        <v>99</v>
      </c>
      <c r="Q339" s="69" t="s">
        <v>53</v>
      </c>
      <c r="R339" s="12" t="s">
        <v>100</v>
      </c>
      <c r="S339" s="12" t="s">
        <v>101</v>
      </c>
      <c r="T339" s="69" t="s">
        <v>22</v>
      </c>
      <c r="U339" s="81" t="s">
        <v>72</v>
      </c>
      <c r="V339" s="82" t="s">
        <v>73</v>
      </c>
      <c r="W339" s="83" t="s">
        <v>74</v>
      </c>
      <c r="X339" s="84" t="s">
        <v>72</v>
      </c>
      <c r="Y339" s="83" t="s">
        <v>72</v>
      </c>
    </row>
    <row r="340" spans="1:25" ht="16.5" thickBot="1" x14ac:dyDescent="0.3">
      <c r="A340" s="31" t="s">
        <v>120</v>
      </c>
      <c r="B340" s="16" t="s">
        <v>68</v>
      </c>
      <c r="C340" s="17" t="s">
        <v>69</v>
      </c>
      <c r="D340" s="16" t="s">
        <v>26</v>
      </c>
      <c r="E340" s="16" t="s">
        <v>26</v>
      </c>
      <c r="F340" s="42" t="s">
        <v>27</v>
      </c>
      <c r="G340" s="16" t="s">
        <v>26</v>
      </c>
      <c r="H340" s="16" t="s">
        <v>26</v>
      </c>
      <c r="I340" s="42" t="s">
        <v>27</v>
      </c>
      <c r="J340" s="16" t="s">
        <v>26</v>
      </c>
      <c r="K340" s="16" t="s">
        <v>26</v>
      </c>
      <c r="L340" s="42" t="s">
        <v>27</v>
      </c>
      <c r="M340" s="16" t="s">
        <v>29</v>
      </c>
      <c r="N340" s="18" t="s">
        <v>30</v>
      </c>
      <c r="O340" s="16" t="s">
        <v>26</v>
      </c>
      <c r="P340" s="16" t="s">
        <v>26</v>
      </c>
      <c r="Q340" s="35" t="s">
        <v>55</v>
      </c>
      <c r="R340" s="16" t="s">
        <v>26</v>
      </c>
      <c r="S340" s="16" t="s">
        <v>26</v>
      </c>
      <c r="T340" s="35" t="s">
        <v>55</v>
      </c>
      <c r="U340" s="85" t="s">
        <v>9</v>
      </c>
      <c r="V340" s="86" t="s">
        <v>76</v>
      </c>
      <c r="W340" s="87" t="s">
        <v>77</v>
      </c>
      <c r="X340" s="88" t="s">
        <v>78</v>
      </c>
      <c r="Y340" s="87" t="s">
        <v>79</v>
      </c>
    </row>
    <row r="341" spans="1:25" ht="15.75" thickTop="1" x14ac:dyDescent="0.2">
      <c r="A341" s="19" t="s">
        <v>31</v>
      </c>
      <c r="B341" s="20">
        <v>69376</v>
      </c>
      <c r="C341" s="20">
        <v>2238</v>
      </c>
      <c r="D341" s="20">
        <v>225</v>
      </c>
      <c r="E341" s="23">
        <v>9</v>
      </c>
      <c r="F341" s="20">
        <v>95</v>
      </c>
      <c r="G341" s="20">
        <v>335</v>
      </c>
      <c r="H341" s="20">
        <v>15.9</v>
      </c>
      <c r="I341" s="20">
        <v>95</v>
      </c>
      <c r="J341" s="20">
        <v>650</v>
      </c>
      <c r="K341" s="20">
        <v>49</v>
      </c>
      <c r="L341" s="20">
        <v>92</v>
      </c>
      <c r="M341" s="36">
        <v>154.72</v>
      </c>
      <c r="N341" s="21">
        <v>15.6</v>
      </c>
      <c r="O341" s="36">
        <v>84.5</v>
      </c>
      <c r="P341" s="36">
        <v>7.7</v>
      </c>
      <c r="Q341" s="40">
        <v>90</v>
      </c>
      <c r="R341" s="36">
        <v>7.7</v>
      </c>
      <c r="S341" s="36">
        <v>1.6</v>
      </c>
      <c r="T341" s="40">
        <v>78</v>
      </c>
      <c r="U341" s="89">
        <f>C341/$M$2</f>
        <v>0.35523809523809524</v>
      </c>
      <c r="V341" s="90">
        <f>(C341*D341)/1000</f>
        <v>503.55</v>
      </c>
      <c r="W341" s="91">
        <f>(V341)/$O$3</f>
        <v>0.24599413776257939</v>
      </c>
      <c r="X341" s="92">
        <f>(C341*G341)/1000</f>
        <v>749.73</v>
      </c>
      <c r="Y341" s="91">
        <f>X341/$Q$3</f>
        <v>0.47601904761904762</v>
      </c>
    </row>
    <row r="342" spans="1:25" x14ac:dyDescent="0.2">
      <c r="A342" s="19" t="s">
        <v>32</v>
      </c>
      <c r="B342" s="20">
        <v>66736</v>
      </c>
      <c r="C342" s="20">
        <v>2383</v>
      </c>
      <c r="D342" s="20">
        <v>254</v>
      </c>
      <c r="E342" s="23">
        <v>14</v>
      </c>
      <c r="F342" s="20">
        <v>94</v>
      </c>
      <c r="G342" s="20">
        <v>344</v>
      </c>
      <c r="H342" s="20">
        <v>8.3000000000000007</v>
      </c>
      <c r="I342" s="20">
        <v>97</v>
      </c>
      <c r="J342" s="20">
        <v>595</v>
      </c>
      <c r="K342" s="20">
        <v>50</v>
      </c>
      <c r="L342" s="20">
        <v>91</v>
      </c>
      <c r="M342" s="36">
        <v>155.22</v>
      </c>
      <c r="N342" s="21">
        <v>15.11</v>
      </c>
      <c r="O342" s="36">
        <v>60.2</v>
      </c>
      <c r="P342" s="36">
        <v>9.1999999999999993</v>
      </c>
      <c r="Q342" s="40">
        <v>84</v>
      </c>
      <c r="R342" s="36">
        <v>6.3</v>
      </c>
      <c r="S342" s="36">
        <v>0.6</v>
      </c>
      <c r="T342" s="40">
        <v>89</v>
      </c>
      <c r="U342" s="89">
        <f>C342/$M$2</f>
        <v>0.37825396825396823</v>
      </c>
      <c r="V342" s="90">
        <f>(C342*D342)/1000</f>
        <v>605.28200000000004</v>
      </c>
      <c r="W342" s="91">
        <f t="shared" ref="W342:W354" si="66">(V342)/$O$3</f>
        <v>0.29569223253541771</v>
      </c>
      <c r="X342" s="92">
        <f>(C342*G342)/1000</f>
        <v>819.75199999999995</v>
      </c>
      <c r="Y342" s="91">
        <f t="shared" ref="Y342:Y354" si="67">X342/$Q$3</f>
        <v>0.52047746031746034</v>
      </c>
    </row>
    <row r="343" spans="1:25" x14ac:dyDescent="0.2">
      <c r="A343" s="19" t="s">
        <v>33</v>
      </c>
      <c r="B343" s="20">
        <v>91819</v>
      </c>
      <c r="C343" s="20">
        <v>2962</v>
      </c>
      <c r="D343" s="20">
        <v>217</v>
      </c>
      <c r="E343" s="23">
        <v>17</v>
      </c>
      <c r="F343" s="20">
        <v>92</v>
      </c>
      <c r="G343" s="20">
        <v>249</v>
      </c>
      <c r="H343" s="20">
        <v>15</v>
      </c>
      <c r="I343" s="20">
        <v>92</v>
      </c>
      <c r="J343" s="20">
        <v>512</v>
      </c>
      <c r="K343" s="20">
        <v>54</v>
      </c>
      <c r="L343" s="20">
        <v>88</v>
      </c>
      <c r="M343" s="36">
        <v>181.18</v>
      </c>
      <c r="N343" s="21">
        <v>15.041</v>
      </c>
      <c r="O343" s="36">
        <v>50.9</v>
      </c>
      <c r="P343" s="36">
        <v>7.4</v>
      </c>
      <c r="Q343" s="40">
        <v>84</v>
      </c>
      <c r="R343" s="36">
        <v>5.7</v>
      </c>
      <c r="S343" s="36">
        <v>0.8</v>
      </c>
      <c r="T343" s="40">
        <v>83</v>
      </c>
      <c r="U343" s="89">
        <f>C343/$M$2</f>
        <v>0.47015873015873016</v>
      </c>
      <c r="V343" s="90">
        <f>(C343*D343)/1000</f>
        <v>642.75400000000002</v>
      </c>
      <c r="W343" s="91">
        <f t="shared" si="66"/>
        <v>0.31399804592085978</v>
      </c>
      <c r="X343" s="92">
        <f>(C343*G343)/1000</f>
        <v>737.53800000000001</v>
      </c>
      <c r="Y343" s="91">
        <f t="shared" si="67"/>
        <v>0.46827809523809527</v>
      </c>
    </row>
    <row r="344" spans="1:25" x14ac:dyDescent="0.2">
      <c r="A344" s="19" t="s">
        <v>34</v>
      </c>
      <c r="B344" s="20">
        <v>85264</v>
      </c>
      <c r="C344" s="20">
        <v>2842</v>
      </c>
      <c r="D344" s="20">
        <v>220</v>
      </c>
      <c r="E344" s="23">
        <v>10</v>
      </c>
      <c r="F344" s="20">
        <v>95</v>
      </c>
      <c r="G344" s="20">
        <v>256</v>
      </c>
      <c r="H344" s="20">
        <v>16.399999999999999</v>
      </c>
      <c r="I344" s="20">
        <v>93</v>
      </c>
      <c r="J344" s="20">
        <v>523</v>
      </c>
      <c r="K344" s="20">
        <v>37</v>
      </c>
      <c r="L344" s="20">
        <v>92</v>
      </c>
      <c r="M344" s="36">
        <v>155.54</v>
      </c>
      <c r="N344" s="21">
        <v>15.25</v>
      </c>
      <c r="O344" s="36">
        <v>48.4</v>
      </c>
      <c r="P344" s="36">
        <v>9.6999999999999993</v>
      </c>
      <c r="Q344" s="40">
        <v>78</v>
      </c>
      <c r="R344" s="36">
        <v>6.7</v>
      </c>
      <c r="S344" s="36">
        <v>0.7</v>
      </c>
      <c r="T344" s="40">
        <v>90</v>
      </c>
      <c r="U344" s="89">
        <f>C344/$M$2</f>
        <v>0.45111111111111113</v>
      </c>
      <c r="V344" s="90">
        <f>(C344*D344)/1000</f>
        <v>625.24</v>
      </c>
      <c r="W344" s="91">
        <f t="shared" si="66"/>
        <v>0.30544211040547142</v>
      </c>
      <c r="X344" s="92">
        <f>(C344*G344)/1000</f>
        <v>727.55200000000002</v>
      </c>
      <c r="Y344" s="91">
        <f t="shared" si="67"/>
        <v>0.46193777777777778</v>
      </c>
    </row>
    <row r="345" spans="1:25" x14ac:dyDescent="0.2">
      <c r="A345" s="19" t="s">
        <v>92</v>
      </c>
      <c r="B345" s="20">
        <v>80933</v>
      </c>
      <c r="C345" s="20">
        <v>2611</v>
      </c>
      <c r="D345" s="20">
        <v>208</v>
      </c>
      <c r="E345" s="23">
        <v>14</v>
      </c>
      <c r="F345" s="20">
        <v>93</v>
      </c>
      <c r="G345" s="20">
        <v>255</v>
      </c>
      <c r="H345" s="20">
        <v>10.1</v>
      </c>
      <c r="I345" s="20">
        <v>96</v>
      </c>
      <c r="J345" s="20">
        <v>473</v>
      </c>
      <c r="K345" s="20">
        <v>47</v>
      </c>
      <c r="L345" s="20">
        <v>89</v>
      </c>
      <c r="M345" s="36">
        <v>183.58</v>
      </c>
      <c r="N345" s="21">
        <v>15.05</v>
      </c>
      <c r="O345" s="36">
        <v>40.1</v>
      </c>
      <c r="P345" s="36">
        <v>8.3000000000000007</v>
      </c>
      <c r="Q345" s="40">
        <v>79</v>
      </c>
      <c r="R345" s="36">
        <v>5.3</v>
      </c>
      <c r="S345" s="36">
        <v>1.4</v>
      </c>
      <c r="T345" s="40">
        <v>72</v>
      </c>
      <c r="U345" s="89">
        <f>C345/$M$2</f>
        <v>0.41444444444444445</v>
      </c>
      <c r="V345" s="90">
        <f>(C345*D345)/1000</f>
        <v>543.08799999999997</v>
      </c>
      <c r="W345" s="91">
        <f t="shared" si="66"/>
        <v>0.26530923302393744</v>
      </c>
      <c r="X345" s="92">
        <f>(C345*G345)/1000</f>
        <v>665.80499999999995</v>
      </c>
      <c r="Y345" s="91">
        <f t="shared" si="67"/>
        <v>0.42273333333333329</v>
      </c>
    </row>
    <row r="346" spans="1:25" x14ac:dyDescent="0.2">
      <c r="A346" s="19" t="s">
        <v>36</v>
      </c>
      <c r="B346" s="20">
        <v>86093</v>
      </c>
      <c r="C346" s="20">
        <v>2870</v>
      </c>
      <c r="D346" s="20">
        <v>216</v>
      </c>
      <c r="E346" s="23">
        <v>16</v>
      </c>
      <c r="F346" s="20">
        <v>93</v>
      </c>
      <c r="G346" s="20">
        <v>259</v>
      </c>
      <c r="H346" s="20">
        <v>12.8</v>
      </c>
      <c r="I346" s="20">
        <v>95</v>
      </c>
      <c r="J346" s="20">
        <v>535</v>
      </c>
      <c r="K346" s="20">
        <v>54</v>
      </c>
      <c r="L346" s="20">
        <v>89</v>
      </c>
      <c r="M346" s="36">
        <v>161.96</v>
      </c>
      <c r="N346" s="21">
        <v>15.36</v>
      </c>
      <c r="O346" s="36">
        <v>57.5</v>
      </c>
      <c r="P346" s="36">
        <v>6.3</v>
      </c>
      <c r="Q346" s="40">
        <v>89</v>
      </c>
      <c r="R346" s="36">
        <v>7.2</v>
      </c>
      <c r="S346" s="36">
        <v>1</v>
      </c>
      <c r="T346" s="40">
        <v>86</v>
      </c>
      <c r="U346" s="89">
        <f>C346/$M$2</f>
        <v>0.45555555555555555</v>
      </c>
      <c r="V346" s="90">
        <f>(C346*D346)/1000</f>
        <v>619.91999999999996</v>
      </c>
      <c r="W346" s="91">
        <f t="shared" si="66"/>
        <v>0.30284318514899849</v>
      </c>
      <c r="X346" s="92">
        <f>(C346*G346)/1000</f>
        <v>743.33</v>
      </c>
      <c r="Y346" s="91">
        <f t="shared" si="67"/>
        <v>0.47195555555555557</v>
      </c>
    </row>
    <row r="347" spans="1:25" x14ac:dyDescent="0.2">
      <c r="A347" s="19" t="s">
        <v>37</v>
      </c>
      <c r="B347" s="20">
        <v>108748</v>
      </c>
      <c r="C347" s="20">
        <v>3508</v>
      </c>
      <c r="D347" s="20">
        <v>281</v>
      </c>
      <c r="E347" s="23">
        <v>12</v>
      </c>
      <c r="F347" s="20">
        <v>96</v>
      </c>
      <c r="G347" s="20">
        <v>266</v>
      </c>
      <c r="H347" s="20">
        <v>15.6</v>
      </c>
      <c r="I347" s="20">
        <v>94</v>
      </c>
      <c r="J347" s="20">
        <v>572</v>
      </c>
      <c r="K347" s="20">
        <v>64</v>
      </c>
      <c r="L347" s="20">
        <v>87</v>
      </c>
      <c r="M347" s="36">
        <v>120.1</v>
      </c>
      <c r="N347" s="21">
        <v>15.77</v>
      </c>
      <c r="O347" s="36">
        <v>67.5</v>
      </c>
      <c r="P347" s="36">
        <v>5.9</v>
      </c>
      <c r="Q347" s="40">
        <v>91</v>
      </c>
      <c r="R347" s="36">
        <v>6.4</v>
      </c>
      <c r="S347" s="36">
        <v>1.9</v>
      </c>
      <c r="T347" s="40">
        <v>75</v>
      </c>
      <c r="U347" s="89">
        <f>C347/$M$2</f>
        <v>0.55682539682539678</v>
      </c>
      <c r="V347" s="90">
        <f>(C347*D347)/1000</f>
        <v>985.74800000000005</v>
      </c>
      <c r="W347" s="91">
        <f t="shared" si="66"/>
        <v>0.48155740107474354</v>
      </c>
      <c r="X347" s="92">
        <f>(C347*G347)/1000</f>
        <v>933.12800000000004</v>
      </c>
      <c r="Y347" s="91">
        <f t="shared" si="67"/>
        <v>0.59246222222222222</v>
      </c>
    </row>
    <row r="348" spans="1:25" x14ac:dyDescent="0.2">
      <c r="A348" s="19" t="s">
        <v>38</v>
      </c>
      <c r="B348" s="20">
        <v>112035</v>
      </c>
      <c r="C348" s="20">
        <v>3614</v>
      </c>
      <c r="D348" s="20">
        <v>228</v>
      </c>
      <c r="E348" s="23">
        <v>13</v>
      </c>
      <c r="F348" s="20">
        <v>94</v>
      </c>
      <c r="G348" s="20">
        <v>300</v>
      </c>
      <c r="H348" s="20">
        <v>12.6</v>
      </c>
      <c r="I348" s="20">
        <v>95</v>
      </c>
      <c r="J348" s="20">
        <v>663</v>
      </c>
      <c r="K348" s="20">
        <v>55</v>
      </c>
      <c r="L348" s="20">
        <v>88</v>
      </c>
      <c r="M348" s="36">
        <v>131.38999999999999</v>
      </c>
      <c r="N348" s="21">
        <v>15.59</v>
      </c>
      <c r="O348" s="36">
        <v>65.2</v>
      </c>
      <c r="P348" s="36">
        <v>13.5</v>
      </c>
      <c r="Q348" s="40">
        <v>76</v>
      </c>
      <c r="R348" s="36">
        <v>7.3</v>
      </c>
      <c r="S348" s="36">
        <v>1.6</v>
      </c>
      <c r="T348" s="40">
        <v>79</v>
      </c>
      <c r="U348" s="89">
        <f>C348/$M$2</f>
        <v>0.57365079365079363</v>
      </c>
      <c r="V348" s="90">
        <f>(C348*D348)/1000</f>
        <v>823.99199999999996</v>
      </c>
      <c r="W348" s="91">
        <f t="shared" si="66"/>
        <v>0.40253639472398628</v>
      </c>
      <c r="X348" s="92">
        <f>(C348*G348)/1000</f>
        <v>1084.2</v>
      </c>
      <c r="Y348" s="91">
        <f t="shared" si="67"/>
        <v>0.68838095238095243</v>
      </c>
    </row>
    <row r="349" spans="1:25" x14ac:dyDescent="0.2">
      <c r="A349" s="19" t="s">
        <v>39</v>
      </c>
      <c r="B349" s="20">
        <v>103680</v>
      </c>
      <c r="C349" s="20">
        <v>3456</v>
      </c>
      <c r="D349" s="20">
        <v>205</v>
      </c>
      <c r="E349" s="23">
        <v>18</v>
      </c>
      <c r="F349" s="20">
        <v>91</v>
      </c>
      <c r="G349" s="20">
        <v>284</v>
      </c>
      <c r="H349" s="2">
        <v>13.4</v>
      </c>
      <c r="I349" s="20">
        <v>95</v>
      </c>
      <c r="J349" s="20">
        <v>550</v>
      </c>
      <c r="K349" s="20">
        <v>53</v>
      </c>
      <c r="L349" s="20">
        <v>90</v>
      </c>
      <c r="M349" s="36">
        <v>131.16</v>
      </c>
      <c r="N349" s="21">
        <v>15.53</v>
      </c>
      <c r="O349" s="36">
        <v>57</v>
      </c>
      <c r="P349" s="36">
        <v>13.7</v>
      </c>
      <c r="Q349" s="40">
        <v>77</v>
      </c>
      <c r="R349" s="36">
        <v>6.4</v>
      </c>
      <c r="S349" s="36">
        <v>1.4</v>
      </c>
      <c r="T349" s="40">
        <v>78</v>
      </c>
      <c r="U349" s="89">
        <f>C349/$M$2</f>
        <v>0.5485714285714286</v>
      </c>
      <c r="V349" s="90">
        <f>(C349*D349)/1000</f>
        <v>708.48</v>
      </c>
      <c r="W349" s="91">
        <f t="shared" si="66"/>
        <v>0.34610649731314119</v>
      </c>
      <c r="X349" s="92">
        <f>(C349*G349)/1000</f>
        <v>981.50400000000002</v>
      </c>
      <c r="Y349" s="91">
        <f t="shared" si="67"/>
        <v>0.62317714285714287</v>
      </c>
    </row>
    <row r="350" spans="1:25" x14ac:dyDescent="0.2">
      <c r="A350" s="19" t="s">
        <v>40</v>
      </c>
      <c r="B350" s="20">
        <v>84850</v>
      </c>
      <c r="C350" s="20">
        <v>2737</v>
      </c>
      <c r="D350" s="20">
        <v>216</v>
      </c>
      <c r="E350" s="23">
        <v>24</v>
      </c>
      <c r="F350" s="20">
        <v>88</v>
      </c>
      <c r="G350" s="20">
        <v>284</v>
      </c>
      <c r="H350" s="20">
        <v>7.4</v>
      </c>
      <c r="I350" s="20">
        <v>97</v>
      </c>
      <c r="J350" s="20">
        <v>526</v>
      </c>
      <c r="K350" s="23">
        <v>38</v>
      </c>
      <c r="L350" s="20">
        <v>92</v>
      </c>
      <c r="M350" s="36">
        <v>109.22</v>
      </c>
      <c r="N350" s="21">
        <v>15.66</v>
      </c>
      <c r="O350" s="36">
        <v>36.1</v>
      </c>
      <c r="P350" s="36">
        <v>8.4</v>
      </c>
      <c r="Q350" s="40">
        <v>71</v>
      </c>
      <c r="R350" s="36">
        <v>4.8</v>
      </c>
      <c r="S350" s="36">
        <v>0.8</v>
      </c>
      <c r="T350" s="40">
        <v>81</v>
      </c>
      <c r="U350" s="89">
        <f>C350/$M$2</f>
        <v>0.43444444444444447</v>
      </c>
      <c r="V350" s="90">
        <f>(C350*D350)/1000</f>
        <v>591.19200000000001</v>
      </c>
      <c r="W350" s="91">
        <f t="shared" si="66"/>
        <v>0.28880898876404493</v>
      </c>
      <c r="X350" s="92">
        <f>(C350*G350)/1000</f>
        <v>777.30799999999999</v>
      </c>
      <c r="Y350" s="91">
        <f t="shared" si="67"/>
        <v>0.49352888888888891</v>
      </c>
    </row>
    <row r="351" spans="1:25" x14ac:dyDescent="0.2">
      <c r="A351" s="19" t="s">
        <v>41</v>
      </c>
      <c r="B351" s="20">
        <v>75255</v>
      </c>
      <c r="C351" s="20">
        <v>2509</v>
      </c>
      <c r="D351" s="20">
        <v>235</v>
      </c>
      <c r="E351" s="23">
        <v>20</v>
      </c>
      <c r="F351" s="20">
        <v>90</v>
      </c>
      <c r="G351" s="20">
        <v>292</v>
      </c>
      <c r="H351" s="20">
        <v>12.3</v>
      </c>
      <c r="I351" s="20">
        <v>94</v>
      </c>
      <c r="J351" s="20">
        <v>598</v>
      </c>
      <c r="K351" s="20">
        <v>41</v>
      </c>
      <c r="L351" s="20">
        <v>90</v>
      </c>
      <c r="M351" s="36">
        <v>107.74</v>
      </c>
      <c r="N351" s="21">
        <v>15.88</v>
      </c>
      <c r="O351" s="36">
        <v>42</v>
      </c>
      <c r="P351" s="36">
        <v>7</v>
      </c>
      <c r="Q351" s="40">
        <v>83</v>
      </c>
      <c r="R351" s="36">
        <v>4.8</v>
      </c>
      <c r="S351" s="36">
        <v>0.9</v>
      </c>
      <c r="T351" s="40">
        <v>82</v>
      </c>
      <c r="U351" s="89">
        <f>C351/$M$2</f>
        <v>0.39825396825396825</v>
      </c>
      <c r="V351" s="90">
        <f>(C351*D351)/1000</f>
        <v>589.61500000000001</v>
      </c>
      <c r="W351" s="91">
        <f t="shared" si="66"/>
        <v>0.28803859306301904</v>
      </c>
      <c r="X351" s="92">
        <f>(C351*G351)/1000</f>
        <v>732.62800000000004</v>
      </c>
      <c r="Y351" s="91">
        <f t="shared" si="67"/>
        <v>0.46516063492063497</v>
      </c>
    </row>
    <row r="352" spans="1:25" ht="15.75" thickBot="1" x14ac:dyDescent="0.25">
      <c r="A352" s="19" t="s">
        <v>42</v>
      </c>
      <c r="B352" s="20">
        <v>68722</v>
      </c>
      <c r="C352" s="20">
        <v>2217</v>
      </c>
      <c r="D352" s="20">
        <v>261</v>
      </c>
      <c r="E352" s="23">
        <v>20</v>
      </c>
      <c r="F352" s="20">
        <v>92</v>
      </c>
      <c r="G352" s="20">
        <v>341</v>
      </c>
      <c r="H352" s="20">
        <v>20.6</v>
      </c>
      <c r="I352" s="20">
        <v>94</v>
      </c>
      <c r="J352" s="20">
        <v>638</v>
      </c>
      <c r="K352" s="20">
        <v>61</v>
      </c>
      <c r="L352" s="20">
        <v>90</v>
      </c>
      <c r="M352" s="36">
        <v>80.02</v>
      </c>
      <c r="N352" s="21">
        <v>14.94</v>
      </c>
      <c r="O352" s="36">
        <v>68</v>
      </c>
      <c r="P352" s="36">
        <v>19.399999999999999</v>
      </c>
      <c r="Q352" s="40">
        <v>71</v>
      </c>
      <c r="R352" s="36">
        <v>6.8</v>
      </c>
      <c r="S352" s="36">
        <v>1.5</v>
      </c>
      <c r="T352" s="40">
        <v>77</v>
      </c>
      <c r="U352" s="89">
        <f>C352/$M$2</f>
        <v>0.35190476190476189</v>
      </c>
      <c r="V352" s="90">
        <f>(C352*D352)/1000</f>
        <v>578.63699999999994</v>
      </c>
      <c r="W352" s="91">
        <f t="shared" si="66"/>
        <v>0.28267562286272591</v>
      </c>
      <c r="X352" s="92">
        <f>(C352*G352)/1000</f>
        <v>755.99699999999996</v>
      </c>
      <c r="Y352" s="91">
        <f t="shared" si="67"/>
        <v>0.47999809523809522</v>
      </c>
    </row>
    <row r="353" spans="1:25" ht="16.5" thickTop="1" x14ac:dyDescent="0.25">
      <c r="A353" s="32" t="s">
        <v>121</v>
      </c>
      <c r="B353" s="46">
        <f>SUM(B341:B352)</f>
        <v>1033511</v>
      </c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44">
        <f>SUM(M341:M352)</f>
        <v>1671.8300000000002</v>
      </c>
      <c r="N353" s="39"/>
      <c r="O353" s="44"/>
      <c r="P353" s="44"/>
      <c r="Q353" s="25"/>
      <c r="R353" s="44"/>
      <c r="S353" s="44"/>
      <c r="T353" s="25"/>
      <c r="U353" s="93"/>
      <c r="V353" s="94"/>
      <c r="W353" s="95"/>
      <c r="X353" s="96"/>
      <c r="Y353" s="95"/>
    </row>
    <row r="354" spans="1:25" ht="15.75" thickBot="1" x14ac:dyDescent="0.25">
      <c r="A354" s="33" t="s">
        <v>122</v>
      </c>
      <c r="B354" s="28">
        <f t="shared" ref="B354:N354" si="68">AVERAGE(B341:B352)</f>
        <v>86125.916666666672</v>
      </c>
      <c r="C354" s="28">
        <f t="shared" si="68"/>
        <v>2828.9166666666665</v>
      </c>
      <c r="D354" s="28">
        <f t="shared" si="68"/>
        <v>230.5</v>
      </c>
      <c r="E354" s="28">
        <f t="shared" si="68"/>
        <v>15.583333333333334</v>
      </c>
      <c r="F354" s="28">
        <f>AVERAGE(F341:F352)</f>
        <v>92.75</v>
      </c>
      <c r="G354" s="28">
        <f>AVERAGE(G341:G352)</f>
        <v>288.75</v>
      </c>
      <c r="H354" s="28">
        <f>AVERAGE(H341:H352)</f>
        <v>13.366666666666667</v>
      </c>
      <c r="I354" s="28">
        <f>AVERAGE(I341:I352)</f>
        <v>94.75</v>
      </c>
      <c r="J354" s="28">
        <f t="shared" si="68"/>
        <v>569.58333333333337</v>
      </c>
      <c r="K354" s="28">
        <f t="shared" si="68"/>
        <v>50.25</v>
      </c>
      <c r="L354" s="28">
        <f>AVERAGE(L341:L352)</f>
        <v>89.833333333333329</v>
      </c>
      <c r="M354" s="45">
        <f t="shared" si="68"/>
        <v>139.31916666666669</v>
      </c>
      <c r="N354" s="34">
        <f t="shared" si="68"/>
        <v>15.398416666666664</v>
      </c>
      <c r="O354" s="45">
        <f>AVERAGE(O341:O352)</f>
        <v>56.449999999999996</v>
      </c>
      <c r="P354" s="45">
        <f>AVERAGE(P341:P352)</f>
        <v>9.7083333333333339</v>
      </c>
      <c r="Q354" s="28">
        <f>AVERAGE(Q341:Q352)</f>
        <v>81.083333333333329</v>
      </c>
      <c r="R354" s="45">
        <f t="shared" ref="R354:T354" si="69">AVERAGE(R341:R352)</f>
        <v>6.2833333333333323</v>
      </c>
      <c r="S354" s="45">
        <f t="shared" si="69"/>
        <v>1.1833333333333333</v>
      </c>
      <c r="T354" s="28">
        <f t="shared" si="69"/>
        <v>80.833333333333329</v>
      </c>
      <c r="U354" s="97">
        <f>C354/$M$2</f>
        <v>0.44903439153439151</v>
      </c>
      <c r="V354" s="98">
        <f>(C354*D354)/1000</f>
        <v>652.06529166666667</v>
      </c>
      <c r="W354" s="99">
        <f t="shared" si="66"/>
        <v>0.31854679612440973</v>
      </c>
      <c r="X354" s="100">
        <f>(C354*G354)/1000</f>
        <v>816.84968749999996</v>
      </c>
      <c r="Y354" s="99">
        <f t="shared" si="67"/>
        <v>0.51863472222222218</v>
      </c>
    </row>
    <row r="355" spans="1:25" ht="15.75" thickTop="1" x14ac:dyDescent="0.2"/>
    <row r="356" spans="1:25" ht="15.75" thickBot="1" x14ac:dyDescent="0.25"/>
    <row r="357" spans="1:25" ht="16.5" thickTop="1" x14ac:dyDescent="0.25">
      <c r="A357" s="30" t="s">
        <v>8</v>
      </c>
      <c r="B357" s="12" t="s">
        <v>9</v>
      </c>
      <c r="C357" s="12" t="s">
        <v>9</v>
      </c>
      <c r="D357" s="12" t="s">
        <v>61</v>
      </c>
      <c r="E357" s="12" t="s">
        <v>62</v>
      </c>
      <c r="F357" s="41" t="s">
        <v>4</v>
      </c>
      <c r="G357" s="12" t="s">
        <v>63</v>
      </c>
      <c r="H357" s="12" t="s">
        <v>64</v>
      </c>
      <c r="I357" s="41" t="s">
        <v>5</v>
      </c>
      <c r="J357" s="12" t="s">
        <v>65</v>
      </c>
      <c r="K357" s="12" t="s">
        <v>66</v>
      </c>
      <c r="L357" s="41" t="s">
        <v>17</v>
      </c>
      <c r="M357" s="12" t="s">
        <v>19</v>
      </c>
      <c r="N357" s="13" t="s">
        <v>20</v>
      </c>
      <c r="O357" s="12" t="s">
        <v>98</v>
      </c>
      <c r="P357" s="12" t="s">
        <v>99</v>
      </c>
      <c r="Q357" s="101" t="s">
        <v>53</v>
      </c>
      <c r="R357" s="12" t="s">
        <v>100</v>
      </c>
      <c r="S357" s="12" t="s">
        <v>101</v>
      </c>
      <c r="T357" s="101" t="s">
        <v>22</v>
      </c>
      <c r="U357" s="81" t="s">
        <v>72</v>
      </c>
      <c r="V357" s="82" t="s">
        <v>73</v>
      </c>
      <c r="W357" s="83" t="s">
        <v>74</v>
      </c>
      <c r="X357" s="84" t="s">
        <v>72</v>
      </c>
      <c r="Y357" s="83" t="s">
        <v>72</v>
      </c>
    </row>
    <row r="358" spans="1:25" ht="16.5" thickBot="1" x14ac:dyDescent="0.3">
      <c r="A358" s="31" t="s">
        <v>123</v>
      </c>
      <c r="B358" s="16" t="s">
        <v>68</v>
      </c>
      <c r="C358" s="17" t="s">
        <v>69</v>
      </c>
      <c r="D358" s="16" t="s">
        <v>26</v>
      </c>
      <c r="E358" s="16" t="s">
        <v>26</v>
      </c>
      <c r="F358" s="42" t="s">
        <v>27</v>
      </c>
      <c r="G358" s="16" t="s">
        <v>26</v>
      </c>
      <c r="H358" s="16" t="s">
        <v>26</v>
      </c>
      <c r="I358" s="42" t="s">
        <v>27</v>
      </c>
      <c r="J358" s="16" t="s">
        <v>26</v>
      </c>
      <c r="K358" s="16" t="s">
        <v>26</v>
      </c>
      <c r="L358" s="42" t="s">
        <v>27</v>
      </c>
      <c r="M358" s="16" t="s">
        <v>29</v>
      </c>
      <c r="N358" s="18" t="s">
        <v>30</v>
      </c>
      <c r="O358" s="16" t="s">
        <v>26</v>
      </c>
      <c r="P358" s="16" t="s">
        <v>26</v>
      </c>
      <c r="Q358" s="35" t="s">
        <v>55</v>
      </c>
      <c r="R358" s="16" t="s">
        <v>26</v>
      </c>
      <c r="S358" s="16" t="s">
        <v>26</v>
      </c>
      <c r="T358" s="35" t="s">
        <v>55</v>
      </c>
      <c r="U358" s="85" t="s">
        <v>9</v>
      </c>
      <c r="V358" s="86" t="s">
        <v>76</v>
      </c>
      <c r="W358" s="87" t="s">
        <v>77</v>
      </c>
      <c r="X358" s="88" t="s">
        <v>78</v>
      </c>
      <c r="Y358" s="87" t="s">
        <v>79</v>
      </c>
    </row>
    <row r="359" spans="1:25" ht="15.75" thickTop="1" x14ac:dyDescent="0.2">
      <c r="A359" s="19" t="s">
        <v>31</v>
      </c>
      <c r="B359" s="20">
        <v>67393</v>
      </c>
      <c r="C359" s="48">
        <v>2174</v>
      </c>
      <c r="D359" s="49">
        <v>264</v>
      </c>
      <c r="E359" s="49">
        <v>17</v>
      </c>
      <c r="F359" s="20">
        <v>93</v>
      </c>
      <c r="G359" s="20">
        <v>338</v>
      </c>
      <c r="H359" s="20">
        <v>10.9</v>
      </c>
      <c r="I359" s="20">
        <v>97</v>
      </c>
      <c r="J359" s="20">
        <v>708</v>
      </c>
      <c r="K359" s="20">
        <v>47</v>
      </c>
      <c r="L359" s="20">
        <v>93</v>
      </c>
      <c r="M359" s="36">
        <v>99.58</v>
      </c>
      <c r="N359" s="21">
        <v>15.19</v>
      </c>
      <c r="O359" s="36">
        <v>57.9</v>
      </c>
      <c r="P359" s="36">
        <v>6.7</v>
      </c>
      <c r="Q359" s="40">
        <v>88</v>
      </c>
      <c r="R359" s="36">
        <v>7.8</v>
      </c>
      <c r="S359" s="36">
        <v>0.9</v>
      </c>
      <c r="T359" s="40">
        <v>88</v>
      </c>
      <c r="U359" s="89">
        <f>C359/$M$2</f>
        <v>0.3450793650793651</v>
      </c>
      <c r="V359" s="90">
        <f>(C359*D359)/1000</f>
        <v>573.93600000000004</v>
      </c>
      <c r="W359" s="91">
        <f>(V359)/$O$3</f>
        <v>0.28037909135319983</v>
      </c>
      <c r="X359" s="92">
        <f>(C359*G359)/1000</f>
        <v>734.81200000000001</v>
      </c>
      <c r="Y359" s="91">
        <f>X359/$Q$3</f>
        <v>0.46654730158730162</v>
      </c>
    </row>
    <row r="360" spans="1:25" x14ac:dyDescent="0.2">
      <c r="A360" s="19" t="s">
        <v>32</v>
      </c>
      <c r="B360" s="20">
        <v>68970</v>
      </c>
      <c r="C360" s="48">
        <v>2378</v>
      </c>
      <c r="D360" s="49">
        <v>357</v>
      </c>
      <c r="E360" s="49">
        <v>19</v>
      </c>
      <c r="F360" s="20">
        <v>93</v>
      </c>
      <c r="G360" s="20">
        <v>361</v>
      </c>
      <c r="H360" s="20">
        <v>8</v>
      </c>
      <c r="I360" s="20">
        <v>97</v>
      </c>
      <c r="J360" s="20">
        <v>743</v>
      </c>
      <c r="K360" s="20">
        <v>38</v>
      </c>
      <c r="L360" s="20">
        <v>95</v>
      </c>
      <c r="M360" s="36">
        <v>133</v>
      </c>
      <c r="N360" s="21">
        <v>14.81</v>
      </c>
      <c r="O360" s="36">
        <v>67.2</v>
      </c>
      <c r="P360" s="36">
        <v>5.9</v>
      </c>
      <c r="Q360" s="40">
        <v>91</v>
      </c>
      <c r="R360" s="36">
        <v>8.9</v>
      </c>
      <c r="S360" s="36">
        <v>0.3</v>
      </c>
      <c r="T360" s="40">
        <v>96</v>
      </c>
      <c r="U360" s="89">
        <f>C360/$M$2</f>
        <v>0.37746031746031744</v>
      </c>
      <c r="V360" s="90">
        <f>(C360*D360)/1000</f>
        <v>848.94600000000003</v>
      </c>
      <c r="W360" s="91">
        <f t="shared" ref="W360:W372" si="70">(V360)/$O$3</f>
        <v>0.41472691744015633</v>
      </c>
      <c r="X360" s="92">
        <f>(C360*G360)/1000</f>
        <v>858.45799999999997</v>
      </c>
      <c r="Y360" s="91">
        <f t="shared" ref="Y360:Y372" si="71">X360/$Q$3</f>
        <v>0.54505269841269843</v>
      </c>
    </row>
    <row r="361" spans="1:25" x14ac:dyDescent="0.2">
      <c r="A361" s="19" t="s">
        <v>33</v>
      </c>
      <c r="B361" s="20">
        <v>82738</v>
      </c>
      <c r="C361" s="48">
        <v>2669</v>
      </c>
      <c r="D361" s="50">
        <v>315</v>
      </c>
      <c r="E361" s="50">
        <v>16</v>
      </c>
      <c r="F361" s="20">
        <v>94</v>
      </c>
      <c r="G361" s="20">
        <v>361</v>
      </c>
      <c r="H361" s="20">
        <v>6.6</v>
      </c>
      <c r="I361" s="20">
        <v>97</v>
      </c>
      <c r="J361" s="20">
        <v>719</v>
      </c>
      <c r="K361" s="20">
        <v>41</v>
      </c>
      <c r="L361" s="20">
        <v>93</v>
      </c>
      <c r="M361" s="36">
        <v>129.62</v>
      </c>
      <c r="N361" s="21">
        <v>14.15</v>
      </c>
      <c r="O361" s="36">
        <v>50.8</v>
      </c>
      <c r="P361" s="36">
        <v>6</v>
      </c>
      <c r="Q361" s="40">
        <v>87</v>
      </c>
      <c r="R361" s="36">
        <v>6.72</v>
      </c>
      <c r="S361" s="36">
        <v>0.8</v>
      </c>
      <c r="T361" s="40">
        <v>84</v>
      </c>
      <c r="U361" s="89">
        <f>C361/$M$2</f>
        <v>0.42365079365079367</v>
      </c>
      <c r="V361" s="90">
        <f>(C361*D361)/1000</f>
        <v>840.73500000000001</v>
      </c>
      <c r="W361" s="91">
        <f t="shared" si="70"/>
        <v>0.41071568148510013</v>
      </c>
      <c r="X361" s="92">
        <f>(C361*G361)/1000</f>
        <v>963.50900000000001</v>
      </c>
      <c r="Y361" s="91">
        <f t="shared" si="71"/>
        <v>0.61175174603174609</v>
      </c>
    </row>
    <row r="362" spans="1:25" x14ac:dyDescent="0.2">
      <c r="A362" s="19" t="s">
        <v>34</v>
      </c>
      <c r="B362" s="20">
        <v>77290</v>
      </c>
      <c r="C362" s="48">
        <v>2576</v>
      </c>
      <c r="D362" s="50">
        <v>323</v>
      </c>
      <c r="E362" s="50">
        <v>22</v>
      </c>
      <c r="F362" s="20">
        <v>92</v>
      </c>
      <c r="G362" s="20">
        <v>371</v>
      </c>
      <c r="H362" s="20">
        <v>13.4</v>
      </c>
      <c r="I362" s="20">
        <v>96</v>
      </c>
      <c r="J362" s="20">
        <v>678</v>
      </c>
      <c r="K362" s="20">
        <v>49</v>
      </c>
      <c r="L362" s="20">
        <v>92</v>
      </c>
      <c r="M362" s="36">
        <v>137.5</v>
      </c>
      <c r="N362" s="21">
        <v>14.77</v>
      </c>
      <c r="O362" s="36">
        <v>47.8</v>
      </c>
      <c r="P362" s="36">
        <v>4.0999999999999996</v>
      </c>
      <c r="Q362" s="40">
        <v>89</v>
      </c>
      <c r="R362" s="36">
        <v>6.7</v>
      </c>
      <c r="S362" s="36">
        <v>1</v>
      </c>
      <c r="T362" s="40">
        <v>83</v>
      </c>
      <c r="U362" s="89">
        <f>C362/$M$2</f>
        <v>0.40888888888888891</v>
      </c>
      <c r="V362" s="90">
        <f>(C362*D362)/1000</f>
        <v>832.048</v>
      </c>
      <c r="W362" s="91">
        <f t="shared" si="70"/>
        <v>0.40647191011235956</v>
      </c>
      <c r="X362" s="92">
        <f>(C362*G362)/1000</f>
        <v>955.69600000000003</v>
      </c>
      <c r="Y362" s="91">
        <f t="shared" si="71"/>
        <v>0.60679111111111117</v>
      </c>
    </row>
    <row r="363" spans="1:25" x14ac:dyDescent="0.2">
      <c r="A363" s="19" t="s">
        <v>92</v>
      </c>
      <c r="B363" s="20">
        <v>79400</v>
      </c>
      <c r="C363" s="48">
        <v>2561</v>
      </c>
      <c r="D363" s="50">
        <v>275</v>
      </c>
      <c r="E363" s="50">
        <v>15</v>
      </c>
      <c r="F363" s="20">
        <v>94</v>
      </c>
      <c r="G363" s="20">
        <v>337</v>
      </c>
      <c r="H363" s="20">
        <v>13.5</v>
      </c>
      <c r="I363" s="20">
        <v>96</v>
      </c>
      <c r="J363" s="20">
        <v>643</v>
      </c>
      <c r="K363" s="20">
        <v>37</v>
      </c>
      <c r="L363" s="20">
        <v>94</v>
      </c>
      <c r="M363" s="36">
        <v>106</v>
      </c>
      <c r="N363" s="21">
        <v>14.94</v>
      </c>
      <c r="O363" s="36">
        <v>62.5</v>
      </c>
      <c r="P363" s="36">
        <v>3.3</v>
      </c>
      <c r="Q363" s="40">
        <v>94</v>
      </c>
      <c r="R363" s="36">
        <v>7.19</v>
      </c>
      <c r="S363" s="36">
        <v>0.5</v>
      </c>
      <c r="T363" s="40">
        <v>92</v>
      </c>
      <c r="U363" s="89">
        <f>C363/$M$2</f>
        <v>0.40650793650793648</v>
      </c>
      <c r="V363" s="90">
        <f>(C363*D363)/1000</f>
        <v>704.27499999999998</v>
      </c>
      <c r="W363" s="91">
        <f t="shared" si="70"/>
        <v>0.34405227161700047</v>
      </c>
      <c r="X363" s="92">
        <f>(C363*G363)/1000</f>
        <v>863.05700000000002</v>
      </c>
      <c r="Y363" s="91">
        <f t="shared" si="71"/>
        <v>0.54797269841269847</v>
      </c>
    </row>
    <row r="364" spans="1:25" x14ac:dyDescent="0.2">
      <c r="A364" s="19" t="s">
        <v>36</v>
      </c>
      <c r="B364" s="20">
        <v>79772</v>
      </c>
      <c r="C364" s="48">
        <v>2659</v>
      </c>
      <c r="D364" s="50">
        <v>272</v>
      </c>
      <c r="E364" s="50">
        <v>13</v>
      </c>
      <c r="F364" s="20">
        <v>95</v>
      </c>
      <c r="G364" s="20">
        <v>326</v>
      </c>
      <c r="H364" s="20">
        <v>11.2</v>
      </c>
      <c r="I364" s="20">
        <v>96</v>
      </c>
      <c r="J364" s="20">
        <v>662</v>
      </c>
      <c r="K364" s="20">
        <v>41</v>
      </c>
      <c r="L364" s="20">
        <v>93</v>
      </c>
      <c r="M364" s="36">
        <v>136.44</v>
      </c>
      <c r="N364" s="21">
        <v>15.27</v>
      </c>
      <c r="O364" s="36">
        <v>57.5</v>
      </c>
      <c r="P364" s="36">
        <v>5.8</v>
      </c>
      <c r="Q364" s="40">
        <v>89</v>
      </c>
      <c r="R364" s="36">
        <v>7.21</v>
      </c>
      <c r="S364" s="36">
        <v>0.38</v>
      </c>
      <c r="T364" s="40">
        <v>95</v>
      </c>
      <c r="U364" s="89">
        <f>C364/$M$2</f>
        <v>0.42206349206349209</v>
      </c>
      <c r="V364" s="90">
        <f>(C364*D364)/1000</f>
        <v>723.24800000000005</v>
      </c>
      <c r="W364" s="91">
        <f t="shared" si="70"/>
        <v>0.35332095749877873</v>
      </c>
      <c r="X364" s="92">
        <f>(C364*G364)/1000</f>
        <v>866.83399999999995</v>
      </c>
      <c r="Y364" s="91">
        <f t="shared" si="71"/>
        <v>0.55037079365079367</v>
      </c>
    </row>
    <row r="365" spans="1:25" x14ac:dyDescent="0.2">
      <c r="A365" s="19" t="s">
        <v>37</v>
      </c>
      <c r="B365" s="20">
        <v>98428</v>
      </c>
      <c r="C365" s="48">
        <v>3175</v>
      </c>
      <c r="D365" s="50">
        <v>251</v>
      </c>
      <c r="E365" s="50">
        <v>13</v>
      </c>
      <c r="F365" s="20">
        <v>95</v>
      </c>
      <c r="G365" s="20">
        <v>354</v>
      </c>
      <c r="H365" s="20">
        <v>10.8</v>
      </c>
      <c r="I365" s="20">
        <v>96</v>
      </c>
      <c r="J365" s="20">
        <v>742</v>
      </c>
      <c r="K365" s="20">
        <v>54</v>
      </c>
      <c r="L365" s="20">
        <v>91</v>
      </c>
      <c r="M365" s="36">
        <v>189.2</v>
      </c>
      <c r="N365" s="21">
        <v>14.9</v>
      </c>
      <c r="O365" s="36">
        <v>42</v>
      </c>
      <c r="P365" s="36">
        <v>3.8</v>
      </c>
      <c r="Q365" s="40">
        <v>89</v>
      </c>
      <c r="R365" s="36">
        <v>7</v>
      </c>
      <c r="S365" s="36">
        <v>0.9</v>
      </c>
      <c r="T365" s="40">
        <v>88</v>
      </c>
      <c r="U365" s="89">
        <f>C365/$M$2</f>
        <v>0.50396825396825395</v>
      </c>
      <c r="V365" s="90">
        <f>(C365*D365)/1000</f>
        <v>796.92499999999995</v>
      </c>
      <c r="W365" s="91">
        <f t="shared" si="70"/>
        <v>0.38931362970200289</v>
      </c>
      <c r="X365" s="92">
        <f>(C365*G365)/1000</f>
        <v>1123.95</v>
      </c>
      <c r="Y365" s="91">
        <f t="shared" si="71"/>
        <v>0.7136190476190476</v>
      </c>
    </row>
    <row r="366" spans="1:25" x14ac:dyDescent="0.2">
      <c r="A366" s="19" t="s">
        <v>38</v>
      </c>
      <c r="B366" s="20">
        <v>105274</v>
      </c>
      <c r="C366" s="48">
        <v>3396</v>
      </c>
      <c r="D366" s="50">
        <v>281</v>
      </c>
      <c r="E366" s="50">
        <v>22</v>
      </c>
      <c r="F366" s="20">
        <v>91</v>
      </c>
      <c r="G366" s="20">
        <v>333</v>
      </c>
      <c r="H366" s="20">
        <v>18.600000000000001</v>
      </c>
      <c r="I366" s="20">
        <v>94</v>
      </c>
      <c r="J366" s="20">
        <v>730</v>
      </c>
      <c r="K366" s="20">
        <v>57</v>
      </c>
      <c r="L366" s="20">
        <v>92</v>
      </c>
      <c r="M366" s="36">
        <v>256.60000000000002</v>
      </c>
      <c r="N366" s="21">
        <v>14.7</v>
      </c>
      <c r="O366" s="36">
        <v>74</v>
      </c>
      <c r="P366" s="36">
        <v>20.2</v>
      </c>
      <c r="Q366" s="40">
        <v>72</v>
      </c>
      <c r="R366" s="36">
        <v>6.4</v>
      </c>
      <c r="S366" s="36">
        <v>0.6</v>
      </c>
      <c r="T366" s="40">
        <v>91</v>
      </c>
      <c r="U366" s="89">
        <f>C366/$M$2</f>
        <v>0.539047619047619</v>
      </c>
      <c r="V366" s="90">
        <f>(C366*D366)/1000</f>
        <v>954.27599999999995</v>
      </c>
      <c r="W366" s="91">
        <f t="shared" si="70"/>
        <v>0.46618270639960918</v>
      </c>
      <c r="X366" s="92">
        <f>(C366*G366)/1000</f>
        <v>1130.8679999999999</v>
      </c>
      <c r="Y366" s="91">
        <f t="shared" si="71"/>
        <v>0.71801142857142852</v>
      </c>
    </row>
    <row r="367" spans="1:25" x14ac:dyDescent="0.2">
      <c r="A367" s="19" t="s">
        <v>39</v>
      </c>
      <c r="B367" s="20">
        <v>82181</v>
      </c>
      <c r="C367" s="48">
        <v>2739</v>
      </c>
      <c r="D367" s="50">
        <v>208</v>
      </c>
      <c r="E367" s="50">
        <v>23</v>
      </c>
      <c r="F367" s="20">
        <v>88</v>
      </c>
      <c r="G367" s="20">
        <v>219</v>
      </c>
      <c r="H367" s="52">
        <v>14.1</v>
      </c>
      <c r="I367" s="20">
        <v>93</v>
      </c>
      <c r="J367" s="20">
        <v>425</v>
      </c>
      <c r="K367" s="51">
        <v>46</v>
      </c>
      <c r="L367" s="20">
        <v>88</v>
      </c>
      <c r="M367" s="36">
        <v>256.60000000000002</v>
      </c>
      <c r="N367" s="21">
        <v>14.9</v>
      </c>
      <c r="O367" s="36">
        <v>50</v>
      </c>
      <c r="P367" s="36">
        <v>8.3000000000000007</v>
      </c>
      <c r="Q367" s="40">
        <v>83</v>
      </c>
      <c r="R367" s="36">
        <v>6.1</v>
      </c>
      <c r="S367" s="36">
        <v>0.92</v>
      </c>
      <c r="T367" s="40">
        <v>85</v>
      </c>
      <c r="U367" s="89">
        <f>C367/$M$2</f>
        <v>0.43476190476190474</v>
      </c>
      <c r="V367" s="90">
        <f>(C367*D367)/1000</f>
        <v>569.71199999999999</v>
      </c>
      <c r="W367" s="91">
        <f t="shared" si="70"/>
        <v>0.27831558378114313</v>
      </c>
      <c r="X367" s="92">
        <f>(C367*G367)/1000</f>
        <v>599.84100000000001</v>
      </c>
      <c r="Y367" s="91">
        <f t="shared" si="71"/>
        <v>0.38085142857142856</v>
      </c>
    </row>
    <row r="368" spans="1:25" x14ac:dyDescent="0.2">
      <c r="A368" s="19" t="s">
        <v>40</v>
      </c>
      <c r="B368" s="20">
        <v>80111</v>
      </c>
      <c r="C368" s="48">
        <v>2584</v>
      </c>
      <c r="D368" s="53">
        <v>204.92857142857142</v>
      </c>
      <c r="E368" s="53">
        <v>19.571428571428573</v>
      </c>
      <c r="F368" s="20">
        <v>90</v>
      </c>
      <c r="G368" s="20">
        <v>235</v>
      </c>
      <c r="H368" s="20">
        <v>9.1</v>
      </c>
      <c r="I368" s="20">
        <v>96</v>
      </c>
      <c r="J368" s="20">
        <v>713</v>
      </c>
      <c r="K368" s="23">
        <v>41</v>
      </c>
      <c r="L368" s="20">
        <v>90</v>
      </c>
      <c r="M368" s="36">
        <v>217.22</v>
      </c>
      <c r="N368" s="21">
        <v>14.85</v>
      </c>
      <c r="O368" s="36">
        <v>50.9</v>
      </c>
      <c r="P368" s="36">
        <v>6.8</v>
      </c>
      <c r="Q368" s="40">
        <v>91</v>
      </c>
      <c r="R368" s="36">
        <v>8</v>
      </c>
      <c r="S368" s="36">
        <v>0.89</v>
      </c>
      <c r="T368" s="40">
        <v>91</v>
      </c>
      <c r="U368" s="89">
        <f>C368/$M$2</f>
        <v>0.41015873015873017</v>
      </c>
      <c r="V368" s="90">
        <f>(C368*D368)/1000</f>
        <v>529.5354285714285</v>
      </c>
      <c r="W368" s="91">
        <f t="shared" si="70"/>
        <v>0.25868853374275941</v>
      </c>
      <c r="X368" s="92">
        <f>(C368*G368)/1000</f>
        <v>607.24</v>
      </c>
      <c r="Y368" s="91">
        <f t="shared" si="71"/>
        <v>0.38554920634920636</v>
      </c>
    </row>
    <row r="369" spans="1:25" x14ac:dyDescent="0.2">
      <c r="A369" s="19" t="s">
        <v>41</v>
      </c>
      <c r="B369" s="20">
        <v>80172</v>
      </c>
      <c r="C369" s="48">
        <v>2672</v>
      </c>
      <c r="D369" s="53">
        <v>170.15384615384616</v>
      </c>
      <c r="E369" s="53">
        <v>14.461538461538462</v>
      </c>
      <c r="F369" s="20">
        <v>91</v>
      </c>
      <c r="G369" s="20">
        <v>190</v>
      </c>
      <c r="H369" s="20">
        <v>5.3</v>
      </c>
      <c r="I369" s="20">
        <v>97</v>
      </c>
      <c r="J369" s="20">
        <v>368</v>
      </c>
      <c r="K369" s="20">
        <v>36</v>
      </c>
      <c r="L369" s="20">
        <v>89</v>
      </c>
      <c r="M369" s="36">
        <v>205.06</v>
      </c>
      <c r="N369" s="21">
        <v>15.47</v>
      </c>
      <c r="O369" s="36">
        <v>43.4</v>
      </c>
      <c r="P369" s="36">
        <v>10.9</v>
      </c>
      <c r="Q369" s="40">
        <v>91</v>
      </c>
      <c r="R369" s="36">
        <v>5.6</v>
      </c>
      <c r="S369" s="36">
        <v>0.5</v>
      </c>
      <c r="T369" s="40">
        <v>92</v>
      </c>
      <c r="U369" s="89">
        <f>C369/$M$2</f>
        <v>0.42412698412698413</v>
      </c>
      <c r="V369" s="90">
        <f>(C369*D369)/1000</f>
        <v>454.65107692307691</v>
      </c>
      <c r="W369" s="91">
        <f t="shared" si="70"/>
        <v>0.22210604637180112</v>
      </c>
      <c r="X369" s="92">
        <f>(C369*G369)/1000</f>
        <v>507.68</v>
      </c>
      <c r="Y369" s="91">
        <f t="shared" si="71"/>
        <v>0.32233650793650792</v>
      </c>
    </row>
    <row r="370" spans="1:25" ht="15.75" thickBot="1" x14ac:dyDescent="0.25">
      <c r="A370" s="19" t="s">
        <v>42</v>
      </c>
      <c r="B370" s="20">
        <v>79697</v>
      </c>
      <c r="C370" s="48">
        <v>2571</v>
      </c>
      <c r="D370" s="53">
        <v>223.75</v>
      </c>
      <c r="E370" s="53">
        <v>10.25</v>
      </c>
      <c r="F370" s="20">
        <v>95</v>
      </c>
      <c r="G370" s="53">
        <v>310</v>
      </c>
      <c r="H370" s="53">
        <v>10.75</v>
      </c>
      <c r="I370" s="20">
        <v>96</v>
      </c>
      <c r="J370" s="20">
        <v>639</v>
      </c>
      <c r="K370" s="48">
        <v>36.909999999999997</v>
      </c>
      <c r="L370" s="20">
        <v>92</v>
      </c>
      <c r="M370" s="36">
        <v>130.74</v>
      </c>
      <c r="N370" s="21">
        <v>14.92</v>
      </c>
      <c r="O370" s="36">
        <v>54</v>
      </c>
      <c r="P370" s="36">
        <v>8.3000000000000007</v>
      </c>
      <c r="Q370" s="40">
        <v>93</v>
      </c>
      <c r="R370" s="36">
        <v>6.3</v>
      </c>
      <c r="S370" s="36">
        <v>0.47</v>
      </c>
      <c r="T370" s="40">
        <v>93</v>
      </c>
      <c r="U370" s="89">
        <f>C370/$M$2</f>
        <v>0.40809523809523812</v>
      </c>
      <c r="V370" s="90">
        <f>(C370*D370)/1000</f>
        <v>575.26125000000002</v>
      </c>
      <c r="W370" s="91">
        <f t="shared" si="70"/>
        <v>0.28102650219833902</v>
      </c>
      <c r="X370" s="92">
        <f>(C370*G370)/1000</f>
        <v>797.01</v>
      </c>
      <c r="Y370" s="91">
        <f t="shared" si="71"/>
        <v>0.50603809523809529</v>
      </c>
    </row>
    <row r="371" spans="1:25" ht="16.5" thickTop="1" x14ac:dyDescent="0.25">
      <c r="A371" s="32" t="s">
        <v>124</v>
      </c>
      <c r="B371" s="46">
        <f>SUM(B359:B370)</f>
        <v>981426</v>
      </c>
      <c r="C371" s="25"/>
      <c r="D371" s="47"/>
      <c r="E371" s="47"/>
      <c r="F371" s="25"/>
      <c r="G371" s="47"/>
      <c r="H371" s="47"/>
      <c r="I371" s="25"/>
      <c r="J371" s="25"/>
      <c r="K371" s="25"/>
      <c r="L371" s="25"/>
      <c r="M371" s="54">
        <f>SUM(M359:M370)</f>
        <v>1997.56</v>
      </c>
      <c r="N371" s="39"/>
      <c r="O371" s="44"/>
      <c r="P371" s="44"/>
      <c r="Q371" s="25"/>
      <c r="R371" s="44"/>
      <c r="S371" s="44"/>
      <c r="T371" s="25"/>
      <c r="U371" s="93"/>
      <c r="V371" s="94"/>
      <c r="W371" s="95"/>
      <c r="X371" s="96"/>
      <c r="Y371" s="95"/>
    </row>
    <row r="372" spans="1:25" ht="15.75" thickBot="1" x14ac:dyDescent="0.25">
      <c r="A372" s="33" t="s">
        <v>125</v>
      </c>
      <c r="B372" s="28">
        <f t="shared" ref="B372:N372" si="72">AVERAGE(B359:B370)</f>
        <v>81785.5</v>
      </c>
      <c r="C372" s="28">
        <f t="shared" si="72"/>
        <v>2679.5</v>
      </c>
      <c r="D372" s="28">
        <f t="shared" si="72"/>
        <v>262.06936813186815</v>
      </c>
      <c r="E372" s="28">
        <f t="shared" si="72"/>
        <v>17.023580586080588</v>
      </c>
      <c r="F372" s="28">
        <f>AVERAGE(F359:F370)</f>
        <v>92.583333333333329</v>
      </c>
      <c r="G372" s="28">
        <f>AVERAGE(G359:G370)</f>
        <v>311.25</v>
      </c>
      <c r="H372" s="28">
        <f>AVERAGE(H359:H370)</f>
        <v>11.020833333333334</v>
      </c>
      <c r="I372" s="28">
        <f>AVERAGE(I359:I370)</f>
        <v>95.916666666666671</v>
      </c>
      <c r="J372" s="28">
        <f t="shared" si="72"/>
        <v>647.5</v>
      </c>
      <c r="K372" s="28">
        <f t="shared" si="72"/>
        <v>43.659166666666664</v>
      </c>
      <c r="L372" s="28">
        <f>AVERAGE(L359:L370)</f>
        <v>91.833333333333329</v>
      </c>
      <c r="M372" s="45">
        <f t="shared" si="72"/>
        <v>166.46333333333334</v>
      </c>
      <c r="N372" s="34">
        <f t="shared" si="72"/>
        <v>14.905833333333332</v>
      </c>
      <c r="O372" s="45">
        <f>AVERAGE(O359:O370)</f>
        <v>54.833333333333336</v>
      </c>
      <c r="P372" s="45">
        <f>AVERAGE(P359:P370)</f>
        <v>7.5083333333333329</v>
      </c>
      <c r="Q372" s="28">
        <f>AVERAGE(Q359:Q370)</f>
        <v>88.083333333333329</v>
      </c>
      <c r="R372" s="45">
        <f t="shared" ref="R372:T372" si="73">AVERAGE(R359:R370)</f>
        <v>6.9933333333333323</v>
      </c>
      <c r="S372" s="45">
        <f t="shared" si="73"/>
        <v>0.68</v>
      </c>
      <c r="T372" s="28">
        <f t="shared" si="73"/>
        <v>89.833333333333329</v>
      </c>
      <c r="U372" s="97">
        <f>C372/$M$2</f>
        <v>0.42531746031746032</v>
      </c>
      <c r="V372" s="98">
        <f>(C372*D372)/1000</f>
        <v>702.21487190934067</v>
      </c>
      <c r="W372" s="99">
        <f t="shared" si="70"/>
        <v>0.34304585828497347</v>
      </c>
      <c r="X372" s="100">
        <f>(C372*G372)/1000</f>
        <v>833.99437499999999</v>
      </c>
      <c r="Y372" s="99">
        <f t="shared" si="71"/>
        <v>0.52952023809523807</v>
      </c>
    </row>
    <row r="373" spans="1:25" ht="15.75" thickTop="1" x14ac:dyDescent="0.2"/>
    <row r="374" spans="1:25" ht="15.75" thickBot="1" x14ac:dyDescent="0.25"/>
    <row r="375" spans="1:25" ht="16.5" thickTop="1" x14ac:dyDescent="0.25">
      <c r="A375" s="30" t="s">
        <v>8</v>
      </c>
      <c r="B375" s="12" t="s">
        <v>9</v>
      </c>
      <c r="C375" s="12" t="s">
        <v>9</v>
      </c>
      <c r="D375" s="12" t="s">
        <v>61</v>
      </c>
      <c r="E375" s="12" t="s">
        <v>62</v>
      </c>
      <c r="F375" s="41" t="s">
        <v>4</v>
      </c>
      <c r="G375" s="12" t="s">
        <v>63</v>
      </c>
      <c r="H375" s="12" t="s">
        <v>64</v>
      </c>
      <c r="I375" s="41" t="s">
        <v>5</v>
      </c>
      <c r="J375" s="12" t="s">
        <v>65</v>
      </c>
      <c r="K375" s="12" t="s">
        <v>66</v>
      </c>
      <c r="L375" s="41" t="s">
        <v>17</v>
      </c>
      <c r="M375" s="12" t="s">
        <v>19</v>
      </c>
      <c r="N375" s="13" t="s">
        <v>20</v>
      </c>
      <c r="O375" s="12" t="s">
        <v>98</v>
      </c>
      <c r="P375" s="12" t="s">
        <v>99</v>
      </c>
      <c r="Q375" s="101" t="s">
        <v>53</v>
      </c>
      <c r="R375" s="12" t="s">
        <v>100</v>
      </c>
      <c r="S375" s="12" t="s">
        <v>101</v>
      </c>
      <c r="T375" s="101" t="s">
        <v>22</v>
      </c>
      <c r="U375" s="81" t="s">
        <v>72</v>
      </c>
      <c r="V375" s="82" t="s">
        <v>73</v>
      </c>
      <c r="W375" s="83" t="s">
        <v>74</v>
      </c>
      <c r="X375" s="84" t="s">
        <v>72</v>
      </c>
      <c r="Y375" s="83" t="s">
        <v>72</v>
      </c>
    </row>
    <row r="376" spans="1:25" ht="16.5" thickBot="1" x14ac:dyDescent="0.3">
      <c r="A376" s="31" t="s">
        <v>126</v>
      </c>
      <c r="B376" s="16" t="s">
        <v>68</v>
      </c>
      <c r="C376" s="17" t="s">
        <v>69</v>
      </c>
      <c r="D376" s="16" t="s">
        <v>26</v>
      </c>
      <c r="E376" s="16" t="s">
        <v>26</v>
      </c>
      <c r="F376" s="42" t="s">
        <v>27</v>
      </c>
      <c r="G376" s="16" t="s">
        <v>26</v>
      </c>
      <c r="H376" s="16" t="s">
        <v>26</v>
      </c>
      <c r="I376" s="42" t="s">
        <v>27</v>
      </c>
      <c r="J376" s="16" t="s">
        <v>26</v>
      </c>
      <c r="K376" s="16" t="s">
        <v>26</v>
      </c>
      <c r="L376" s="42" t="s">
        <v>27</v>
      </c>
      <c r="M376" s="16" t="s">
        <v>29</v>
      </c>
      <c r="N376" s="18" t="s">
        <v>30</v>
      </c>
      <c r="O376" s="16" t="s">
        <v>26</v>
      </c>
      <c r="P376" s="16" t="s">
        <v>26</v>
      </c>
      <c r="Q376" s="35" t="s">
        <v>55</v>
      </c>
      <c r="R376" s="16" t="s">
        <v>26</v>
      </c>
      <c r="S376" s="16" t="s">
        <v>26</v>
      </c>
      <c r="T376" s="35" t="s">
        <v>55</v>
      </c>
      <c r="U376" s="85" t="s">
        <v>9</v>
      </c>
      <c r="V376" s="86" t="s">
        <v>76</v>
      </c>
      <c r="W376" s="87" t="s">
        <v>77</v>
      </c>
      <c r="X376" s="88" t="s">
        <v>78</v>
      </c>
      <c r="Y376" s="87" t="s">
        <v>79</v>
      </c>
    </row>
    <row r="377" spans="1:25" ht="15.75" thickTop="1" x14ac:dyDescent="0.2">
      <c r="A377" s="19" t="s">
        <v>31</v>
      </c>
      <c r="B377" s="20">
        <v>83617</v>
      </c>
      <c r="C377" s="20">
        <v>2697</v>
      </c>
      <c r="D377" s="20">
        <v>275</v>
      </c>
      <c r="E377" s="23">
        <v>17</v>
      </c>
      <c r="F377" s="61">
        <f t="shared" ref="F377:F388" si="74">+(D377-E377)/D377</f>
        <v>0.93818181818181823</v>
      </c>
      <c r="G377" s="20">
        <v>281</v>
      </c>
      <c r="H377" s="55">
        <v>11</v>
      </c>
      <c r="I377" s="61">
        <f>+(G377-H377)/G377</f>
        <v>0.96085409252669041</v>
      </c>
      <c r="J377" s="20">
        <v>564</v>
      </c>
      <c r="K377" s="55">
        <v>39.07692307692308</v>
      </c>
      <c r="L377" s="61">
        <f t="shared" ref="L377:L388" si="75">+(J377-K377)/J377</f>
        <v>0.93071467539552644</v>
      </c>
      <c r="M377" s="36">
        <v>131.69999999999999</v>
      </c>
      <c r="N377" s="21">
        <v>15.5</v>
      </c>
      <c r="O377" s="56">
        <v>41</v>
      </c>
      <c r="P377" s="57">
        <v>46.974999999999994</v>
      </c>
      <c r="Q377" s="57">
        <v>15.023076923076925</v>
      </c>
      <c r="R377" s="58">
        <v>5.0925000000000002</v>
      </c>
      <c r="S377" s="58">
        <v>0.38346153846153846</v>
      </c>
      <c r="T377" s="58">
        <f>(R377-S377)*100/R377</f>
        <v>92.470072882444015</v>
      </c>
      <c r="U377" s="89">
        <f>C377/$M$2</f>
        <v>0.42809523809523808</v>
      </c>
      <c r="V377" s="90">
        <f>(C377*D377)/1000</f>
        <v>741.67499999999995</v>
      </c>
      <c r="W377" s="91">
        <f>(V377)/$O$3</f>
        <v>0.3623229115779189</v>
      </c>
      <c r="X377" s="92">
        <f>(C377*G377)/1000</f>
        <v>757.85699999999997</v>
      </c>
      <c r="Y377" s="91">
        <f>X377/$Q$3</f>
        <v>0.48117904761904762</v>
      </c>
    </row>
    <row r="378" spans="1:25" x14ac:dyDescent="0.2">
      <c r="A378" s="19" t="s">
        <v>32</v>
      </c>
      <c r="B378" s="20">
        <v>72841</v>
      </c>
      <c r="C378" s="20">
        <v>2601</v>
      </c>
      <c r="D378" s="20">
        <v>190</v>
      </c>
      <c r="E378" s="23">
        <v>17</v>
      </c>
      <c r="F378" s="61">
        <f t="shared" si="74"/>
        <v>0.91052631578947374</v>
      </c>
      <c r="G378" s="20">
        <v>282</v>
      </c>
      <c r="H378" s="55">
        <v>12.833333333333334</v>
      </c>
      <c r="I378" s="61">
        <f>+(G378-H378)/G378</f>
        <v>0.95449172576832153</v>
      </c>
      <c r="J378" s="20">
        <v>534</v>
      </c>
      <c r="K378" s="55">
        <v>58.416666666666664</v>
      </c>
      <c r="L378" s="61">
        <f t="shared" si="75"/>
        <v>0.89060549313358295</v>
      </c>
      <c r="M378" s="36">
        <v>191.4</v>
      </c>
      <c r="N378" s="21">
        <v>14.6</v>
      </c>
      <c r="O378" s="56">
        <v>49</v>
      </c>
      <c r="P378" s="59">
        <v>58.000000000000007</v>
      </c>
      <c r="Q378" s="59">
        <v>19.333333333333332</v>
      </c>
      <c r="R378" s="60">
        <v>6.8583333333333334</v>
      </c>
      <c r="S378" s="60">
        <v>0.75950000000000006</v>
      </c>
      <c r="T378" s="60">
        <f>(R378-S378)*100/R378</f>
        <v>88.925880923450791</v>
      </c>
      <c r="U378" s="89">
        <f>C378/$M$2</f>
        <v>0.41285714285714287</v>
      </c>
      <c r="V378" s="90">
        <f>(C378*D378)/1000</f>
        <v>494.19</v>
      </c>
      <c r="W378" s="91">
        <f t="shared" ref="W378:W390" si="76">(V378)/$O$3</f>
        <v>0.24142159257449927</v>
      </c>
      <c r="X378" s="92">
        <f>(C378*G378)/1000</f>
        <v>733.48199999999997</v>
      </c>
      <c r="Y378" s="91">
        <f t="shared" ref="Y378:Y390" si="77">X378/$Q$3</f>
        <v>0.46570285714285714</v>
      </c>
    </row>
    <row r="379" spans="1:25" x14ac:dyDescent="0.2">
      <c r="A379" s="19" t="s">
        <v>33</v>
      </c>
      <c r="B379" s="20">
        <v>81215</v>
      </c>
      <c r="C379" s="20">
        <v>2620</v>
      </c>
      <c r="D379" s="20">
        <v>321</v>
      </c>
      <c r="E379" s="23">
        <v>14</v>
      </c>
      <c r="F379" s="61">
        <f t="shared" si="74"/>
        <v>0.95638629283489096</v>
      </c>
      <c r="G379" s="20">
        <v>296</v>
      </c>
      <c r="H379" s="55">
        <v>10.928571428571429</v>
      </c>
      <c r="I379" s="61">
        <f>+(G379-H379)/G379</f>
        <v>0.9630791505791505</v>
      </c>
      <c r="J379" s="20">
        <v>583</v>
      </c>
      <c r="K379" s="55">
        <v>55.928571428571431</v>
      </c>
      <c r="L379" s="61">
        <f t="shared" si="75"/>
        <v>0.90406763048272476</v>
      </c>
      <c r="M379" s="36">
        <v>173.8</v>
      </c>
      <c r="N379" s="21">
        <v>14.1</v>
      </c>
      <c r="O379" s="56">
        <v>50</v>
      </c>
      <c r="P379" s="59">
        <v>59.828571428571436</v>
      </c>
      <c r="Q379" s="59">
        <v>8.3092857142857124</v>
      </c>
      <c r="R379" s="60">
        <v>6.9314285714285715</v>
      </c>
      <c r="S379" s="60">
        <v>0.67742857142857138</v>
      </c>
      <c r="T379" s="60">
        <v>90.226710634789796</v>
      </c>
      <c r="U379" s="89">
        <f>C379/$M$2</f>
        <v>0.41587301587301589</v>
      </c>
      <c r="V379" s="90">
        <f>(C379*D379)/1000</f>
        <v>841.02</v>
      </c>
      <c r="W379" s="91">
        <f t="shared" si="76"/>
        <v>0.41085490962383975</v>
      </c>
      <c r="X379" s="92">
        <f>(C379*G379)/1000</f>
        <v>775.52</v>
      </c>
      <c r="Y379" s="91">
        <f t="shared" si="77"/>
        <v>0.49239365079365077</v>
      </c>
    </row>
    <row r="380" spans="1:25" x14ac:dyDescent="0.2">
      <c r="A380" s="19" t="s">
        <v>34</v>
      </c>
      <c r="B380" s="20">
        <v>77237</v>
      </c>
      <c r="C380" s="20">
        <v>2575</v>
      </c>
      <c r="D380" s="20">
        <v>221</v>
      </c>
      <c r="E380" s="23">
        <v>13</v>
      </c>
      <c r="F380" s="61">
        <f t="shared" si="74"/>
        <v>0.94117647058823528</v>
      </c>
      <c r="G380" s="20">
        <v>296</v>
      </c>
      <c r="H380" s="55">
        <v>14.583333333333334</v>
      </c>
      <c r="I380" s="61">
        <f>+(G380-H380)/G380</f>
        <v>0.95073198198198205</v>
      </c>
      <c r="J380" s="20">
        <v>606</v>
      </c>
      <c r="K380" s="55">
        <v>49.166666666666664</v>
      </c>
      <c r="L380" s="61">
        <f t="shared" si="75"/>
        <v>0.91886688668866889</v>
      </c>
      <c r="M380" s="36">
        <v>108.4</v>
      </c>
      <c r="N380" s="21">
        <v>15.7</v>
      </c>
      <c r="O380" s="56">
        <v>59</v>
      </c>
      <c r="P380" s="59">
        <v>69.424999999999997</v>
      </c>
      <c r="Q380" s="59">
        <v>7.4675000000000002</v>
      </c>
      <c r="R380" s="60">
        <v>8.6366666666666667</v>
      </c>
      <c r="S380" s="60">
        <v>0.68333333333333324</v>
      </c>
      <c r="T380" s="60">
        <v>92.087996912389031</v>
      </c>
      <c r="U380" s="89">
        <f>C380/$M$2</f>
        <v>0.40873015873015872</v>
      </c>
      <c r="V380" s="90">
        <f>(C380*D380)/1000</f>
        <v>569.07500000000005</v>
      </c>
      <c r="W380" s="91">
        <f t="shared" si="76"/>
        <v>0.27800439667806548</v>
      </c>
      <c r="X380" s="92">
        <f>(C380*G380)/1000</f>
        <v>762.2</v>
      </c>
      <c r="Y380" s="91">
        <f t="shared" si="77"/>
        <v>0.48393650793650794</v>
      </c>
    </row>
    <row r="381" spans="1:25" x14ac:dyDescent="0.2">
      <c r="A381" s="19" t="s">
        <v>92</v>
      </c>
      <c r="B381" s="20">
        <v>74837</v>
      </c>
      <c r="C381" s="20">
        <v>2414</v>
      </c>
      <c r="D381" s="20">
        <v>265</v>
      </c>
      <c r="E381" s="23">
        <v>24</v>
      </c>
      <c r="F381" s="61">
        <f t="shared" si="74"/>
        <v>0.90943396226415096</v>
      </c>
      <c r="G381" s="20">
        <v>358</v>
      </c>
      <c r="H381" s="55">
        <v>22.492307692307691</v>
      </c>
      <c r="I381" s="61">
        <f t="shared" ref="I381:I388" si="78">+(G381-H381)/G381</f>
        <v>0.93717232488182212</v>
      </c>
      <c r="J381" s="20">
        <v>706</v>
      </c>
      <c r="K381" s="55">
        <v>61.153846153846153</v>
      </c>
      <c r="L381" s="61">
        <f t="shared" si="75"/>
        <v>0.9133798213118326</v>
      </c>
      <c r="M381" s="36">
        <v>72.900000000000006</v>
      </c>
      <c r="N381" s="21">
        <v>16.309999999999999</v>
      </c>
      <c r="O381" s="56">
        <v>59.78</v>
      </c>
      <c r="P381" s="59">
        <v>68.216666666666669</v>
      </c>
      <c r="Q381" s="59">
        <v>20.495384615384619</v>
      </c>
      <c r="R381" s="60">
        <v>8.6208333333333318</v>
      </c>
      <c r="S381" s="60">
        <v>0.77700000000000002</v>
      </c>
      <c r="T381" s="60">
        <v>90.986950217496371</v>
      </c>
      <c r="U381" s="89">
        <f>C381/$M$2</f>
        <v>0.38317460317460317</v>
      </c>
      <c r="V381" s="90">
        <f>(C381*D381)/1000</f>
        <v>639.71</v>
      </c>
      <c r="W381" s="91">
        <f t="shared" si="76"/>
        <v>0.31251099169516366</v>
      </c>
      <c r="X381" s="92">
        <f>(C381*G381)/1000</f>
        <v>864.21199999999999</v>
      </c>
      <c r="Y381" s="91">
        <f t="shared" si="77"/>
        <v>0.54870603174603172</v>
      </c>
    </row>
    <row r="382" spans="1:25" x14ac:dyDescent="0.2">
      <c r="A382" s="19" t="s">
        <v>36</v>
      </c>
      <c r="B382" s="20">
        <v>82906</v>
      </c>
      <c r="C382" s="20">
        <v>2764</v>
      </c>
      <c r="D382" s="20">
        <v>196</v>
      </c>
      <c r="E382" s="23">
        <v>18</v>
      </c>
      <c r="F382" s="61">
        <f t="shared" si="74"/>
        <v>0.90816326530612246</v>
      </c>
      <c r="G382" s="20">
        <v>256</v>
      </c>
      <c r="H382" s="55">
        <v>10.876923076923077</v>
      </c>
      <c r="I382" s="61">
        <f t="shared" si="78"/>
        <v>0.95751201923076923</v>
      </c>
      <c r="J382" s="20">
        <v>505</v>
      </c>
      <c r="K382" s="55">
        <v>52</v>
      </c>
      <c r="L382" s="61">
        <f t="shared" si="75"/>
        <v>0.89702970297029705</v>
      </c>
      <c r="M382" s="36">
        <v>134.72</v>
      </c>
      <c r="N382" s="21">
        <v>16.600000000000001</v>
      </c>
      <c r="O382" s="56">
        <v>57.8</v>
      </c>
      <c r="P382" s="59">
        <v>57.8</v>
      </c>
      <c r="Q382" s="59">
        <v>6.2784615384615385</v>
      </c>
      <c r="R382" s="60">
        <v>6.9818181818181833</v>
      </c>
      <c r="S382" s="60">
        <v>0.57900000000000007</v>
      </c>
      <c r="T382" s="60">
        <v>91.707031250000014</v>
      </c>
      <c r="U382" s="89">
        <f>C382/$M$2</f>
        <v>0.43873015873015875</v>
      </c>
      <c r="V382" s="90">
        <f>(C382*D382)/1000</f>
        <v>541.74400000000003</v>
      </c>
      <c r="W382" s="91">
        <f t="shared" si="76"/>
        <v>0.26465266243282853</v>
      </c>
      <c r="X382" s="92">
        <f>(C382*G382)/1000</f>
        <v>707.58399999999995</v>
      </c>
      <c r="Y382" s="91">
        <f t="shared" si="77"/>
        <v>0.44925968253968251</v>
      </c>
    </row>
    <row r="383" spans="1:25" x14ac:dyDescent="0.2">
      <c r="A383" s="19" t="s">
        <v>37</v>
      </c>
      <c r="B383" s="20">
        <v>101491</v>
      </c>
      <c r="C383" s="20">
        <v>3274</v>
      </c>
      <c r="D383" s="20">
        <v>217</v>
      </c>
      <c r="E383" s="23">
        <v>20</v>
      </c>
      <c r="F383" s="61">
        <f t="shared" si="74"/>
        <v>0.90783410138248843</v>
      </c>
      <c r="G383" s="20">
        <v>328</v>
      </c>
      <c r="H383" s="55">
        <v>12.5</v>
      </c>
      <c r="I383" s="61">
        <f t="shared" si="78"/>
        <v>0.96189024390243905</v>
      </c>
      <c r="J383" s="20">
        <v>650</v>
      </c>
      <c r="K383" s="55">
        <v>57.357142857142854</v>
      </c>
      <c r="L383" s="61">
        <f t="shared" si="75"/>
        <v>0.91175824175824172</v>
      </c>
      <c r="M383" s="36">
        <v>132.19999999999999</v>
      </c>
      <c r="N383" s="21">
        <v>16.63</v>
      </c>
      <c r="O383" s="56">
        <v>69.7</v>
      </c>
      <c r="P383" s="59">
        <v>69.738461538461536</v>
      </c>
      <c r="Q383" s="59">
        <v>5.8584615384615386</v>
      </c>
      <c r="R383" s="60">
        <v>7.6821428571428569</v>
      </c>
      <c r="S383" s="60">
        <v>0.68821428571428578</v>
      </c>
      <c r="T383" s="60">
        <v>91.041376104137612</v>
      </c>
      <c r="U383" s="89">
        <f>C383/$M$2</f>
        <v>0.51968253968253963</v>
      </c>
      <c r="V383" s="90">
        <f>(C383*D383)/1000</f>
        <v>710.45799999999997</v>
      </c>
      <c r="W383" s="91">
        <f t="shared" si="76"/>
        <v>0.34707278944797265</v>
      </c>
      <c r="X383" s="92">
        <f>(C383*G383)/1000</f>
        <v>1073.8720000000001</v>
      </c>
      <c r="Y383" s="91">
        <f t="shared" si="77"/>
        <v>0.68182349206349213</v>
      </c>
    </row>
    <row r="384" spans="1:25" x14ac:dyDescent="0.2">
      <c r="A384" s="19" t="s">
        <v>38</v>
      </c>
      <c r="B384" s="20">
        <v>108101</v>
      </c>
      <c r="C384" s="20">
        <v>3487</v>
      </c>
      <c r="D384" s="20">
        <v>212</v>
      </c>
      <c r="E384" s="23">
        <v>20</v>
      </c>
      <c r="F384" s="61">
        <f t="shared" si="74"/>
        <v>0.90566037735849059</v>
      </c>
      <c r="G384" s="20">
        <v>324</v>
      </c>
      <c r="H384" s="55">
        <v>13.538461538461538</v>
      </c>
      <c r="I384" s="61">
        <f t="shared" si="78"/>
        <v>0.9582146248812915</v>
      </c>
      <c r="J384" s="20">
        <v>599</v>
      </c>
      <c r="K384" s="55">
        <v>47.846153846153847</v>
      </c>
      <c r="L384" s="61">
        <f t="shared" si="75"/>
        <v>0.9201232823937332</v>
      </c>
      <c r="M384" s="36">
        <v>151.61000000000001</v>
      </c>
      <c r="N384" s="21">
        <v>16.38</v>
      </c>
      <c r="O384" s="56">
        <v>64.900000000000006</v>
      </c>
      <c r="P384" s="59">
        <v>64.875000000000014</v>
      </c>
      <c r="Q384" s="59">
        <v>10.55769230769231</v>
      </c>
      <c r="R384" s="60">
        <v>7.0999999999999988</v>
      </c>
      <c r="S384" s="60">
        <v>0.67338461538461547</v>
      </c>
      <c r="T384" s="60">
        <v>90.515709642470199</v>
      </c>
      <c r="U384" s="89">
        <f>C384/$M$2</f>
        <v>0.55349206349206348</v>
      </c>
      <c r="V384" s="90">
        <f>(C384*D384)/1000</f>
        <v>739.24400000000003</v>
      </c>
      <c r="W384" s="91">
        <f t="shared" si="76"/>
        <v>0.36113531998045922</v>
      </c>
      <c r="X384" s="92">
        <f>(C384*G384)/1000</f>
        <v>1129.788</v>
      </c>
      <c r="Y384" s="91">
        <f t="shared" si="77"/>
        <v>0.71732571428571434</v>
      </c>
    </row>
    <row r="385" spans="1:25" x14ac:dyDescent="0.2">
      <c r="A385" s="19" t="s">
        <v>39</v>
      </c>
      <c r="B385" s="20">
        <v>79635</v>
      </c>
      <c r="C385" s="20">
        <v>2655</v>
      </c>
      <c r="D385" s="20">
        <v>267</v>
      </c>
      <c r="E385" s="51">
        <v>9</v>
      </c>
      <c r="F385" s="61">
        <f t="shared" si="74"/>
        <v>0.9662921348314607</v>
      </c>
      <c r="G385" s="20">
        <v>306</v>
      </c>
      <c r="H385" s="55">
        <v>8.3333333333333339</v>
      </c>
      <c r="I385" s="61">
        <f t="shared" si="78"/>
        <v>0.97276688453159044</v>
      </c>
      <c r="J385" s="20">
        <v>581</v>
      </c>
      <c r="K385" s="55">
        <v>33.266666666666666</v>
      </c>
      <c r="L385" s="61">
        <f t="shared" si="75"/>
        <v>0.94274239816408489</v>
      </c>
      <c r="M385" s="36">
        <v>167.5</v>
      </c>
      <c r="N385" s="21">
        <v>14.64</v>
      </c>
      <c r="O385" s="56">
        <v>63.2</v>
      </c>
      <c r="P385" s="59">
        <v>63.18571428571429</v>
      </c>
      <c r="Q385" s="59">
        <v>6.8453333333333335</v>
      </c>
      <c r="R385" s="60">
        <v>6.3128571428571423</v>
      </c>
      <c r="S385" s="60">
        <v>0.84759999999999991</v>
      </c>
      <c r="T385" s="60">
        <v>86.57343290337181</v>
      </c>
      <c r="U385" s="89">
        <f>C385/$M$2</f>
        <v>0.42142857142857143</v>
      </c>
      <c r="V385" s="90">
        <f>(C385*D385)/1000</f>
        <v>708.88499999999999</v>
      </c>
      <c r="W385" s="91">
        <f t="shared" si="76"/>
        <v>0.34630434782608693</v>
      </c>
      <c r="X385" s="92">
        <f>(C385*G385)/1000</f>
        <v>812.43</v>
      </c>
      <c r="Y385" s="91">
        <f t="shared" si="77"/>
        <v>0.51582857142857141</v>
      </c>
    </row>
    <row r="386" spans="1:25" x14ac:dyDescent="0.2">
      <c r="A386" s="19" t="s">
        <v>40</v>
      </c>
      <c r="B386" s="20">
        <v>79479</v>
      </c>
      <c r="C386" s="20">
        <v>2564</v>
      </c>
      <c r="D386" s="20">
        <v>240</v>
      </c>
      <c r="E386" s="23">
        <v>8</v>
      </c>
      <c r="F386" s="61">
        <f t="shared" si="74"/>
        <v>0.96666666666666667</v>
      </c>
      <c r="G386" s="20">
        <v>303</v>
      </c>
      <c r="H386" s="55">
        <v>7.4285714285714288</v>
      </c>
      <c r="I386" s="61">
        <f t="shared" si="78"/>
        <v>0.97548326261197538</v>
      </c>
      <c r="J386" s="20">
        <v>621</v>
      </c>
      <c r="K386" s="55">
        <v>37.928571428571431</v>
      </c>
      <c r="L386" s="61">
        <f t="shared" si="75"/>
        <v>0.93892339544513459</v>
      </c>
      <c r="M386" s="36">
        <v>89.84</v>
      </c>
      <c r="N386" s="21">
        <v>15.61</v>
      </c>
      <c r="O386" s="56">
        <v>62.6</v>
      </c>
      <c r="P386" s="59">
        <v>62.578571428571422</v>
      </c>
      <c r="Q386" s="59">
        <v>5.9</v>
      </c>
      <c r="R386" s="60">
        <v>6.8935714285714269</v>
      </c>
      <c r="S386" s="60">
        <v>1.145785714285714</v>
      </c>
      <c r="T386" s="60">
        <v>83.378924463786134</v>
      </c>
      <c r="U386" s="89">
        <f>C386/$M$2</f>
        <v>0.406984126984127</v>
      </c>
      <c r="V386" s="90">
        <f>(C386*D386)/1000</f>
        <v>615.36</v>
      </c>
      <c r="W386" s="91">
        <f t="shared" si="76"/>
        <v>0.30061553492916465</v>
      </c>
      <c r="X386" s="92">
        <f>(C386*G386)/1000</f>
        <v>776.89200000000005</v>
      </c>
      <c r="Y386" s="91">
        <f t="shared" si="77"/>
        <v>0.49326476190476193</v>
      </c>
    </row>
    <row r="387" spans="1:25" x14ac:dyDescent="0.2">
      <c r="A387" s="19" t="s">
        <v>41</v>
      </c>
      <c r="B387" s="20">
        <v>75367</v>
      </c>
      <c r="C387" s="20">
        <v>2512</v>
      </c>
      <c r="D387" s="20">
        <v>246</v>
      </c>
      <c r="E387" s="23">
        <v>11</v>
      </c>
      <c r="F387" s="61">
        <f t="shared" si="74"/>
        <v>0.95528455284552849</v>
      </c>
      <c r="G387" s="20">
        <v>245</v>
      </c>
      <c r="H387" s="55">
        <v>5.833333333333333</v>
      </c>
      <c r="I387" s="61">
        <f t="shared" si="78"/>
        <v>0.97619047619047616</v>
      </c>
      <c r="J387" s="20">
        <v>568</v>
      </c>
      <c r="K387" s="55">
        <v>47.833333333333336</v>
      </c>
      <c r="L387" s="61">
        <f t="shared" si="75"/>
        <v>0.91578638497652576</v>
      </c>
      <c r="M387" s="36">
        <v>106.84</v>
      </c>
      <c r="N387" s="21">
        <v>14.79</v>
      </c>
      <c r="O387" s="56">
        <v>51</v>
      </c>
      <c r="P387" s="59">
        <v>50.990909090909078</v>
      </c>
      <c r="Q387" s="59">
        <v>8.0658333333333339</v>
      </c>
      <c r="R387" s="60">
        <v>5.65</v>
      </c>
      <c r="S387" s="60">
        <v>0.76466666666666672</v>
      </c>
      <c r="T387" s="60">
        <v>86.466076696165189</v>
      </c>
      <c r="U387" s="89">
        <f>C387/$M$2</f>
        <v>0.39873015873015871</v>
      </c>
      <c r="V387" s="90">
        <f>(C387*D387)/1000</f>
        <v>617.952</v>
      </c>
      <c r="W387" s="91">
        <f t="shared" si="76"/>
        <v>0.30188177821201756</v>
      </c>
      <c r="X387" s="92">
        <f>(C387*G387)/1000</f>
        <v>615.44000000000005</v>
      </c>
      <c r="Y387" s="91">
        <f t="shared" si="77"/>
        <v>0.39075555555555558</v>
      </c>
    </row>
    <row r="388" spans="1:25" ht="15.75" thickBot="1" x14ac:dyDescent="0.25">
      <c r="A388" s="19" t="s">
        <v>42</v>
      </c>
      <c r="B388" s="20">
        <v>74137</v>
      </c>
      <c r="C388" s="20">
        <v>2392</v>
      </c>
      <c r="D388" s="20">
        <v>210</v>
      </c>
      <c r="E388" s="23">
        <v>7</v>
      </c>
      <c r="F388" s="61">
        <f t="shared" si="74"/>
        <v>0.96666666666666667</v>
      </c>
      <c r="G388" s="20">
        <v>253</v>
      </c>
      <c r="H388" s="55">
        <v>8.8571428571428577</v>
      </c>
      <c r="I388" s="61">
        <f t="shared" si="78"/>
        <v>0.96499153020892148</v>
      </c>
      <c r="J388" s="20">
        <v>495</v>
      </c>
      <c r="K388" s="55">
        <v>38.714285714285715</v>
      </c>
      <c r="L388" s="61">
        <f t="shared" si="75"/>
        <v>0.92178932178932182</v>
      </c>
      <c r="M388" s="36">
        <v>105.42</v>
      </c>
      <c r="N388" s="21">
        <v>15.41</v>
      </c>
      <c r="O388" s="56">
        <v>58.3</v>
      </c>
      <c r="P388" s="59">
        <v>58.311111111111103</v>
      </c>
      <c r="Q388" s="59">
        <v>6.66</v>
      </c>
      <c r="R388" s="60">
        <v>6.1044444444444439</v>
      </c>
      <c r="S388" s="60">
        <v>1.3719999999999999</v>
      </c>
      <c r="T388" s="60">
        <v>77.524572260647986</v>
      </c>
      <c r="U388" s="89">
        <f>C388/$M$2</f>
        <v>0.37968253968253968</v>
      </c>
      <c r="V388" s="90">
        <f>(C388*D388)/1000</f>
        <v>502.32</v>
      </c>
      <c r="W388" s="91">
        <f t="shared" si="76"/>
        <v>0.2453932584269663</v>
      </c>
      <c r="X388" s="92">
        <f>(C388*G388)/1000</f>
        <v>605.17600000000004</v>
      </c>
      <c r="Y388" s="91">
        <f t="shared" si="77"/>
        <v>0.38423873015873017</v>
      </c>
    </row>
    <row r="389" spans="1:25" ht="16.5" thickTop="1" x14ac:dyDescent="0.25">
      <c r="A389" s="32" t="s">
        <v>127</v>
      </c>
      <c r="B389" s="46">
        <f>SUM(B377:B388)</f>
        <v>990863</v>
      </c>
      <c r="C389" s="25"/>
      <c r="D389" s="25"/>
      <c r="E389" s="25"/>
      <c r="F389" s="25"/>
      <c r="G389" s="47"/>
      <c r="H389" s="47"/>
      <c r="I389" s="25"/>
      <c r="J389" s="25"/>
      <c r="K389" s="47"/>
      <c r="L389" s="25"/>
      <c r="M389" s="54">
        <f>SUM(M377:M388)</f>
        <v>1566.33</v>
      </c>
      <c r="N389" s="39"/>
      <c r="O389" s="44"/>
      <c r="P389" s="62"/>
      <c r="Q389" s="47"/>
      <c r="R389" s="62"/>
      <c r="S389" s="62"/>
      <c r="T389" s="47"/>
      <c r="U389" s="93"/>
      <c r="V389" s="94"/>
      <c r="W389" s="95"/>
      <c r="X389" s="96"/>
      <c r="Y389" s="95"/>
    </row>
    <row r="390" spans="1:25" ht="15.75" thickBot="1" x14ac:dyDescent="0.25">
      <c r="A390" s="33" t="s">
        <v>128</v>
      </c>
      <c r="B390" s="28">
        <f t="shared" ref="B390:N390" si="79">AVERAGE(B377:B388)</f>
        <v>82571.916666666672</v>
      </c>
      <c r="C390" s="28">
        <f t="shared" si="79"/>
        <v>2712.9166666666665</v>
      </c>
      <c r="D390" s="28">
        <f t="shared" si="79"/>
        <v>238.33333333333334</v>
      </c>
      <c r="E390" s="28">
        <f t="shared" si="79"/>
        <v>14.833333333333334</v>
      </c>
      <c r="F390" s="67">
        <f>AVERAGE(F377:F388)</f>
        <v>0.93602271872633269</v>
      </c>
      <c r="G390" s="28">
        <f>AVERAGE(G377:G388)</f>
        <v>294</v>
      </c>
      <c r="H390" s="28">
        <f>AVERAGE(H377:H388)</f>
        <v>11.600442612942613</v>
      </c>
      <c r="I390" s="67">
        <f>AVERAGE(I377:I388)</f>
        <v>0.96111485977461919</v>
      </c>
      <c r="J390" s="28">
        <f t="shared" si="79"/>
        <v>584.33333333333337</v>
      </c>
      <c r="K390" s="28">
        <f t="shared" si="79"/>
        <v>48.224068986568987</v>
      </c>
      <c r="L390" s="67">
        <f>AVERAGE(L377:L388)</f>
        <v>0.91714893620913962</v>
      </c>
      <c r="M390" s="45">
        <f t="shared" si="79"/>
        <v>130.5275</v>
      </c>
      <c r="N390" s="34">
        <f t="shared" si="79"/>
        <v>15.522499999999999</v>
      </c>
      <c r="O390" s="45">
        <f>AVERAGE(O377:O388)</f>
        <v>57.19</v>
      </c>
      <c r="P390" s="45" t="e">
        <f>AVERAGE(#REF!)</f>
        <v>#REF!</v>
      </c>
      <c r="Q390" s="28" t="e">
        <f>AVERAGE(#REF!)</f>
        <v>#REF!</v>
      </c>
      <c r="R390" s="45">
        <f>AVERAGE(R377:R388)</f>
        <v>6.9053829966329978</v>
      </c>
      <c r="S390" s="45">
        <f>AVERAGE(S377:S388)</f>
        <v>0.77928122710622716</v>
      </c>
      <c r="T390" s="28">
        <f t="shared" ref="T390" si="80">AVERAGE(T377:T388)</f>
        <v>88.49206124092909</v>
      </c>
      <c r="U390" s="97">
        <f>C390/$M$2</f>
        <v>0.43062169312169307</v>
      </c>
      <c r="V390" s="98">
        <f>(C390*D390)/1000</f>
        <v>646.57847222222222</v>
      </c>
      <c r="W390" s="99">
        <f t="shared" si="76"/>
        <v>0.31586637626879444</v>
      </c>
      <c r="X390" s="100">
        <f>(C390*G390)/1000</f>
        <v>797.59749999999997</v>
      </c>
      <c r="Y390" s="99">
        <f t="shared" si="77"/>
        <v>0.50641111111111115</v>
      </c>
    </row>
    <row r="391" spans="1:25" ht="15.75" thickTop="1" x14ac:dyDescent="0.2"/>
    <row r="392" spans="1:25" ht="15.75" thickBot="1" x14ac:dyDescent="0.25"/>
    <row r="393" spans="1:25" ht="16.5" thickTop="1" x14ac:dyDescent="0.25">
      <c r="A393" s="30" t="s">
        <v>8</v>
      </c>
      <c r="B393" s="12" t="s">
        <v>9</v>
      </c>
      <c r="C393" s="12" t="s">
        <v>9</v>
      </c>
      <c r="D393" s="12" t="s">
        <v>61</v>
      </c>
      <c r="E393" s="12" t="s">
        <v>62</v>
      </c>
      <c r="F393" s="41" t="s">
        <v>4</v>
      </c>
      <c r="G393" s="12" t="s">
        <v>63</v>
      </c>
      <c r="H393" s="12" t="s">
        <v>64</v>
      </c>
      <c r="I393" s="41" t="s">
        <v>5</v>
      </c>
      <c r="J393" s="12" t="s">
        <v>65</v>
      </c>
      <c r="K393" s="12" t="s">
        <v>66</v>
      </c>
      <c r="L393" s="41" t="s">
        <v>17</v>
      </c>
      <c r="M393" s="12" t="s">
        <v>19</v>
      </c>
      <c r="N393" s="13" t="s">
        <v>20</v>
      </c>
      <c r="O393" s="12" t="s">
        <v>129</v>
      </c>
      <c r="P393" s="12" t="s">
        <v>130</v>
      </c>
      <c r="Q393" s="69" t="s">
        <v>53</v>
      </c>
      <c r="R393" s="12" t="s">
        <v>100</v>
      </c>
      <c r="S393" s="12" t="s">
        <v>101</v>
      </c>
      <c r="T393" s="69" t="s">
        <v>22</v>
      </c>
      <c r="U393" s="81" t="s">
        <v>72</v>
      </c>
      <c r="V393" s="82" t="s">
        <v>73</v>
      </c>
      <c r="W393" s="83" t="s">
        <v>74</v>
      </c>
      <c r="X393" s="84" t="s">
        <v>72</v>
      </c>
      <c r="Y393" s="83" t="s">
        <v>72</v>
      </c>
    </row>
    <row r="394" spans="1:25" ht="16.5" thickBot="1" x14ac:dyDescent="0.3">
      <c r="A394" s="31" t="s">
        <v>131</v>
      </c>
      <c r="B394" s="16" t="s">
        <v>68</v>
      </c>
      <c r="C394" s="17" t="s">
        <v>69</v>
      </c>
      <c r="D394" s="16" t="s">
        <v>26</v>
      </c>
      <c r="E394" s="16" t="s">
        <v>26</v>
      </c>
      <c r="F394" s="42" t="s">
        <v>27</v>
      </c>
      <c r="G394" s="16" t="s">
        <v>26</v>
      </c>
      <c r="H394" s="16" t="s">
        <v>26</v>
      </c>
      <c r="I394" s="42" t="s">
        <v>27</v>
      </c>
      <c r="J394" s="16" t="s">
        <v>26</v>
      </c>
      <c r="K394" s="16" t="s">
        <v>26</v>
      </c>
      <c r="L394" s="42" t="s">
        <v>27</v>
      </c>
      <c r="M394" s="16" t="s">
        <v>29</v>
      </c>
      <c r="N394" s="18" t="s">
        <v>30</v>
      </c>
      <c r="O394" s="16" t="s">
        <v>26</v>
      </c>
      <c r="P394" s="16" t="s">
        <v>26</v>
      </c>
      <c r="Q394" s="35" t="s">
        <v>55</v>
      </c>
      <c r="R394" s="16" t="s">
        <v>26</v>
      </c>
      <c r="S394" s="16" t="s">
        <v>26</v>
      </c>
      <c r="T394" s="35" t="s">
        <v>55</v>
      </c>
      <c r="U394" s="85" t="s">
        <v>9</v>
      </c>
      <c r="V394" s="86" t="s">
        <v>76</v>
      </c>
      <c r="W394" s="87" t="s">
        <v>77</v>
      </c>
      <c r="X394" s="88" t="s">
        <v>78</v>
      </c>
      <c r="Y394" s="87" t="s">
        <v>79</v>
      </c>
    </row>
    <row r="395" spans="1:25" ht="15.75" thickTop="1" x14ac:dyDescent="0.2">
      <c r="A395" s="19" t="s">
        <v>31</v>
      </c>
      <c r="B395" s="20">
        <v>78055</v>
      </c>
      <c r="C395" s="20">
        <v>2518</v>
      </c>
      <c r="D395" s="20">
        <v>278</v>
      </c>
      <c r="E395" s="23">
        <v>14</v>
      </c>
      <c r="F395" s="63">
        <v>0.93</v>
      </c>
      <c r="G395" s="20">
        <v>273</v>
      </c>
      <c r="H395" s="22">
        <v>5</v>
      </c>
      <c r="I395" s="63">
        <v>0.98</v>
      </c>
      <c r="J395" s="20">
        <v>599</v>
      </c>
      <c r="K395" s="20">
        <v>34</v>
      </c>
      <c r="L395" s="63">
        <v>0.94</v>
      </c>
      <c r="M395" s="36">
        <v>122</v>
      </c>
      <c r="N395" s="21">
        <v>15.49</v>
      </c>
      <c r="O395" s="36">
        <v>57.9</v>
      </c>
      <c r="P395" s="36">
        <v>6.6</v>
      </c>
      <c r="Q395" s="66">
        <v>0.88</v>
      </c>
      <c r="R395" s="36">
        <v>6.9</v>
      </c>
      <c r="S395" s="36">
        <v>1.4</v>
      </c>
      <c r="T395" s="66">
        <v>0.78</v>
      </c>
      <c r="U395" s="89">
        <f>C395/$M$2</f>
        <v>0.39968253968253969</v>
      </c>
      <c r="V395" s="90">
        <f>(C395*D395)/1000</f>
        <v>700.00400000000002</v>
      </c>
      <c r="W395" s="91">
        <f>(V395)/$O$3</f>
        <v>0.34196580361504642</v>
      </c>
      <c r="X395" s="92">
        <f>(C395*G395)/1000</f>
        <v>687.41399999999999</v>
      </c>
      <c r="Y395" s="91">
        <f>X395/$Q$3</f>
        <v>0.4364533333333333</v>
      </c>
    </row>
    <row r="396" spans="1:25" x14ac:dyDescent="0.2">
      <c r="A396" s="19" t="s">
        <v>32</v>
      </c>
      <c r="B396" s="20">
        <v>73413</v>
      </c>
      <c r="C396" s="20">
        <v>2622</v>
      </c>
      <c r="D396" s="20">
        <v>314</v>
      </c>
      <c r="E396" s="23">
        <v>13</v>
      </c>
      <c r="F396" s="63">
        <v>0.95</v>
      </c>
      <c r="G396" s="20">
        <v>224</v>
      </c>
      <c r="H396" s="22">
        <v>7.1</v>
      </c>
      <c r="I396" s="63">
        <v>0.95</v>
      </c>
      <c r="J396" s="20">
        <v>543</v>
      </c>
      <c r="K396" s="20">
        <v>45</v>
      </c>
      <c r="L396" s="63">
        <v>0.9</v>
      </c>
      <c r="M396" s="36">
        <v>79.5</v>
      </c>
      <c r="N396" s="21">
        <v>15.42</v>
      </c>
      <c r="O396" s="36">
        <v>44.2</v>
      </c>
      <c r="P396" s="36">
        <v>6.6</v>
      </c>
      <c r="Q396" s="66">
        <v>0.83</v>
      </c>
      <c r="R396" s="36">
        <v>6.6</v>
      </c>
      <c r="S396" s="36">
        <v>2.0699999999999998</v>
      </c>
      <c r="T396" s="66">
        <v>0.62</v>
      </c>
      <c r="U396" s="89">
        <f>C396/$M$2</f>
        <v>0.41619047619047617</v>
      </c>
      <c r="V396" s="90">
        <f>(C396*D396)/1000</f>
        <v>823.30799999999999</v>
      </c>
      <c r="W396" s="91">
        <f t="shared" ref="W396:W408" si="81">(V396)/$O$3</f>
        <v>0.40220224719101122</v>
      </c>
      <c r="X396" s="92">
        <f>(C396*G396)/1000</f>
        <v>587.32799999999997</v>
      </c>
      <c r="Y396" s="91">
        <f t="shared" ref="Y396:Y408" si="82">X396/$Q$3</f>
        <v>0.37290666666666666</v>
      </c>
    </row>
    <row r="397" spans="1:25" x14ac:dyDescent="0.2">
      <c r="A397" s="19" t="s">
        <v>33</v>
      </c>
      <c r="B397" s="20">
        <v>91356</v>
      </c>
      <c r="C397" s="20">
        <v>2947</v>
      </c>
      <c r="D397" s="20">
        <v>218</v>
      </c>
      <c r="E397" s="23">
        <v>15</v>
      </c>
      <c r="F397" s="63">
        <v>0.92</v>
      </c>
      <c r="G397" s="20">
        <v>284</v>
      </c>
      <c r="H397" s="22">
        <v>8</v>
      </c>
      <c r="I397" s="63">
        <v>0.97</v>
      </c>
      <c r="J397" s="20">
        <v>480</v>
      </c>
      <c r="K397" s="20">
        <v>46</v>
      </c>
      <c r="L397" s="63">
        <v>0.9</v>
      </c>
      <c r="M397" s="36">
        <v>132.58000000000001</v>
      </c>
      <c r="N397" s="21">
        <v>15.85</v>
      </c>
      <c r="O397" s="36">
        <v>57.2</v>
      </c>
      <c r="P397" s="36">
        <v>5.9</v>
      </c>
      <c r="Q397" s="66">
        <v>0.89</v>
      </c>
      <c r="R397" s="36">
        <v>6.4</v>
      </c>
      <c r="S397" s="36">
        <v>2</v>
      </c>
      <c r="T397" s="66">
        <v>0.68</v>
      </c>
      <c r="U397" s="89">
        <f>C397/$M$2</f>
        <v>0.46777777777777779</v>
      </c>
      <c r="V397" s="90">
        <f>(C397*D397)/1000</f>
        <v>642.44600000000003</v>
      </c>
      <c r="W397" s="91">
        <f t="shared" si="81"/>
        <v>0.31384758182706401</v>
      </c>
      <c r="X397" s="92">
        <f>(C397*G397)/1000</f>
        <v>836.94799999999998</v>
      </c>
      <c r="Y397" s="91">
        <f t="shared" si="82"/>
        <v>0.53139555555555551</v>
      </c>
    </row>
    <row r="398" spans="1:25" x14ac:dyDescent="0.2">
      <c r="A398" s="19" t="s">
        <v>34</v>
      </c>
      <c r="B398" s="20">
        <v>78960</v>
      </c>
      <c r="C398" s="20">
        <v>2632</v>
      </c>
      <c r="D398" s="20">
        <v>238</v>
      </c>
      <c r="E398" s="23">
        <v>29</v>
      </c>
      <c r="F398" s="63">
        <v>0.91</v>
      </c>
      <c r="G398" s="20">
        <v>296</v>
      </c>
      <c r="H398" s="22">
        <v>9.6</v>
      </c>
      <c r="I398" s="63">
        <v>0.96</v>
      </c>
      <c r="J398" s="20">
        <v>553</v>
      </c>
      <c r="K398" s="20">
        <v>55</v>
      </c>
      <c r="L398" s="63">
        <v>0.9</v>
      </c>
      <c r="M398" s="36">
        <v>115.52</v>
      </c>
      <c r="N398" s="21">
        <v>15.36</v>
      </c>
      <c r="O398" s="36">
        <v>65.2</v>
      </c>
      <c r="P398" s="36">
        <v>5</v>
      </c>
      <c r="Q398" s="66">
        <v>0.9</v>
      </c>
      <c r="R398" s="36">
        <v>7.3</v>
      </c>
      <c r="S398" s="36">
        <v>1.35</v>
      </c>
      <c r="T398" s="65">
        <v>0.74</v>
      </c>
      <c r="U398" s="89">
        <f>C398/$M$2</f>
        <v>0.4177777777777778</v>
      </c>
      <c r="V398" s="90">
        <f>(C398*D398)/1000</f>
        <v>626.41600000000005</v>
      </c>
      <c r="W398" s="91">
        <f t="shared" si="81"/>
        <v>0.30601660967269179</v>
      </c>
      <c r="X398" s="92">
        <f>(C398*G398)/1000</f>
        <v>779.072</v>
      </c>
      <c r="Y398" s="91">
        <f t="shared" si="82"/>
        <v>0.49464888888888892</v>
      </c>
    </row>
    <row r="399" spans="1:25" x14ac:dyDescent="0.2">
      <c r="A399" s="19" t="s">
        <v>92</v>
      </c>
      <c r="B399" s="20">
        <v>80574</v>
      </c>
      <c r="C399" s="20">
        <v>2599</v>
      </c>
      <c r="D399" s="20">
        <v>238</v>
      </c>
      <c r="E399" s="23">
        <v>25</v>
      </c>
      <c r="F399" s="63">
        <v>0.87</v>
      </c>
      <c r="G399" s="20">
        <v>272</v>
      </c>
      <c r="H399" s="22">
        <v>14</v>
      </c>
      <c r="I399" s="63">
        <v>0.95</v>
      </c>
      <c r="J399" s="20">
        <v>544</v>
      </c>
      <c r="K399" s="20">
        <v>49</v>
      </c>
      <c r="L399" s="63">
        <v>0.9</v>
      </c>
      <c r="M399" s="43">
        <v>121.08</v>
      </c>
      <c r="N399" s="21">
        <v>15.07</v>
      </c>
      <c r="O399" s="36">
        <v>54.3</v>
      </c>
      <c r="P399" s="36">
        <v>8.4</v>
      </c>
      <c r="Q399" s="65">
        <v>0.85</v>
      </c>
      <c r="R399" s="36">
        <v>5.8</v>
      </c>
      <c r="S399" s="36">
        <v>0.9</v>
      </c>
      <c r="T399" s="65">
        <v>0.84</v>
      </c>
      <c r="U399" s="89">
        <f>C399/$M$2</f>
        <v>0.41253968253968254</v>
      </c>
      <c r="V399" s="90">
        <f>(C399*D399)/1000</f>
        <v>618.56200000000001</v>
      </c>
      <c r="W399" s="91">
        <f t="shared" si="81"/>
        <v>0.3021797752808989</v>
      </c>
      <c r="X399" s="92">
        <f>(C399*G399)/1000</f>
        <v>706.928</v>
      </c>
      <c r="Y399" s="91">
        <f t="shared" si="82"/>
        <v>0.44884317460317458</v>
      </c>
    </row>
    <row r="400" spans="1:25" x14ac:dyDescent="0.2">
      <c r="A400" s="19" t="s">
        <v>36</v>
      </c>
      <c r="B400" s="20">
        <v>87696</v>
      </c>
      <c r="C400" s="20">
        <v>2923</v>
      </c>
      <c r="D400" s="20">
        <v>218</v>
      </c>
      <c r="E400" s="23">
        <v>17</v>
      </c>
      <c r="F400" s="63">
        <v>0.91</v>
      </c>
      <c r="G400" s="20">
        <v>262</v>
      </c>
      <c r="H400" s="22">
        <v>9.8000000000000007</v>
      </c>
      <c r="I400" s="63">
        <v>0.95</v>
      </c>
      <c r="J400" s="20">
        <v>507</v>
      </c>
      <c r="K400" s="20">
        <v>42</v>
      </c>
      <c r="L400" s="63">
        <v>0.91</v>
      </c>
      <c r="M400" s="36">
        <v>100.52</v>
      </c>
      <c r="N400" s="21">
        <v>16.079999999999998</v>
      </c>
      <c r="O400" s="36">
        <v>55</v>
      </c>
      <c r="P400" s="36">
        <v>11.9</v>
      </c>
      <c r="Q400" s="65">
        <v>0.78</v>
      </c>
      <c r="R400" s="36">
        <v>5.8</v>
      </c>
      <c r="S400" s="36">
        <v>1.1000000000000001</v>
      </c>
      <c r="T400" s="65">
        <v>0.81</v>
      </c>
      <c r="U400" s="89">
        <f>C400/$M$2</f>
        <v>0.46396825396825397</v>
      </c>
      <c r="V400" s="90">
        <f>(C400*D400)/1000</f>
        <v>637.21400000000006</v>
      </c>
      <c r="W400" s="91">
        <f t="shared" si="81"/>
        <v>0.31129164631167566</v>
      </c>
      <c r="X400" s="92">
        <f>(C400*G400)/1000</f>
        <v>765.82600000000002</v>
      </c>
      <c r="Y400" s="91">
        <f t="shared" si="82"/>
        <v>0.48623873015873015</v>
      </c>
    </row>
    <row r="401" spans="1:25" x14ac:dyDescent="0.2">
      <c r="A401" s="19" t="s">
        <v>37</v>
      </c>
      <c r="B401" s="20">
        <v>102684</v>
      </c>
      <c r="C401" s="20">
        <v>3312</v>
      </c>
      <c r="D401" s="20">
        <v>252</v>
      </c>
      <c r="E401" s="23">
        <v>17</v>
      </c>
      <c r="F401" s="63">
        <v>0.92</v>
      </c>
      <c r="G401" s="20">
        <v>361</v>
      </c>
      <c r="H401" s="22">
        <v>12</v>
      </c>
      <c r="I401" s="63">
        <v>0.96</v>
      </c>
      <c r="J401" s="20">
        <v>662</v>
      </c>
      <c r="K401" s="20">
        <v>46</v>
      </c>
      <c r="L401" s="63">
        <v>0.93</v>
      </c>
      <c r="M401" s="36">
        <v>108.9</v>
      </c>
      <c r="N401" s="21">
        <v>16.54</v>
      </c>
      <c r="O401" s="36">
        <v>64.599999999999994</v>
      </c>
      <c r="P401" s="36">
        <v>10.3</v>
      </c>
      <c r="Q401" s="65">
        <v>0.83</v>
      </c>
      <c r="R401" s="36">
        <v>6.8</v>
      </c>
      <c r="S401" s="36">
        <v>1.3</v>
      </c>
      <c r="T401" s="65">
        <v>0.81</v>
      </c>
      <c r="U401" s="89">
        <f>C401/$M$2</f>
        <v>0.52571428571428569</v>
      </c>
      <c r="V401" s="90">
        <f>(C401*D401)/1000</f>
        <v>834.62400000000002</v>
      </c>
      <c r="W401" s="91">
        <f t="shared" si="81"/>
        <v>0.40773033707865169</v>
      </c>
      <c r="X401" s="92">
        <f>(C401*G401)/1000</f>
        <v>1195.6320000000001</v>
      </c>
      <c r="Y401" s="91">
        <f t="shared" si="82"/>
        <v>0.75913142857142857</v>
      </c>
    </row>
    <row r="402" spans="1:25" x14ac:dyDescent="0.2">
      <c r="A402" s="19" t="s">
        <v>38</v>
      </c>
      <c r="B402" s="20">
        <v>111824</v>
      </c>
      <c r="C402" s="20">
        <v>3607</v>
      </c>
      <c r="D402" s="20">
        <v>242</v>
      </c>
      <c r="E402" s="23">
        <v>15</v>
      </c>
      <c r="F402" s="63">
        <v>0.93</v>
      </c>
      <c r="G402" s="20">
        <v>339</v>
      </c>
      <c r="H402" s="22">
        <v>12</v>
      </c>
      <c r="I402" s="63">
        <v>0.96</v>
      </c>
      <c r="J402" s="20">
        <v>627</v>
      </c>
      <c r="K402" s="20">
        <v>51</v>
      </c>
      <c r="L402" s="63">
        <v>0.91</v>
      </c>
      <c r="M402" s="36">
        <v>131.88</v>
      </c>
      <c r="N402" s="21">
        <v>16.940000000000001</v>
      </c>
      <c r="O402" s="36">
        <v>64</v>
      </c>
      <c r="P402" s="36">
        <v>31.2</v>
      </c>
      <c r="Q402" s="65">
        <v>0.51249999999999996</v>
      </c>
      <c r="R402" s="36">
        <v>11.9</v>
      </c>
      <c r="S402" s="36">
        <v>2.1</v>
      </c>
      <c r="T402" s="65">
        <v>0.82299999999999995</v>
      </c>
      <c r="U402" s="89">
        <f>C402/$M$2</f>
        <v>0.57253968253968257</v>
      </c>
      <c r="V402" s="90">
        <f>(C402*D402)/1000</f>
        <v>872.89400000000001</v>
      </c>
      <c r="W402" s="91">
        <f t="shared" si="81"/>
        <v>0.42642598925256475</v>
      </c>
      <c r="X402" s="92">
        <f>(C402*G402)/1000</f>
        <v>1222.7729999999999</v>
      </c>
      <c r="Y402" s="91">
        <f t="shared" si="82"/>
        <v>0.77636380952380946</v>
      </c>
    </row>
    <row r="403" spans="1:25" x14ac:dyDescent="0.2">
      <c r="A403" s="19" t="s">
        <v>39</v>
      </c>
      <c r="B403" s="20">
        <v>91629</v>
      </c>
      <c r="C403" s="20">
        <v>3054</v>
      </c>
      <c r="D403" s="20">
        <v>208</v>
      </c>
      <c r="E403" s="51">
        <v>18</v>
      </c>
      <c r="F403" s="63">
        <v>0.9</v>
      </c>
      <c r="G403" s="20">
        <v>237</v>
      </c>
      <c r="H403" s="64">
        <v>12.8</v>
      </c>
      <c r="I403" s="63">
        <v>0.96</v>
      </c>
      <c r="J403" s="20">
        <v>450</v>
      </c>
      <c r="K403" s="51">
        <v>44</v>
      </c>
      <c r="L403" s="63">
        <v>0.89</v>
      </c>
      <c r="M403" s="36">
        <v>112.64</v>
      </c>
      <c r="N403" s="21">
        <v>16.79</v>
      </c>
      <c r="O403" s="36">
        <v>74.7</v>
      </c>
      <c r="P403" s="36">
        <v>12.3</v>
      </c>
      <c r="Q403" s="65">
        <v>0.83</v>
      </c>
      <c r="R403" s="36">
        <v>6.3</v>
      </c>
      <c r="S403" s="36">
        <v>1.4</v>
      </c>
      <c r="T403" s="65">
        <v>0.77</v>
      </c>
      <c r="U403" s="89">
        <f>C403/$M$2</f>
        <v>0.48476190476190478</v>
      </c>
      <c r="V403" s="90">
        <f>(C403*D403)/1000</f>
        <v>635.23199999999997</v>
      </c>
      <c r="W403" s="91">
        <f t="shared" si="81"/>
        <v>0.31032340009770393</v>
      </c>
      <c r="X403" s="92">
        <f>(C403*G403)/1000</f>
        <v>723.798</v>
      </c>
      <c r="Y403" s="91">
        <f t="shared" si="82"/>
        <v>0.45955428571428569</v>
      </c>
    </row>
    <row r="404" spans="1:25" x14ac:dyDescent="0.2">
      <c r="A404" s="19" t="s">
        <v>40</v>
      </c>
      <c r="B404" s="20">
        <v>112467</v>
      </c>
      <c r="C404" s="20">
        <v>3628</v>
      </c>
      <c r="D404" s="20">
        <v>207</v>
      </c>
      <c r="E404" s="23">
        <v>20</v>
      </c>
      <c r="F404" s="63">
        <v>0.88</v>
      </c>
      <c r="G404" s="20">
        <v>230</v>
      </c>
      <c r="H404" s="22">
        <v>12</v>
      </c>
      <c r="I404" s="63">
        <v>0.93</v>
      </c>
      <c r="J404" s="20">
        <v>450</v>
      </c>
      <c r="K404" s="23">
        <v>36</v>
      </c>
      <c r="L404" s="63">
        <v>0.9</v>
      </c>
      <c r="M404" s="36">
        <v>100.08</v>
      </c>
      <c r="N404" s="21">
        <v>16.28</v>
      </c>
      <c r="O404" s="36">
        <v>51.6</v>
      </c>
      <c r="P404" s="36">
        <v>8.1</v>
      </c>
      <c r="Q404" s="65">
        <v>0.84</v>
      </c>
      <c r="R404" s="36">
        <v>5.6</v>
      </c>
      <c r="S404" s="36">
        <v>1.7</v>
      </c>
      <c r="T404" s="65">
        <v>0.65</v>
      </c>
      <c r="U404" s="89">
        <f>C404/$M$2</f>
        <v>0.57587301587301587</v>
      </c>
      <c r="V404" s="90">
        <f>(C404*D404)/1000</f>
        <v>750.99599999999998</v>
      </c>
      <c r="W404" s="91">
        <f t="shared" si="81"/>
        <v>0.36687640449438202</v>
      </c>
      <c r="X404" s="92">
        <f>(C404*G404)/1000</f>
        <v>834.44</v>
      </c>
      <c r="Y404" s="91">
        <f t="shared" si="82"/>
        <v>0.52980317460317461</v>
      </c>
    </row>
    <row r="405" spans="1:25" x14ac:dyDescent="0.2">
      <c r="A405" s="19" t="s">
        <v>41</v>
      </c>
      <c r="B405" s="20">
        <v>107542</v>
      </c>
      <c r="C405" s="20">
        <v>3585</v>
      </c>
      <c r="D405" s="20">
        <v>114</v>
      </c>
      <c r="E405" s="23">
        <v>19</v>
      </c>
      <c r="F405" s="63">
        <v>0.81</v>
      </c>
      <c r="G405" s="20">
        <v>156</v>
      </c>
      <c r="H405" s="22">
        <v>13.3</v>
      </c>
      <c r="I405" s="63">
        <v>0.9</v>
      </c>
      <c r="J405" s="20">
        <v>266</v>
      </c>
      <c r="K405" s="20">
        <v>45</v>
      </c>
      <c r="L405" s="63">
        <v>0.79</v>
      </c>
      <c r="M405" s="36">
        <v>137.12</v>
      </c>
      <c r="N405" s="21">
        <v>16.07</v>
      </c>
      <c r="O405" s="36">
        <v>55.4</v>
      </c>
      <c r="P405" s="36">
        <v>10.9</v>
      </c>
      <c r="Q405" s="65">
        <v>0.79</v>
      </c>
      <c r="R405" s="36">
        <v>4.8</v>
      </c>
      <c r="S405" s="36">
        <v>1.2</v>
      </c>
      <c r="T405" s="65">
        <v>0.69</v>
      </c>
      <c r="U405" s="89">
        <f>C405/$M$2</f>
        <v>0.56904761904761902</v>
      </c>
      <c r="V405" s="90">
        <f>(C405*D405)/1000</f>
        <v>408.69</v>
      </c>
      <c r="W405" s="91">
        <f t="shared" si="81"/>
        <v>0.19965315095261357</v>
      </c>
      <c r="X405" s="92">
        <f>(C405*G405)/1000</f>
        <v>559.26</v>
      </c>
      <c r="Y405" s="91">
        <f t="shared" si="82"/>
        <v>0.35508571428571428</v>
      </c>
    </row>
    <row r="406" spans="1:25" ht="15.75" thickBot="1" x14ac:dyDescent="0.25">
      <c r="A406" s="19" t="s">
        <v>42</v>
      </c>
      <c r="B406" s="20">
        <v>84145</v>
      </c>
      <c r="C406" s="20">
        <v>2714</v>
      </c>
      <c r="D406" s="20">
        <v>152</v>
      </c>
      <c r="E406" s="23">
        <v>25</v>
      </c>
      <c r="F406" s="63">
        <v>0.83399999999999996</v>
      </c>
      <c r="G406" s="20">
        <v>215</v>
      </c>
      <c r="H406" s="22">
        <v>15</v>
      </c>
      <c r="I406" s="63">
        <v>0.92800000000000005</v>
      </c>
      <c r="J406" s="20">
        <v>428</v>
      </c>
      <c r="K406" s="20">
        <v>56</v>
      </c>
      <c r="L406" s="63">
        <v>0.86899999999999999</v>
      </c>
      <c r="M406" s="36">
        <v>84.4</v>
      </c>
      <c r="N406" s="21">
        <v>15.52</v>
      </c>
      <c r="O406" s="36">
        <v>58.03</v>
      </c>
      <c r="P406" s="36">
        <v>9.57</v>
      </c>
      <c r="Q406" s="65">
        <v>0.83499999999999996</v>
      </c>
      <c r="R406" s="36">
        <v>6.24</v>
      </c>
      <c r="S406" s="36">
        <v>1.8</v>
      </c>
      <c r="T406" s="65">
        <v>0.71189999999999998</v>
      </c>
      <c r="U406" s="89">
        <f>C406/$M$2</f>
        <v>0.43079365079365078</v>
      </c>
      <c r="V406" s="90">
        <f>(C406*D406)/1000</f>
        <v>412.52800000000002</v>
      </c>
      <c r="W406" s="91">
        <f t="shared" si="81"/>
        <v>0.20152808988764045</v>
      </c>
      <c r="X406" s="92">
        <f>(C406*G406)/1000</f>
        <v>583.51</v>
      </c>
      <c r="Y406" s="91">
        <f t="shared" si="82"/>
        <v>0.37048253968253969</v>
      </c>
    </row>
    <row r="407" spans="1:25" ht="16.5" thickTop="1" x14ac:dyDescent="0.25">
      <c r="A407" s="32" t="s">
        <v>132</v>
      </c>
      <c r="B407" s="46">
        <f>SUM(B395:B406)</f>
        <v>1100345</v>
      </c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54">
        <f>SUM(M395:M406)</f>
        <v>1346.2200000000003</v>
      </c>
      <c r="N407" s="39"/>
      <c r="O407" s="44"/>
      <c r="P407" s="44"/>
      <c r="Q407" s="25"/>
      <c r="R407" s="44"/>
      <c r="S407" s="44"/>
      <c r="T407" s="25"/>
      <c r="U407" s="93"/>
      <c r="V407" s="94"/>
      <c r="W407" s="95"/>
      <c r="X407" s="96"/>
      <c r="Y407" s="95"/>
    </row>
    <row r="408" spans="1:25" ht="15.75" thickBot="1" x14ac:dyDescent="0.25">
      <c r="A408" s="33" t="s">
        <v>133</v>
      </c>
      <c r="B408" s="28">
        <f t="shared" ref="B408:N408" si="83">AVERAGE(B395:B406)</f>
        <v>91695.416666666672</v>
      </c>
      <c r="C408" s="28">
        <f t="shared" si="83"/>
        <v>3011.75</v>
      </c>
      <c r="D408" s="28">
        <f t="shared" si="83"/>
        <v>223.25</v>
      </c>
      <c r="E408" s="28">
        <f t="shared" si="83"/>
        <v>18.916666666666668</v>
      </c>
      <c r="F408" s="67">
        <f>AVERAGE(F395:F406)</f>
        <v>0.89700000000000013</v>
      </c>
      <c r="G408" s="28">
        <f>AVERAGE(G395:G406)</f>
        <v>262.41666666666669</v>
      </c>
      <c r="H408" s="28">
        <f>AVERAGE(H395:H406)</f>
        <v>10.883333333333333</v>
      </c>
      <c r="I408" s="67">
        <f>AVERAGE(I395:I406)</f>
        <v>0.94983333333333342</v>
      </c>
      <c r="J408" s="28">
        <f t="shared" si="83"/>
        <v>509.08333333333331</v>
      </c>
      <c r="K408" s="28">
        <f t="shared" si="83"/>
        <v>45.75</v>
      </c>
      <c r="L408" s="67">
        <f>AVERAGE(L395:L406)</f>
        <v>0.89491666666666669</v>
      </c>
      <c r="M408" s="45">
        <f t="shared" si="83"/>
        <v>112.18500000000002</v>
      </c>
      <c r="N408" s="34">
        <f t="shared" si="83"/>
        <v>15.950833333333334</v>
      </c>
      <c r="O408" s="45">
        <f>AVERAGE(O395:O406)</f>
        <v>58.510833333333331</v>
      </c>
      <c r="P408" s="45">
        <f>AVERAGE(P395:P406)</f>
        <v>10.564166666666667</v>
      </c>
      <c r="Q408" s="28">
        <f>AVERAGE(Q395:Q406)</f>
        <v>0.81395833333333345</v>
      </c>
      <c r="R408" s="45">
        <f t="shared" ref="R408:T408" si="84">AVERAGE(R395:R406)</f>
        <v>6.7033333333333323</v>
      </c>
      <c r="S408" s="45">
        <f t="shared" si="84"/>
        <v>1.5266666666666666</v>
      </c>
      <c r="T408" s="67">
        <f t="shared" si="84"/>
        <v>0.74374166666666675</v>
      </c>
      <c r="U408" s="97">
        <f>C408/$M$2</f>
        <v>0.47805555555555557</v>
      </c>
      <c r="V408" s="98">
        <f>(C408*D408)/1000</f>
        <v>672.37318749999997</v>
      </c>
      <c r="W408" s="99">
        <f t="shared" si="81"/>
        <v>0.32846760503175376</v>
      </c>
      <c r="X408" s="100">
        <f>(C408*G408)/1000</f>
        <v>790.33339583333338</v>
      </c>
      <c r="Y408" s="99">
        <f t="shared" si="82"/>
        <v>0.5017989814814815</v>
      </c>
    </row>
    <row r="409" spans="1:25" ht="15.75" thickTop="1" x14ac:dyDescent="0.2"/>
    <row r="410" spans="1:25" ht="15.75" thickBot="1" x14ac:dyDescent="0.25"/>
    <row r="411" spans="1:25" ht="16.5" thickTop="1" x14ac:dyDescent="0.25">
      <c r="A411" s="30" t="s">
        <v>8</v>
      </c>
      <c r="B411" s="12" t="s">
        <v>9</v>
      </c>
      <c r="C411" s="12" t="s">
        <v>9</v>
      </c>
      <c r="D411" s="12" t="s">
        <v>61</v>
      </c>
      <c r="E411" s="12" t="s">
        <v>62</v>
      </c>
      <c r="F411" s="41" t="s">
        <v>4</v>
      </c>
      <c r="G411" s="12" t="s">
        <v>63</v>
      </c>
      <c r="H411" s="12" t="s">
        <v>64</v>
      </c>
      <c r="I411" s="41" t="s">
        <v>5</v>
      </c>
      <c r="J411" s="12" t="s">
        <v>65</v>
      </c>
      <c r="K411" s="12" t="s">
        <v>66</v>
      </c>
      <c r="L411" s="41" t="s">
        <v>17</v>
      </c>
      <c r="M411" s="12" t="s">
        <v>19</v>
      </c>
      <c r="N411" s="13" t="s">
        <v>20</v>
      </c>
      <c r="O411" s="12" t="s">
        <v>129</v>
      </c>
      <c r="P411" s="12" t="s">
        <v>130</v>
      </c>
      <c r="Q411" s="69" t="s">
        <v>53</v>
      </c>
      <c r="R411" s="12" t="s">
        <v>100</v>
      </c>
      <c r="S411" s="12" t="s">
        <v>101</v>
      </c>
      <c r="T411" s="69" t="s">
        <v>22</v>
      </c>
      <c r="U411" s="81" t="s">
        <v>72</v>
      </c>
      <c r="V411" s="82" t="s">
        <v>73</v>
      </c>
      <c r="W411" s="83" t="s">
        <v>74</v>
      </c>
      <c r="X411" s="84" t="s">
        <v>72</v>
      </c>
      <c r="Y411" s="83" t="s">
        <v>72</v>
      </c>
    </row>
    <row r="412" spans="1:25" ht="16.5" thickBot="1" x14ac:dyDescent="0.3">
      <c r="A412" s="31" t="s">
        <v>134</v>
      </c>
      <c r="B412" s="16" t="s">
        <v>68</v>
      </c>
      <c r="C412" s="17" t="s">
        <v>69</v>
      </c>
      <c r="D412" s="16" t="s">
        <v>26</v>
      </c>
      <c r="E412" s="16" t="s">
        <v>26</v>
      </c>
      <c r="F412" s="42" t="s">
        <v>27</v>
      </c>
      <c r="G412" s="16" t="s">
        <v>26</v>
      </c>
      <c r="H412" s="16" t="s">
        <v>26</v>
      </c>
      <c r="I412" s="42" t="s">
        <v>27</v>
      </c>
      <c r="J412" s="16" t="s">
        <v>26</v>
      </c>
      <c r="K412" s="16" t="s">
        <v>26</v>
      </c>
      <c r="L412" s="42" t="s">
        <v>27</v>
      </c>
      <c r="M412" s="16" t="s">
        <v>29</v>
      </c>
      <c r="N412" s="18" t="s">
        <v>30</v>
      </c>
      <c r="O412" s="16" t="s">
        <v>26</v>
      </c>
      <c r="P412" s="16" t="s">
        <v>26</v>
      </c>
      <c r="Q412" s="35" t="s">
        <v>55</v>
      </c>
      <c r="R412" s="16" t="s">
        <v>26</v>
      </c>
      <c r="S412" s="16" t="s">
        <v>26</v>
      </c>
      <c r="T412" s="35" t="s">
        <v>55</v>
      </c>
      <c r="U412" s="85" t="s">
        <v>9</v>
      </c>
      <c r="V412" s="86" t="s">
        <v>76</v>
      </c>
      <c r="W412" s="87" t="s">
        <v>77</v>
      </c>
      <c r="X412" s="88" t="s">
        <v>78</v>
      </c>
      <c r="Y412" s="87" t="s">
        <v>79</v>
      </c>
    </row>
    <row r="413" spans="1:25" ht="15.75" thickTop="1" x14ac:dyDescent="0.2">
      <c r="A413" s="19" t="s">
        <v>31</v>
      </c>
      <c r="B413" s="20">
        <v>77149</v>
      </c>
      <c r="C413" s="20">
        <v>2489</v>
      </c>
      <c r="D413" s="20">
        <v>241</v>
      </c>
      <c r="E413" s="23">
        <v>21</v>
      </c>
      <c r="F413" s="63">
        <v>0.9</v>
      </c>
      <c r="G413" s="20">
        <v>266</v>
      </c>
      <c r="H413" s="22">
        <v>7</v>
      </c>
      <c r="I413" s="63">
        <v>0.97</v>
      </c>
      <c r="J413" s="20">
        <v>586</v>
      </c>
      <c r="K413" s="20">
        <v>38</v>
      </c>
      <c r="L413" s="63">
        <v>0.92</v>
      </c>
      <c r="M413" s="36">
        <v>81.45</v>
      </c>
      <c r="N413" s="21">
        <v>15.3</v>
      </c>
      <c r="O413" s="36">
        <v>72.2</v>
      </c>
      <c r="P413" s="36">
        <v>10.199999999999999</v>
      </c>
      <c r="Q413" s="66">
        <v>0.85</v>
      </c>
      <c r="R413" s="36">
        <v>7</v>
      </c>
      <c r="S413" s="36">
        <v>1.3</v>
      </c>
      <c r="T413" s="66">
        <v>0.79</v>
      </c>
      <c r="U413" s="89">
        <f>C413/$M$2</f>
        <v>0.39507936507936509</v>
      </c>
      <c r="V413" s="90">
        <f>(C413*D413)/1000</f>
        <v>599.84900000000005</v>
      </c>
      <c r="W413" s="91">
        <f>(V413)/$O$3</f>
        <v>0.29303810454323403</v>
      </c>
      <c r="X413" s="92">
        <f>(C413*G413)/1000</f>
        <v>662.07399999999996</v>
      </c>
      <c r="Y413" s="91">
        <f>X413/$Q$3</f>
        <v>0.42036444444444443</v>
      </c>
    </row>
    <row r="414" spans="1:25" x14ac:dyDescent="0.2">
      <c r="A414" s="19" t="s">
        <v>32</v>
      </c>
      <c r="B414" s="20">
        <v>69512</v>
      </c>
      <c r="C414" s="20">
        <v>2483</v>
      </c>
      <c r="D414" s="20">
        <v>208</v>
      </c>
      <c r="E414" s="23">
        <v>25</v>
      </c>
      <c r="F414" s="63">
        <v>0.88</v>
      </c>
      <c r="G414" s="20">
        <v>293</v>
      </c>
      <c r="H414" s="22">
        <v>13</v>
      </c>
      <c r="I414" s="63">
        <v>0.96</v>
      </c>
      <c r="J414" s="20">
        <v>562</v>
      </c>
      <c r="K414" s="20">
        <v>58</v>
      </c>
      <c r="L414" s="63">
        <v>0.9</v>
      </c>
      <c r="M414" s="36">
        <v>134.28</v>
      </c>
      <c r="N414" s="21">
        <v>14.56</v>
      </c>
      <c r="O414" s="36">
        <v>77</v>
      </c>
      <c r="P414" s="36">
        <v>9.6</v>
      </c>
      <c r="Q414" s="66">
        <v>0.88</v>
      </c>
      <c r="R414" s="36">
        <v>6.8220000000000001</v>
      </c>
      <c r="S414" s="36">
        <v>1.6379999999999999</v>
      </c>
      <c r="T414" s="66">
        <v>0.76</v>
      </c>
      <c r="U414" s="89">
        <f>C414/$M$2</f>
        <v>0.3941269841269841</v>
      </c>
      <c r="V414" s="90">
        <f>(C414*D414)/1000</f>
        <v>516.46400000000006</v>
      </c>
      <c r="W414" s="91">
        <f t="shared" ref="W414:W426" si="85">(V414)/$O$3</f>
        <v>0.25230288226673181</v>
      </c>
      <c r="X414" s="92">
        <f>(C414*G414)/1000</f>
        <v>727.51900000000001</v>
      </c>
      <c r="Y414" s="91">
        <f t="shared" ref="Y414:Y426" si="86">X414/$Q$3</f>
        <v>0.46191682539682538</v>
      </c>
    </row>
    <row r="415" spans="1:25" x14ac:dyDescent="0.2">
      <c r="A415" s="19" t="s">
        <v>33</v>
      </c>
      <c r="B415" s="20">
        <v>77011</v>
      </c>
      <c r="C415" s="20">
        <v>2484</v>
      </c>
      <c r="D415" s="20">
        <v>272</v>
      </c>
      <c r="E415" s="23">
        <v>19</v>
      </c>
      <c r="F415" s="63">
        <v>0.93</v>
      </c>
      <c r="G415" s="20">
        <v>311</v>
      </c>
      <c r="H415" s="22">
        <v>11</v>
      </c>
      <c r="I415" s="63">
        <v>0.96</v>
      </c>
      <c r="J415" s="20">
        <v>636</v>
      </c>
      <c r="K415" s="20">
        <v>48</v>
      </c>
      <c r="L415" s="63">
        <v>0.92</v>
      </c>
      <c r="M415" s="36">
        <v>200.86</v>
      </c>
      <c r="N415" s="21">
        <v>14.42</v>
      </c>
      <c r="O415" s="36">
        <v>72.599999999999994</v>
      </c>
      <c r="P415" s="36">
        <v>8.9</v>
      </c>
      <c r="Q415" s="66">
        <v>0.88</v>
      </c>
      <c r="R415" s="36">
        <v>7.7</v>
      </c>
      <c r="S415" s="36">
        <v>1.6</v>
      </c>
      <c r="T415" s="66">
        <v>0.79</v>
      </c>
      <c r="U415" s="89">
        <f>C415/$M$2</f>
        <v>0.39428571428571429</v>
      </c>
      <c r="V415" s="90">
        <f>(C415*D415)/1000</f>
        <v>675.64800000000002</v>
      </c>
      <c r="W415" s="91">
        <f t="shared" si="85"/>
        <v>0.3300674157303371</v>
      </c>
      <c r="X415" s="92">
        <f>(C415*G415)/1000</f>
        <v>772.524</v>
      </c>
      <c r="Y415" s="91">
        <f t="shared" si="86"/>
        <v>0.49049142857142858</v>
      </c>
    </row>
    <row r="416" spans="1:25" x14ac:dyDescent="0.2">
      <c r="A416" s="19" t="s">
        <v>34</v>
      </c>
      <c r="B416" s="20">
        <v>85265</v>
      </c>
      <c r="C416" s="20">
        <v>2842</v>
      </c>
      <c r="D416" s="20">
        <v>256</v>
      </c>
      <c r="E416" s="23">
        <v>16</v>
      </c>
      <c r="F416" s="63">
        <v>0.94</v>
      </c>
      <c r="G416" s="20">
        <v>282</v>
      </c>
      <c r="H416" s="22">
        <v>14</v>
      </c>
      <c r="I416" s="63">
        <v>0.95</v>
      </c>
      <c r="J416" s="20">
        <v>564</v>
      </c>
      <c r="K416" s="20">
        <v>41</v>
      </c>
      <c r="L416" s="63">
        <v>0.93</v>
      </c>
      <c r="M416" s="36">
        <v>185.74</v>
      </c>
      <c r="N416" s="21">
        <v>15.1</v>
      </c>
      <c r="O416" s="36">
        <v>78.5</v>
      </c>
      <c r="P416" s="36">
        <v>7</v>
      </c>
      <c r="Q416" s="66">
        <v>0.91</v>
      </c>
      <c r="R416" s="36">
        <v>6.3</v>
      </c>
      <c r="S416" s="36">
        <v>1.4</v>
      </c>
      <c r="T416" s="65">
        <v>0.78</v>
      </c>
      <c r="U416" s="89">
        <f>C416/$M$2</f>
        <v>0.45111111111111113</v>
      </c>
      <c r="V416" s="90">
        <f>(C416*D416)/1000</f>
        <v>727.55200000000002</v>
      </c>
      <c r="W416" s="91">
        <f t="shared" si="85"/>
        <v>0.35542354665363945</v>
      </c>
      <c r="X416" s="92">
        <f>(C416*G416)/1000</f>
        <v>801.44399999999996</v>
      </c>
      <c r="Y416" s="91">
        <f t="shared" si="86"/>
        <v>0.50885333333333327</v>
      </c>
    </row>
    <row r="417" spans="1:25" x14ac:dyDescent="0.2">
      <c r="A417" s="19" t="s">
        <v>92</v>
      </c>
      <c r="B417" s="20">
        <v>86352</v>
      </c>
      <c r="C417" s="20">
        <v>2786</v>
      </c>
      <c r="D417" s="20">
        <v>307</v>
      </c>
      <c r="E417" s="23">
        <v>19</v>
      </c>
      <c r="F417" s="63">
        <v>0.94</v>
      </c>
      <c r="G417" s="20">
        <v>284</v>
      </c>
      <c r="H417" s="22">
        <v>14</v>
      </c>
      <c r="I417" s="63">
        <v>0.95</v>
      </c>
      <c r="J417" s="20">
        <v>600</v>
      </c>
      <c r="K417" s="20">
        <v>42</v>
      </c>
      <c r="L417" s="63">
        <v>0.93</v>
      </c>
      <c r="M417" s="43">
        <v>127.76</v>
      </c>
      <c r="N417" s="21">
        <v>14.74</v>
      </c>
      <c r="O417" s="36">
        <v>82.5</v>
      </c>
      <c r="P417" s="36">
        <v>5.9</v>
      </c>
      <c r="Q417" s="65">
        <v>0.93</v>
      </c>
      <c r="R417" s="36">
        <v>7.1</v>
      </c>
      <c r="S417" s="36">
        <v>1.5</v>
      </c>
      <c r="T417" s="65">
        <v>0.79</v>
      </c>
      <c r="U417" s="89">
        <f>C417/$M$2</f>
        <v>0.44222222222222224</v>
      </c>
      <c r="V417" s="90">
        <f>(C417*D417)/1000</f>
        <v>855.30200000000002</v>
      </c>
      <c r="W417" s="91">
        <f t="shared" si="85"/>
        <v>0.41783194919394234</v>
      </c>
      <c r="X417" s="92">
        <f>(C417*G417)/1000</f>
        <v>791.22400000000005</v>
      </c>
      <c r="Y417" s="91">
        <f t="shared" si="86"/>
        <v>0.5023644444444445</v>
      </c>
    </row>
    <row r="418" spans="1:25" x14ac:dyDescent="0.2">
      <c r="A418" s="19" t="s">
        <v>36</v>
      </c>
      <c r="B418" s="20">
        <v>87606</v>
      </c>
      <c r="C418" s="20">
        <v>2920</v>
      </c>
      <c r="D418" s="20">
        <v>248</v>
      </c>
      <c r="E418" s="23">
        <v>40</v>
      </c>
      <c r="F418" s="63">
        <v>0.84</v>
      </c>
      <c r="G418" s="20">
        <v>240</v>
      </c>
      <c r="H418" s="22">
        <v>13</v>
      </c>
      <c r="I418" s="63">
        <v>0.94</v>
      </c>
      <c r="J418" s="20">
        <v>492</v>
      </c>
      <c r="K418" s="20">
        <v>45</v>
      </c>
      <c r="L418" s="63">
        <v>0.91</v>
      </c>
      <c r="M418" s="36">
        <v>129.78</v>
      </c>
      <c r="N418" s="21">
        <v>13.6</v>
      </c>
      <c r="O418" s="36">
        <v>69.900000000000006</v>
      </c>
      <c r="P418" s="36">
        <v>6.1</v>
      </c>
      <c r="Q418" s="65">
        <v>0.91</v>
      </c>
      <c r="R418" s="36">
        <v>7.4</v>
      </c>
      <c r="S418" s="36">
        <v>0.9</v>
      </c>
      <c r="T418" s="65">
        <v>0.87</v>
      </c>
      <c r="U418" s="89">
        <f>C418/$M$2</f>
        <v>0.46349206349206351</v>
      </c>
      <c r="V418" s="90">
        <f>(C418*D418)/1000</f>
        <v>724.16</v>
      </c>
      <c r="W418" s="91">
        <f t="shared" si="85"/>
        <v>0.35376648754274548</v>
      </c>
      <c r="X418" s="92">
        <f>(C418*G418)/1000</f>
        <v>700.8</v>
      </c>
      <c r="Y418" s="91">
        <f t="shared" si="86"/>
        <v>0.44495238095238093</v>
      </c>
    </row>
    <row r="419" spans="1:25" x14ac:dyDescent="0.2">
      <c r="A419" s="19" t="s">
        <v>37</v>
      </c>
      <c r="B419" s="20">
        <v>107494</v>
      </c>
      <c r="C419" s="20">
        <v>3468</v>
      </c>
      <c r="D419" s="20">
        <v>235</v>
      </c>
      <c r="E419" s="23">
        <v>19</v>
      </c>
      <c r="F419" s="63">
        <v>0.92</v>
      </c>
      <c r="G419" s="20">
        <v>245</v>
      </c>
      <c r="H419" s="22">
        <v>12</v>
      </c>
      <c r="I419" s="63">
        <v>0.95</v>
      </c>
      <c r="J419" s="20">
        <v>483</v>
      </c>
      <c r="K419" s="20">
        <v>45</v>
      </c>
      <c r="L419" s="63">
        <v>0.91</v>
      </c>
      <c r="M419" s="36">
        <v>183.22</v>
      </c>
      <c r="N419" s="21">
        <v>13.8</v>
      </c>
      <c r="O419" s="36">
        <v>58.8</v>
      </c>
      <c r="P419" s="36">
        <v>5.4</v>
      </c>
      <c r="Q419" s="65">
        <v>0.91</v>
      </c>
      <c r="R419" s="36">
        <v>5.7</v>
      </c>
      <c r="S419" s="36">
        <v>1.4</v>
      </c>
      <c r="T419" s="65">
        <v>0.76</v>
      </c>
      <c r="U419" s="89">
        <f>C419/$M$2</f>
        <v>0.55047619047619045</v>
      </c>
      <c r="V419" s="90">
        <f>(C419*D419)/1000</f>
        <v>814.98</v>
      </c>
      <c r="W419" s="91">
        <f t="shared" si="85"/>
        <v>0.39813385442110405</v>
      </c>
      <c r="X419" s="92">
        <f>(C419*G419)/1000</f>
        <v>849.66</v>
      </c>
      <c r="Y419" s="91">
        <f t="shared" si="86"/>
        <v>0.53946666666666665</v>
      </c>
    </row>
    <row r="420" spans="1:25" x14ac:dyDescent="0.2">
      <c r="A420" s="19" t="s">
        <v>38</v>
      </c>
      <c r="B420" s="20">
        <v>117685</v>
      </c>
      <c r="C420" s="20">
        <v>3796</v>
      </c>
      <c r="D420" s="20">
        <v>265</v>
      </c>
      <c r="E420" s="23">
        <v>13</v>
      </c>
      <c r="F420" s="63">
        <v>0.95</v>
      </c>
      <c r="G420" s="20">
        <v>271</v>
      </c>
      <c r="H420" s="22">
        <v>12</v>
      </c>
      <c r="I420" s="63">
        <v>0.96</v>
      </c>
      <c r="J420" s="20">
        <v>531</v>
      </c>
      <c r="K420" s="20">
        <v>36</v>
      </c>
      <c r="L420" s="63">
        <v>0.93</v>
      </c>
      <c r="M420" s="36">
        <v>0</v>
      </c>
      <c r="N420" s="21" t="s">
        <v>135</v>
      </c>
      <c r="O420" s="36">
        <v>61.3</v>
      </c>
      <c r="P420" s="36">
        <v>5.7</v>
      </c>
      <c r="Q420" s="65">
        <v>0.91</v>
      </c>
      <c r="R420" s="36">
        <v>6.3</v>
      </c>
      <c r="S420" s="36">
        <v>1.5</v>
      </c>
      <c r="T420" s="65">
        <v>0.76</v>
      </c>
      <c r="U420" s="89">
        <f>C420/$M$2</f>
        <v>0.60253968253968249</v>
      </c>
      <c r="V420" s="90">
        <f>(C420*D420)/1000</f>
        <v>1005.94</v>
      </c>
      <c r="W420" s="91">
        <f t="shared" si="85"/>
        <v>0.4914215925744993</v>
      </c>
      <c r="X420" s="92">
        <f>(C420*G420)/1000</f>
        <v>1028.7159999999999</v>
      </c>
      <c r="Y420" s="91">
        <f t="shared" si="86"/>
        <v>0.65315301587301577</v>
      </c>
    </row>
    <row r="421" spans="1:25" x14ac:dyDescent="0.2">
      <c r="A421" s="19" t="s">
        <v>39</v>
      </c>
      <c r="B421" s="20">
        <v>90181</v>
      </c>
      <c r="C421" s="20">
        <v>3006</v>
      </c>
      <c r="D421" s="20">
        <v>245</v>
      </c>
      <c r="E421" s="51">
        <v>27</v>
      </c>
      <c r="F421" s="63">
        <v>0.89</v>
      </c>
      <c r="G421" s="20">
        <v>235</v>
      </c>
      <c r="H421" s="64">
        <v>14</v>
      </c>
      <c r="I421" s="63">
        <v>0.94</v>
      </c>
      <c r="J421" s="20">
        <v>468</v>
      </c>
      <c r="K421" s="51">
        <v>47</v>
      </c>
      <c r="L421" s="63">
        <v>0.9</v>
      </c>
      <c r="M421" s="36">
        <v>25.6</v>
      </c>
      <c r="N421" s="21">
        <v>14.9</v>
      </c>
      <c r="O421" s="36">
        <v>62</v>
      </c>
      <c r="P421" s="36">
        <v>7</v>
      </c>
      <c r="Q421" s="65">
        <v>0.89</v>
      </c>
      <c r="R421" s="36">
        <v>6.4</v>
      </c>
      <c r="S421" s="36">
        <v>1.3</v>
      </c>
      <c r="T421" s="65">
        <v>0.8</v>
      </c>
      <c r="U421" s="89">
        <f>C421/$M$2</f>
        <v>0.47714285714285715</v>
      </c>
      <c r="V421" s="90">
        <f>(C421*D421)/1000</f>
        <v>736.47</v>
      </c>
      <c r="W421" s="91">
        <f t="shared" si="85"/>
        <v>0.35978016609672692</v>
      </c>
      <c r="X421" s="92">
        <f>(C421*G421)/1000</f>
        <v>706.41</v>
      </c>
      <c r="Y421" s="91">
        <f t="shared" si="86"/>
        <v>0.4485142857142857</v>
      </c>
    </row>
    <row r="422" spans="1:25" x14ac:dyDescent="0.2">
      <c r="A422" s="19" t="s">
        <v>40</v>
      </c>
      <c r="B422" s="20">
        <v>86041</v>
      </c>
      <c r="C422" s="20">
        <v>2776</v>
      </c>
      <c r="D422" s="20">
        <v>217</v>
      </c>
      <c r="E422" s="23">
        <v>17</v>
      </c>
      <c r="F422" s="63">
        <v>0.92</v>
      </c>
      <c r="G422" s="20">
        <v>234</v>
      </c>
      <c r="H422" s="22">
        <v>14</v>
      </c>
      <c r="I422" s="63">
        <v>0.94</v>
      </c>
      <c r="J422" s="20">
        <v>460</v>
      </c>
      <c r="K422" s="23">
        <v>43</v>
      </c>
      <c r="L422" s="63">
        <v>0.91</v>
      </c>
      <c r="M422" s="36">
        <v>19.739999999999998</v>
      </c>
      <c r="N422" s="21">
        <v>13.6</v>
      </c>
      <c r="O422" s="36">
        <v>60.7</v>
      </c>
      <c r="P422" s="36">
        <v>4.8</v>
      </c>
      <c r="Q422" s="65">
        <v>0.92</v>
      </c>
      <c r="R422" s="36">
        <v>6.9</v>
      </c>
      <c r="S422" s="36">
        <v>1.2</v>
      </c>
      <c r="T422" s="65">
        <v>0.82</v>
      </c>
      <c r="U422" s="89">
        <f>C422/$M$2</f>
        <v>0.44063492063492066</v>
      </c>
      <c r="V422" s="90">
        <f>(C422*D422)/1000</f>
        <v>602.39200000000005</v>
      </c>
      <c r="W422" s="91">
        <f t="shared" si="85"/>
        <v>0.29428041035661945</v>
      </c>
      <c r="X422" s="92">
        <f>(C422*G422)/1000</f>
        <v>649.58399999999995</v>
      </c>
      <c r="Y422" s="91">
        <f t="shared" si="86"/>
        <v>0.4124342857142857</v>
      </c>
    </row>
    <row r="423" spans="1:25" x14ac:dyDescent="0.2">
      <c r="A423" s="19" t="s">
        <v>41</v>
      </c>
      <c r="B423" s="20">
        <v>75735</v>
      </c>
      <c r="C423" s="20">
        <f>B423/30</f>
        <v>2524.5</v>
      </c>
      <c r="D423" s="20">
        <v>205</v>
      </c>
      <c r="E423" s="23">
        <v>16</v>
      </c>
      <c r="F423" s="63">
        <v>0.92</v>
      </c>
      <c r="G423" s="20">
        <v>223</v>
      </c>
      <c r="H423" s="22">
        <v>13</v>
      </c>
      <c r="I423" s="63">
        <v>0.94</v>
      </c>
      <c r="J423" s="20">
        <v>457</v>
      </c>
      <c r="K423" s="20">
        <v>39</v>
      </c>
      <c r="L423" s="63">
        <v>0.91</v>
      </c>
      <c r="M423" s="36">
        <v>20.62</v>
      </c>
      <c r="N423" s="21">
        <v>15.3</v>
      </c>
      <c r="O423" s="36">
        <v>62.6</v>
      </c>
      <c r="P423" s="36">
        <v>6.9</v>
      </c>
      <c r="Q423" s="65">
        <v>0.89</v>
      </c>
      <c r="R423" s="36">
        <v>6.8</v>
      </c>
      <c r="S423" s="36">
        <v>1</v>
      </c>
      <c r="T423" s="65">
        <v>0.86</v>
      </c>
      <c r="U423" s="89">
        <f>C423/$M$2</f>
        <v>0.40071428571428569</v>
      </c>
      <c r="V423" s="90">
        <f>(C423*D423)/1000</f>
        <v>517.52250000000004</v>
      </c>
      <c r="W423" s="91">
        <f t="shared" si="85"/>
        <v>0.25281998045920862</v>
      </c>
      <c r="X423" s="92">
        <f>(C423*G423)/1000</f>
        <v>562.96349999999995</v>
      </c>
      <c r="Y423" s="91">
        <f t="shared" si="86"/>
        <v>0.35743714285714284</v>
      </c>
    </row>
    <row r="424" spans="1:25" ht="15.75" thickBot="1" x14ac:dyDescent="0.25">
      <c r="A424" s="19" t="s">
        <v>42</v>
      </c>
      <c r="B424" s="20">
        <v>79078</v>
      </c>
      <c r="C424" s="20">
        <v>2551</v>
      </c>
      <c r="D424" s="20">
        <v>216</v>
      </c>
      <c r="E424" s="23">
        <v>19</v>
      </c>
      <c r="F424" s="63">
        <v>0.91</v>
      </c>
      <c r="G424" s="20">
        <v>223</v>
      </c>
      <c r="H424" s="22">
        <v>14</v>
      </c>
      <c r="I424" s="63">
        <v>0.94</v>
      </c>
      <c r="J424" s="20">
        <v>462</v>
      </c>
      <c r="K424" s="20">
        <v>41</v>
      </c>
      <c r="L424" s="63">
        <v>0.91</v>
      </c>
      <c r="M424" s="36">
        <v>80.36</v>
      </c>
      <c r="N424" s="21">
        <v>14.8</v>
      </c>
      <c r="O424" s="36">
        <v>62.4</v>
      </c>
      <c r="P424" s="36">
        <v>5.2</v>
      </c>
      <c r="Q424" s="65">
        <v>0.92</v>
      </c>
      <c r="R424" s="36">
        <v>5.5</v>
      </c>
      <c r="S424" s="36">
        <v>1.2</v>
      </c>
      <c r="T424" s="65">
        <v>0.78</v>
      </c>
      <c r="U424" s="89">
        <f>C424/$M$2</f>
        <v>0.4049206349206349</v>
      </c>
      <c r="V424" s="90">
        <f>(C424*D424)/1000</f>
        <v>551.01599999999996</v>
      </c>
      <c r="W424" s="91">
        <f t="shared" si="85"/>
        <v>0.2691822178798241</v>
      </c>
      <c r="X424" s="92">
        <f>(C424*G424)/1000</f>
        <v>568.87300000000005</v>
      </c>
      <c r="Y424" s="91">
        <f t="shared" si="86"/>
        <v>0.36118920634920637</v>
      </c>
    </row>
    <row r="425" spans="1:25" ht="16.5" thickTop="1" x14ac:dyDescent="0.25">
      <c r="A425" s="32" t="s">
        <v>136</v>
      </c>
      <c r="B425" s="46">
        <f>SUM(B413:B424)</f>
        <v>1039109</v>
      </c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54">
        <f>SUM(M413:M424)</f>
        <v>1189.4099999999996</v>
      </c>
      <c r="N425" s="39"/>
      <c r="O425" s="44"/>
      <c r="P425" s="44"/>
      <c r="Q425" s="25"/>
      <c r="R425" s="44"/>
      <c r="S425" s="44"/>
      <c r="T425" s="25"/>
      <c r="U425" s="93"/>
      <c r="V425" s="94"/>
      <c r="W425" s="95"/>
      <c r="X425" s="96"/>
      <c r="Y425" s="95"/>
    </row>
    <row r="426" spans="1:25" ht="15.75" thickBot="1" x14ac:dyDescent="0.25">
      <c r="A426" s="33" t="s">
        <v>137</v>
      </c>
      <c r="B426" s="28">
        <f t="shared" ref="B426:N426" si="87">AVERAGE(B413:B424)</f>
        <v>86592.416666666672</v>
      </c>
      <c r="C426" s="28">
        <f t="shared" si="87"/>
        <v>2843.7916666666665</v>
      </c>
      <c r="D426" s="28">
        <f t="shared" si="87"/>
        <v>242.91666666666666</v>
      </c>
      <c r="E426" s="28">
        <f t="shared" si="87"/>
        <v>20.916666666666668</v>
      </c>
      <c r="F426" s="67">
        <f>AVERAGE(F413:F424)</f>
        <v>0.91166666666666663</v>
      </c>
      <c r="G426" s="28">
        <f>AVERAGE(G413:G424)</f>
        <v>258.91666666666669</v>
      </c>
      <c r="H426" s="28">
        <f>AVERAGE(H413:H424)</f>
        <v>12.583333333333334</v>
      </c>
      <c r="I426" s="67">
        <f>AVERAGE(I413:I424)</f>
        <v>0.94999999999999984</v>
      </c>
      <c r="J426" s="28">
        <f t="shared" si="87"/>
        <v>525.08333333333337</v>
      </c>
      <c r="K426" s="28">
        <f t="shared" si="87"/>
        <v>43.583333333333336</v>
      </c>
      <c r="L426" s="67">
        <f>AVERAGE(L413:L424)</f>
        <v>0.91500000000000004</v>
      </c>
      <c r="M426" s="45">
        <f t="shared" si="87"/>
        <v>99.117499999999964</v>
      </c>
      <c r="N426" s="34">
        <f t="shared" si="87"/>
        <v>14.55636363636364</v>
      </c>
      <c r="O426" s="45">
        <f>AVERAGE(O413:O424)</f>
        <v>68.375</v>
      </c>
      <c r="P426" s="45">
        <f>AVERAGE(P413:P424)</f>
        <v>6.8916666666666666</v>
      </c>
      <c r="Q426" s="67">
        <f>AVERAGE(Q413:Q424)</f>
        <v>0.9</v>
      </c>
      <c r="R426" s="45">
        <f t="shared" ref="R426:T426" si="88">AVERAGE(R413:R424)</f>
        <v>6.6601666666666661</v>
      </c>
      <c r="S426" s="45">
        <f t="shared" si="88"/>
        <v>1.3281666666666667</v>
      </c>
      <c r="T426" s="67">
        <f t="shared" si="88"/>
        <v>0.79666666666666652</v>
      </c>
      <c r="U426" s="97">
        <f>C426/$M$2</f>
        <v>0.4513955026455026</v>
      </c>
      <c r="V426" s="98">
        <f>(C426*D426)/1000</f>
        <v>690.80439236111101</v>
      </c>
      <c r="W426" s="99">
        <f t="shared" si="85"/>
        <v>0.33747161326874009</v>
      </c>
      <c r="X426" s="100">
        <f>(C426*G426)/1000</f>
        <v>736.3050590277777</v>
      </c>
      <c r="Y426" s="99">
        <f t="shared" si="86"/>
        <v>0.4674952755731922</v>
      </c>
    </row>
    <row r="427" spans="1:25" ht="15.75" thickTop="1" x14ac:dyDescent="0.2"/>
    <row r="428" spans="1:25" ht="15.75" thickBot="1" x14ac:dyDescent="0.25"/>
    <row r="429" spans="1:25" ht="16.5" thickTop="1" x14ac:dyDescent="0.25">
      <c r="A429" s="30" t="s">
        <v>8</v>
      </c>
      <c r="B429" s="12" t="s">
        <v>9</v>
      </c>
      <c r="C429" s="12" t="s">
        <v>9</v>
      </c>
      <c r="D429" s="12" t="s">
        <v>61</v>
      </c>
      <c r="E429" s="12" t="s">
        <v>62</v>
      </c>
      <c r="F429" s="41" t="s">
        <v>4</v>
      </c>
      <c r="G429" s="12" t="s">
        <v>63</v>
      </c>
      <c r="H429" s="12" t="s">
        <v>64</v>
      </c>
      <c r="I429" s="41" t="s">
        <v>5</v>
      </c>
      <c r="J429" s="12" t="s">
        <v>65</v>
      </c>
      <c r="K429" s="12" t="s">
        <v>66</v>
      </c>
      <c r="L429" s="41" t="s">
        <v>17</v>
      </c>
      <c r="M429" s="12" t="s">
        <v>138</v>
      </c>
      <c r="N429" s="13" t="s">
        <v>20</v>
      </c>
      <c r="O429" s="12" t="s">
        <v>129</v>
      </c>
      <c r="P429" s="12" t="s">
        <v>130</v>
      </c>
      <c r="Q429" s="69" t="s">
        <v>53</v>
      </c>
      <c r="R429" s="12" t="s">
        <v>100</v>
      </c>
      <c r="S429" s="12" t="s">
        <v>101</v>
      </c>
      <c r="T429" s="69" t="s">
        <v>22</v>
      </c>
      <c r="U429" s="81" t="s">
        <v>72</v>
      </c>
      <c r="V429" s="82" t="s">
        <v>73</v>
      </c>
      <c r="W429" s="83" t="s">
        <v>74</v>
      </c>
      <c r="X429" s="84" t="s">
        <v>72</v>
      </c>
      <c r="Y429" s="83" t="s">
        <v>72</v>
      </c>
    </row>
    <row r="430" spans="1:25" ht="16.5" thickBot="1" x14ac:dyDescent="0.3">
      <c r="A430" s="31" t="s">
        <v>139</v>
      </c>
      <c r="B430" s="16" t="s">
        <v>68</v>
      </c>
      <c r="C430" s="17" t="s">
        <v>69</v>
      </c>
      <c r="D430" s="16" t="s">
        <v>26</v>
      </c>
      <c r="E430" s="16" t="s">
        <v>26</v>
      </c>
      <c r="F430" s="42" t="s">
        <v>27</v>
      </c>
      <c r="G430" s="16" t="s">
        <v>26</v>
      </c>
      <c r="H430" s="16" t="s">
        <v>26</v>
      </c>
      <c r="I430" s="42" t="s">
        <v>27</v>
      </c>
      <c r="J430" s="16" t="s">
        <v>26</v>
      </c>
      <c r="K430" s="16" t="s">
        <v>26</v>
      </c>
      <c r="L430" s="42" t="s">
        <v>27</v>
      </c>
      <c r="M430" s="16" t="s">
        <v>29</v>
      </c>
      <c r="N430" s="18" t="s">
        <v>30</v>
      </c>
      <c r="O430" s="16" t="s">
        <v>26</v>
      </c>
      <c r="P430" s="16" t="s">
        <v>26</v>
      </c>
      <c r="Q430" s="35" t="s">
        <v>55</v>
      </c>
      <c r="R430" s="16" t="s">
        <v>26</v>
      </c>
      <c r="S430" s="16" t="s">
        <v>26</v>
      </c>
      <c r="T430" s="35" t="s">
        <v>55</v>
      </c>
      <c r="U430" s="85" t="s">
        <v>9</v>
      </c>
      <c r="V430" s="86" t="s">
        <v>76</v>
      </c>
      <c r="W430" s="87" t="s">
        <v>77</v>
      </c>
      <c r="X430" s="88" t="s">
        <v>78</v>
      </c>
      <c r="Y430" s="87" t="s">
        <v>79</v>
      </c>
    </row>
    <row r="431" spans="1:25" ht="15.75" thickTop="1" x14ac:dyDescent="0.2">
      <c r="A431" s="19" t="s">
        <v>31</v>
      </c>
      <c r="B431" s="20">
        <v>88591</v>
      </c>
      <c r="C431" s="20">
        <v>2858</v>
      </c>
      <c r="D431" s="20">
        <v>197</v>
      </c>
      <c r="E431" s="23">
        <v>11</v>
      </c>
      <c r="F431" s="63">
        <v>0.94</v>
      </c>
      <c r="G431" s="20">
        <v>274</v>
      </c>
      <c r="H431" s="22">
        <v>10</v>
      </c>
      <c r="I431" s="63">
        <v>0.96</v>
      </c>
      <c r="J431" s="20">
        <v>548</v>
      </c>
      <c r="K431" s="20">
        <v>32</v>
      </c>
      <c r="L431" s="63">
        <v>0.94</v>
      </c>
      <c r="M431" s="36">
        <v>187.86</v>
      </c>
      <c r="N431" s="21">
        <v>15.04</v>
      </c>
      <c r="O431" s="36">
        <v>56.4</v>
      </c>
      <c r="P431" s="36">
        <v>5.9</v>
      </c>
      <c r="Q431" s="66">
        <v>0.9</v>
      </c>
      <c r="R431" s="36">
        <v>6.3</v>
      </c>
      <c r="S431" s="36">
        <v>1</v>
      </c>
      <c r="T431" s="66">
        <v>0.85</v>
      </c>
      <c r="U431" s="89">
        <f>C431/$M$2</f>
        <v>0.45365079365079364</v>
      </c>
      <c r="V431" s="90">
        <f>(C431*D431)/1000</f>
        <v>563.02599999999995</v>
      </c>
      <c r="W431" s="91">
        <f>(V431)/$O$3</f>
        <v>0.27504934049829016</v>
      </c>
      <c r="X431" s="92">
        <f>(C431*G431)/1000</f>
        <v>783.09199999999998</v>
      </c>
      <c r="Y431" s="91">
        <f>X431/$Q$3</f>
        <v>0.49720126984126983</v>
      </c>
    </row>
    <row r="432" spans="1:25" x14ac:dyDescent="0.2">
      <c r="A432" s="19" t="s">
        <v>32</v>
      </c>
      <c r="B432" s="20">
        <v>70987</v>
      </c>
      <c r="C432" s="20">
        <v>2448</v>
      </c>
      <c r="D432" s="20">
        <v>216</v>
      </c>
      <c r="E432" s="23">
        <v>15</v>
      </c>
      <c r="F432" s="63">
        <v>0.93</v>
      </c>
      <c r="G432" s="20">
        <v>283</v>
      </c>
      <c r="H432" s="22">
        <v>14</v>
      </c>
      <c r="I432" s="63">
        <v>0.95</v>
      </c>
      <c r="J432" s="20">
        <v>562</v>
      </c>
      <c r="K432" s="20">
        <v>45</v>
      </c>
      <c r="L432" s="63">
        <v>0.92</v>
      </c>
      <c r="M432" s="36">
        <v>206.13</v>
      </c>
      <c r="N432" s="21">
        <v>14.8</v>
      </c>
      <c r="O432" s="36">
        <v>69.7</v>
      </c>
      <c r="P432" s="36">
        <v>6.6</v>
      </c>
      <c r="Q432" s="66">
        <v>0.91</v>
      </c>
      <c r="R432" s="36">
        <v>6.2</v>
      </c>
      <c r="S432" s="36">
        <v>1</v>
      </c>
      <c r="T432" s="66">
        <v>0.84</v>
      </c>
      <c r="U432" s="89">
        <f>C432/$M$2</f>
        <v>0.38857142857142857</v>
      </c>
      <c r="V432" s="90">
        <f>(C432*D432)/1000</f>
        <v>528.76800000000003</v>
      </c>
      <c r="W432" s="91">
        <f t="shared" ref="W432:W444" si="89">(V432)/$O$3</f>
        <v>0.25831362970200294</v>
      </c>
      <c r="X432" s="92">
        <f>(C432*G432)/1000</f>
        <v>692.78399999999999</v>
      </c>
      <c r="Y432" s="91">
        <f t="shared" ref="Y432:Y444" si="90">X432/$Q$3</f>
        <v>0.43986285714285711</v>
      </c>
    </row>
    <row r="433" spans="1:26" x14ac:dyDescent="0.2">
      <c r="A433" s="19" t="s">
        <v>33</v>
      </c>
      <c r="B433" s="20">
        <v>91666</v>
      </c>
      <c r="C433" s="20">
        <v>2957</v>
      </c>
      <c r="D433" s="20">
        <v>237</v>
      </c>
      <c r="E433" s="23">
        <v>18</v>
      </c>
      <c r="F433" s="63">
        <v>0.92</v>
      </c>
      <c r="G433" s="20">
        <v>313</v>
      </c>
      <c r="H433" s="22">
        <v>15</v>
      </c>
      <c r="I433" s="63">
        <v>0.95</v>
      </c>
      <c r="J433" s="20">
        <v>651</v>
      </c>
      <c r="K433" s="20">
        <v>47</v>
      </c>
      <c r="L433" s="63">
        <v>0.93</v>
      </c>
      <c r="M433" s="36">
        <v>184.94</v>
      </c>
      <c r="N433" s="21">
        <v>14.7</v>
      </c>
      <c r="O433" s="36">
        <v>66.099999999999994</v>
      </c>
      <c r="P433" s="36">
        <v>6.8</v>
      </c>
      <c r="Q433" s="66">
        <v>0.9</v>
      </c>
      <c r="R433" s="36">
        <v>6.3</v>
      </c>
      <c r="S433" s="36">
        <v>0.8</v>
      </c>
      <c r="T433" s="66">
        <v>0.87</v>
      </c>
      <c r="U433" s="89">
        <f>C433/$M$2</f>
        <v>0.46936507936507937</v>
      </c>
      <c r="V433" s="90">
        <f>(C433*D433)/1000</f>
        <v>700.80899999999997</v>
      </c>
      <c r="W433" s="91">
        <f t="shared" si="89"/>
        <v>0.34235906204201266</v>
      </c>
      <c r="X433" s="92">
        <f>(C433*G433)/1000</f>
        <v>925.54100000000005</v>
      </c>
      <c r="Y433" s="91">
        <f t="shared" si="90"/>
        <v>0.58764507936507937</v>
      </c>
    </row>
    <row r="434" spans="1:26" x14ac:dyDescent="0.2">
      <c r="A434" s="19" t="s">
        <v>34</v>
      </c>
      <c r="B434" s="20">
        <v>109959</v>
      </c>
      <c r="C434" s="20">
        <v>3665</v>
      </c>
      <c r="D434" s="20">
        <v>196</v>
      </c>
      <c r="E434" s="23">
        <v>14</v>
      </c>
      <c r="F434" s="63">
        <v>0.93</v>
      </c>
      <c r="G434" s="20">
        <v>204</v>
      </c>
      <c r="H434" s="22">
        <v>14</v>
      </c>
      <c r="I434" s="63">
        <v>0.93</v>
      </c>
      <c r="J434" s="20">
        <v>431</v>
      </c>
      <c r="K434" s="20">
        <v>36</v>
      </c>
      <c r="L434" s="63">
        <v>0.92</v>
      </c>
      <c r="M434" s="36">
        <v>156.58000000000001</v>
      </c>
      <c r="N434" s="21">
        <v>14.8</v>
      </c>
      <c r="O434" s="36">
        <v>46.2</v>
      </c>
      <c r="P434" s="36">
        <v>8.9</v>
      </c>
      <c r="Q434" s="66">
        <v>0.81</v>
      </c>
      <c r="R434" s="36">
        <v>4.3</v>
      </c>
      <c r="S434" s="36">
        <v>0.7</v>
      </c>
      <c r="T434" s="65">
        <v>0.83</v>
      </c>
      <c r="U434" s="89">
        <f>C434/$M$2</f>
        <v>0.58174603174603179</v>
      </c>
      <c r="V434" s="90">
        <f>(C434*D434)/1000</f>
        <v>718.34</v>
      </c>
      <c r="W434" s="91">
        <f t="shared" si="89"/>
        <v>0.35092330239374697</v>
      </c>
      <c r="X434" s="92">
        <f>(C434*G434)/1000</f>
        <v>747.66</v>
      </c>
      <c r="Y434" s="91">
        <f t="shared" si="90"/>
        <v>0.47470476190476191</v>
      </c>
    </row>
    <row r="435" spans="1:26" x14ac:dyDescent="0.2">
      <c r="A435" s="19" t="s">
        <v>92</v>
      </c>
      <c r="B435" s="20">
        <v>91082</v>
      </c>
      <c r="C435" s="20">
        <v>2938</v>
      </c>
      <c r="D435" s="20">
        <v>158</v>
      </c>
      <c r="E435" s="23">
        <v>15</v>
      </c>
      <c r="F435" s="63">
        <v>0.91</v>
      </c>
      <c r="G435" s="20">
        <v>156</v>
      </c>
      <c r="H435" s="22">
        <v>14</v>
      </c>
      <c r="I435" s="63">
        <v>0.91</v>
      </c>
      <c r="J435" s="20">
        <v>328</v>
      </c>
      <c r="K435" s="20">
        <v>42</v>
      </c>
      <c r="L435" s="63">
        <v>0.87</v>
      </c>
      <c r="M435" s="43">
        <v>123.82</v>
      </c>
      <c r="N435" s="21">
        <v>14.2</v>
      </c>
      <c r="O435" s="36">
        <v>48.7</v>
      </c>
      <c r="P435" s="36">
        <v>6.7</v>
      </c>
      <c r="Q435" s="65">
        <v>0.86</v>
      </c>
      <c r="R435" s="36">
        <v>5.7</v>
      </c>
      <c r="S435" s="36">
        <v>1.1000000000000001</v>
      </c>
      <c r="T435" s="65">
        <v>0.81</v>
      </c>
      <c r="U435" s="89">
        <f>C435/$M$2</f>
        <v>0.46634920634920635</v>
      </c>
      <c r="V435" s="90">
        <f>(C435*D435)/1000</f>
        <v>464.20400000000001</v>
      </c>
      <c r="W435" s="91">
        <f t="shared" si="89"/>
        <v>0.22677283829995115</v>
      </c>
      <c r="X435" s="92">
        <f>(C435*G435)/1000</f>
        <v>458.32799999999997</v>
      </c>
      <c r="Y435" s="91">
        <f t="shared" si="90"/>
        <v>0.29100190476190474</v>
      </c>
    </row>
    <row r="436" spans="1:26" x14ac:dyDescent="0.2">
      <c r="A436" s="19" t="s">
        <v>36</v>
      </c>
      <c r="B436" s="20">
        <v>89080</v>
      </c>
      <c r="C436" s="20">
        <v>2969</v>
      </c>
      <c r="D436" s="20">
        <v>197</v>
      </c>
      <c r="E436" s="23">
        <v>14</v>
      </c>
      <c r="F436" s="63">
        <v>0.93</v>
      </c>
      <c r="G436" s="20">
        <v>216</v>
      </c>
      <c r="H436" s="22">
        <v>14</v>
      </c>
      <c r="I436" s="63">
        <v>0.94</v>
      </c>
      <c r="J436" s="20">
        <v>459</v>
      </c>
      <c r="K436" s="20">
        <v>40</v>
      </c>
      <c r="L436" s="63">
        <v>0.91</v>
      </c>
      <c r="M436" s="36">
        <v>124.74</v>
      </c>
      <c r="N436" s="21">
        <v>13.6</v>
      </c>
      <c r="O436" s="36">
        <v>51.2</v>
      </c>
      <c r="P436" s="36">
        <v>6.6</v>
      </c>
      <c r="Q436" s="65">
        <v>0.87</v>
      </c>
      <c r="R436" s="36">
        <v>5.6</v>
      </c>
      <c r="S436" s="36">
        <v>1.1000000000000001</v>
      </c>
      <c r="T436" s="65">
        <v>0.81</v>
      </c>
      <c r="U436" s="89">
        <f>C436/$M$2</f>
        <v>0.47126984126984128</v>
      </c>
      <c r="V436" s="90">
        <f>(C436*D436)/1000</f>
        <v>584.89300000000003</v>
      </c>
      <c r="W436" s="91">
        <f t="shared" si="89"/>
        <v>0.28573180263800685</v>
      </c>
      <c r="X436" s="92">
        <f>(C436*G436)/1000</f>
        <v>641.30399999999997</v>
      </c>
      <c r="Y436" s="91">
        <f t="shared" si="90"/>
        <v>0.40717714285714285</v>
      </c>
    </row>
    <row r="437" spans="1:26" x14ac:dyDescent="0.2">
      <c r="A437" s="19" t="s">
        <v>37</v>
      </c>
      <c r="B437" s="20">
        <v>99658</v>
      </c>
      <c r="C437" s="20">
        <v>3215</v>
      </c>
      <c r="D437" s="20">
        <v>203</v>
      </c>
      <c r="E437" s="23">
        <v>15</v>
      </c>
      <c r="F437" s="63">
        <v>0.93</v>
      </c>
      <c r="G437" s="20">
        <v>246</v>
      </c>
      <c r="H437" s="22">
        <v>13</v>
      </c>
      <c r="I437" s="63">
        <v>0.95</v>
      </c>
      <c r="J437" s="20">
        <v>469</v>
      </c>
      <c r="K437" s="20">
        <v>41</v>
      </c>
      <c r="L437" s="63">
        <v>0.91</v>
      </c>
      <c r="M437" s="36">
        <v>206.6</v>
      </c>
      <c r="N437" s="21">
        <v>13.9</v>
      </c>
      <c r="O437" s="36">
        <v>47.3</v>
      </c>
      <c r="P437" s="36">
        <v>8.8000000000000007</v>
      </c>
      <c r="Q437" s="65">
        <v>0.81</v>
      </c>
      <c r="R437" s="36">
        <v>5.8</v>
      </c>
      <c r="S437" s="36">
        <v>1.1000000000000001</v>
      </c>
      <c r="T437" s="65">
        <v>0.81</v>
      </c>
      <c r="U437" s="89">
        <f>C437/$M$2</f>
        <v>0.51031746031746028</v>
      </c>
      <c r="V437" s="90">
        <f>(C437*D437)/1000</f>
        <v>652.64499999999998</v>
      </c>
      <c r="W437" s="91">
        <f t="shared" si="89"/>
        <v>0.31882999511480214</v>
      </c>
      <c r="X437" s="92">
        <f>(C437*G437)/1000</f>
        <v>790.89</v>
      </c>
      <c r="Y437" s="91">
        <f t="shared" si="90"/>
        <v>0.50215238095238091</v>
      </c>
    </row>
    <row r="438" spans="1:26" x14ac:dyDescent="0.2">
      <c r="A438" s="19" t="s">
        <v>38</v>
      </c>
      <c r="B438" s="20">
        <v>106357</v>
      </c>
      <c r="C438" s="20">
        <v>3431</v>
      </c>
      <c r="D438" s="20">
        <v>225</v>
      </c>
      <c r="E438" s="23">
        <v>15</v>
      </c>
      <c r="F438" s="63">
        <v>0.93</v>
      </c>
      <c r="G438" s="20">
        <v>247</v>
      </c>
      <c r="H438" s="22">
        <v>13</v>
      </c>
      <c r="I438" s="63">
        <v>0.95</v>
      </c>
      <c r="J438" s="20">
        <v>516</v>
      </c>
      <c r="K438" s="20">
        <v>44</v>
      </c>
      <c r="L438" s="63">
        <v>0.91</v>
      </c>
      <c r="M438" s="36">
        <v>104.2</v>
      </c>
      <c r="N438" s="21">
        <v>15.8</v>
      </c>
      <c r="O438" s="36">
        <v>63.7</v>
      </c>
      <c r="P438" s="36">
        <v>6.6</v>
      </c>
      <c r="Q438" s="65">
        <v>0.9</v>
      </c>
      <c r="R438" s="36">
        <v>7.4</v>
      </c>
      <c r="S438" s="36">
        <v>1.1000000000000001</v>
      </c>
      <c r="T438" s="65">
        <v>0.86</v>
      </c>
      <c r="U438" s="89">
        <f>C438/$M$2</f>
        <v>0.54460317460317464</v>
      </c>
      <c r="V438" s="90">
        <f>(C438*D438)/1000</f>
        <v>771.97500000000002</v>
      </c>
      <c r="W438" s="91">
        <f t="shared" si="89"/>
        <v>0.37712506106497312</v>
      </c>
      <c r="X438" s="92">
        <f>(C438*G438)/1000</f>
        <v>847.45699999999999</v>
      </c>
      <c r="Y438" s="91">
        <f t="shared" si="90"/>
        <v>0.5380679365079365</v>
      </c>
    </row>
    <row r="439" spans="1:26" x14ac:dyDescent="0.2">
      <c r="A439" s="19" t="s">
        <v>39</v>
      </c>
      <c r="B439" s="20">
        <v>88404</v>
      </c>
      <c r="C439" s="20">
        <v>2947</v>
      </c>
      <c r="D439" s="20">
        <v>193</v>
      </c>
      <c r="E439" s="51">
        <v>18</v>
      </c>
      <c r="F439" s="63">
        <v>0.91</v>
      </c>
      <c r="G439" s="20">
        <v>238</v>
      </c>
      <c r="H439" s="64">
        <v>12</v>
      </c>
      <c r="I439" s="63">
        <v>0.95</v>
      </c>
      <c r="J439" s="20">
        <v>482</v>
      </c>
      <c r="K439" s="51">
        <v>38</v>
      </c>
      <c r="L439" s="63">
        <v>0.92</v>
      </c>
      <c r="M439" s="36">
        <v>153.38</v>
      </c>
      <c r="N439" s="21">
        <v>15.2</v>
      </c>
      <c r="O439" s="36">
        <v>50.3</v>
      </c>
      <c r="P439" s="36">
        <v>8.6</v>
      </c>
      <c r="Q439" s="65">
        <v>0.83</v>
      </c>
      <c r="R439" s="36">
        <v>6.3</v>
      </c>
      <c r="S439" s="36">
        <v>1</v>
      </c>
      <c r="T439" s="65">
        <v>0.84</v>
      </c>
      <c r="U439" s="89">
        <f>C439/$M$2</f>
        <v>0.46777777777777779</v>
      </c>
      <c r="V439" s="90">
        <f>(C439*D439)/1000</f>
        <v>568.77099999999996</v>
      </c>
      <c r="W439" s="91">
        <f t="shared" si="89"/>
        <v>0.27785588666340982</v>
      </c>
      <c r="X439" s="92">
        <f>(C439*G439)/1000</f>
        <v>701.38599999999997</v>
      </c>
      <c r="Y439" s="91">
        <f t="shared" si="90"/>
        <v>0.44532444444444441</v>
      </c>
    </row>
    <row r="440" spans="1:26" x14ac:dyDescent="0.2">
      <c r="A440" s="19" t="s">
        <v>40</v>
      </c>
      <c r="B440" s="20">
        <v>83460</v>
      </c>
      <c r="C440" s="20">
        <v>2692</v>
      </c>
      <c r="D440" s="20">
        <v>162</v>
      </c>
      <c r="E440" s="23">
        <v>16</v>
      </c>
      <c r="F440" s="63">
        <v>0.9</v>
      </c>
      <c r="G440" s="20">
        <v>156</v>
      </c>
      <c r="H440" s="22">
        <v>8</v>
      </c>
      <c r="I440" s="63">
        <v>0.95</v>
      </c>
      <c r="J440" s="20">
        <v>342</v>
      </c>
      <c r="K440" s="23">
        <v>36</v>
      </c>
      <c r="L440" s="63">
        <v>0.9</v>
      </c>
      <c r="M440" s="36">
        <v>102.26</v>
      </c>
      <c r="N440" s="21">
        <v>15.7</v>
      </c>
      <c r="O440" s="36">
        <v>55.6</v>
      </c>
      <c r="P440" s="36">
        <v>7</v>
      </c>
      <c r="Q440" s="65">
        <v>0.87</v>
      </c>
      <c r="R440" s="36">
        <v>5.2</v>
      </c>
      <c r="S440" s="36">
        <v>1.1000000000000001</v>
      </c>
      <c r="T440" s="65">
        <v>0.79</v>
      </c>
      <c r="U440" s="89">
        <f>C440/$M$2</f>
        <v>0.42730158730158729</v>
      </c>
      <c r="V440" s="90">
        <f>(C440*D440)/1000</f>
        <v>436.10399999999998</v>
      </c>
      <c r="W440" s="91">
        <f t="shared" si="89"/>
        <v>0.21304543234000975</v>
      </c>
      <c r="X440" s="92">
        <f>(C440*G440)/1000</f>
        <v>419.952</v>
      </c>
      <c r="Y440" s="91">
        <f t="shared" si="90"/>
        <v>0.26663619047619047</v>
      </c>
    </row>
    <row r="441" spans="1:26" x14ac:dyDescent="0.2">
      <c r="A441" s="19" t="s">
        <v>41</v>
      </c>
      <c r="B441" s="20">
        <v>84876</v>
      </c>
      <c r="C441" s="20">
        <v>2829</v>
      </c>
      <c r="D441" s="20">
        <v>206</v>
      </c>
      <c r="E441" s="23">
        <v>24</v>
      </c>
      <c r="F441" s="63">
        <v>0.89</v>
      </c>
      <c r="G441" s="20">
        <v>219</v>
      </c>
      <c r="H441" s="22">
        <v>9</v>
      </c>
      <c r="I441" s="63">
        <v>0.96</v>
      </c>
      <c r="J441" s="20">
        <v>448</v>
      </c>
      <c r="K441" s="20">
        <v>32</v>
      </c>
      <c r="L441" s="63">
        <v>0.93</v>
      </c>
      <c r="M441" s="36">
        <v>105.2</v>
      </c>
      <c r="N441" s="21">
        <v>15.3</v>
      </c>
      <c r="O441" s="36">
        <v>60.8</v>
      </c>
      <c r="P441" s="36">
        <v>5.4</v>
      </c>
      <c r="Q441" s="65">
        <v>0.91</v>
      </c>
      <c r="R441" s="36">
        <v>6.1</v>
      </c>
      <c r="S441" s="36">
        <v>0.7</v>
      </c>
      <c r="T441" s="65">
        <v>0.88</v>
      </c>
      <c r="U441" s="89">
        <f>C441/$M$2</f>
        <v>0.44904761904761903</v>
      </c>
      <c r="V441" s="90">
        <f>(C441*D441)/1000</f>
        <v>582.774</v>
      </c>
      <c r="W441" s="91">
        <f t="shared" si="89"/>
        <v>0.28469662921348315</v>
      </c>
      <c r="X441" s="92">
        <f>(C441*G441)/1000</f>
        <v>619.55100000000004</v>
      </c>
      <c r="Y441" s="91">
        <f t="shared" si="90"/>
        <v>0.39336571428571432</v>
      </c>
    </row>
    <row r="442" spans="1:26" ht="15.75" thickBot="1" x14ac:dyDescent="0.25">
      <c r="A442" s="19" t="s">
        <v>42</v>
      </c>
      <c r="B442" s="20">
        <v>80292</v>
      </c>
      <c r="C442" s="20">
        <v>2590</v>
      </c>
      <c r="D442" s="20">
        <v>177</v>
      </c>
      <c r="E442" s="23">
        <v>12</v>
      </c>
      <c r="F442" s="63">
        <v>0.93</v>
      </c>
      <c r="G442" s="20">
        <v>228</v>
      </c>
      <c r="H442" s="22">
        <v>9</v>
      </c>
      <c r="I442" s="63">
        <v>0.96</v>
      </c>
      <c r="J442" s="20">
        <v>456</v>
      </c>
      <c r="K442" s="20">
        <v>31</v>
      </c>
      <c r="L442" s="63">
        <v>0.93</v>
      </c>
      <c r="M442" s="36">
        <v>106.52</v>
      </c>
      <c r="N442" s="21">
        <v>15.3</v>
      </c>
      <c r="O442" s="36">
        <v>58</v>
      </c>
      <c r="P442" s="36">
        <v>10.1</v>
      </c>
      <c r="Q442" s="65">
        <v>0.83</v>
      </c>
      <c r="R442" s="36">
        <v>5.9</v>
      </c>
      <c r="S442" s="36">
        <v>1.1000000000000001</v>
      </c>
      <c r="T442" s="65">
        <v>0.81</v>
      </c>
      <c r="U442" s="89">
        <f>C442/$M$2</f>
        <v>0.41111111111111109</v>
      </c>
      <c r="V442" s="90">
        <f>(C442*D442)/1000</f>
        <v>458.43</v>
      </c>
      <c r="W442" s="91">
        <f t="shared" si="89"/>
        <v>0.22395212506106499</v>
      </c>
      <c r="X442" s="92">
        <f>(C442*G442)/1000</f>
        <v>590.52</v>
      </c>
      <c r="Y442" s="91">
        <f t="shared" si="90"/>
        <v>0.37493333333333334</v>
      </c>
    </row>
    <row r="443" spans="1:26" ht="16.5" thickTop="1" x14ac:dyDescent="0.25">
      <c r="A443" s="32" t="s">
        <v>140</v>
      </c>
      <c r="B443" s="46">
        <f>SUM(B431:B442)</f>
        <v>1084412</v>
      </c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54">
        <f>SUM(M431:M442)</f>
        <v>1762.23</v>
      </c>
      <c r="N443" s="39"/>
      <c r="O443" s="44"/>
      <c r="P443" s="44"/>
      <c r="Q443" s="25"/>
      <c r="R443" s="44"/>
      <c r="S443" s="44"/>
      <c r="T443" s="25"/>
      <c r="U443" s="93"/>
      <c r="V443" s="94"/>
      <c r="W443" s="95"/>
      <c r="X443" s="96"/>
      <c r="Y443" s="95"/>
    </row>
    <row r="444" spans="1:26" ht="15.75" thickBot="1" x14ac:dyDescent="0.25">
      <c r="A444" s="33" t="s">
        <v>141</v>
      </c>
      <c r="B444" s="28">
        <f t="shared" ref="B444:N444" si="91">AVERAGE(B431:B442)</f>
        <v>90367.666666666672</v>
      </c>
      <c r="C444" s="28">
        <f t="shared" si="91"/>
        <v>2961.5833333333335</v>
      </c>
      <c r="D444" s="28">
        <f t="shared" si="91"/>
        <v>197.25</v>
      </c>
      <c r="E444" s="28">
        <f t="shared" si="91"/>
        <v>15.583333333333334</v>
      </c>
      <c r="F444" s="67">
        <f>AVERAGE(F431:F442)</f>
        <v>0.92083333333333328</v>
      </c>
      <c r="G444" s="28">
        <f>AVERAGE(G431:G442)</f>
        <v>231.66666666666666</v>
      </c>
      <c r="H444" s="28">
        <f>AVERAGE(H431:H442)</f>
        <v>12.083333333333334</v>
      </c>
      <c r="I444" s="67">
        <f>AVERAGE(I431:I442)</f>
        <v>0.94666666666666666</v>
      </c>
      <c r="J444" s="28">
        <f t="shared" si="91"/>
        <v>474.33333333333331</v>
      </c>
      <c r="K444" s="28">
        <f t="shared" si="91"/>
        <v>38.666666666666664</v>
      </c>
      <c r="L444" s="67">
        <f>AVERAGE(L431:L442)</f>
        <v>0.91583333333333339</v>
      </c>
      <c r="M444" s="45">
        <f t="shared" si="91"/>
        <v>146.85249999999999</v>
      </c>
      <c r="N444" s="34">
        <f t="shared" si="91"/>
        <v>14.861666666666666</v>
      </c>
      <c r="O444" s="45">
        <f>AVERAGE(O431:O442)</f>
        <v>56.166666666666657</v>
      </c>
      <c r="P444" s="45">
        <f>AVERAGE(P431:P442)</f>
        <v>7.3333333333333348</v>
      </c>
      <c r="Q444" s="67">
        <f>AVERAGE(Q431:Q442)</f>
        <v>0.8666666666666667</v>
      </c>
      <c r="R444" s="45">
        <f t="shared" ref="R444:T444" si="92">AVERAGE(R431:R442)</f>
        <v>5.9249999999999998</v>
      </c>
      <c r="S444" s="45">
        <f t="shared" si="92"/>
        <v>0.98333333333333306</v>
      </c>
      <c r="T444" s="67">
        <f t="shared" si="92"/>
        <v>0.83333333333333348</v>
      </c>
      <c r="U444" s="97">
        <f>C444/$M$2</f>
        <v>0.47009259259259262</v>
      </c>
      <c r="V444" s="98">
        <f>(C444*D444)/1000</f>
        <v>584.17231249999998</v>
      </c>
      <c r="W444" s="99">
        <f t="shared" si="89"/>
        <v>0.28537973253541765</v>
      </c>
      <c r="X444" s="100">
        <f>(C444*G444)/1000</f>
        <v>686.10013888888886</v>
      </c>
      <c r="Y444" s="99">
        <f t="shared" si="90"/>
        <v>0.43561913580246914</v>
      </c>
    </row>
    <row r="445" spans="1:26" ht="15.75" thickTop="1" x14ac:dyDescent="0.2"/>
    <row r="446" spans="1:26" ht="15.75" thickBot="1" x14ac:dyDescent="0.25"/>
    <row r="447" spans="1:26" ht="16.5" thickTop="1" x14ac:dyDescent="0.25">
      <c r="A447" s="30" t="s">
        <v>8</v>
      </c>
      <c r="B447" s="12" t="s">
        <v>9</v>
      </c>
      <c r="C447" s="12" t="s">
        <v>9</v>
      </c>
      <c r="D447" s="12" t="s">
        <v>61</v>
      </c>
      <c r="E447" s="12" t="s">
        <v>62</v>
      </c>
      <c r="F447" s="41" t="s">
        <v>4</v>
      </c>
      <c r="G447" s="12" t="s">
        <v>63</v>
      </c>
      <c r="H447" s="12" t="s">
        <v>64</v>
      </c>
      <c r="I447" s="41" t="s">
        <v>5</v>
      </c>
      <c r="J447" s="12" t="s">
        <v>65</v>
      </c>
      <c r="K447" s="12" t="s">
        <v>66</v>
      </c>
      <c r="L447" s="41" t="s">
        <v>17</v>
      </c>
      <c r="M447" s="12" t="s">
        <v>138</v>
      </c>
      <c r="N447" s="13" t="s">
        <v>20</v>
      </c>
      <c r="O447" s="12" t="s">
        <v>129</v>
      </c>
      <c r="P447" s="12" t="s">
        <v>130</v>
      </c>
      <c r="Q447" s="101" t="s">
        <v>53</v>
      </c>
      <c r="R447" s="12" t="s">
        <v>100</v>
      </c>
      <c r="S447" s="12" t="s">
        <v>101</v>
      </c>
      <c r="T447" s="101" t="s">
        <v>22</v>
      </c>
      <c r="U447" s="81" t="s">
        <v>72</v>
      </c>
      <c r="V447" s="82" t="s">
        <v>73</v>
      </c>
      <c r="W447" s="83" t="s">
        <v>74</v>
      </c>
      <c r="X447" s="84" t="s">
        <v>72</v>
      </c>
      <c r="Y447" s="83" t="s">
        <v>72</v>
      </c>
      <c r="Z447" s="102"/>
    </row>
    <row r="448" spans="1:26" ht="16.5" thickBot="1" x14ac:dyDescent="0.3">
      <c r="A448" s="31" t="s">
        <v>142</v>
      </c>
      <c r="B448" s="16" t="s">
        <v>68</v>
      </c>
      <c r="C448" s="17" t="s">
        <v>69</v>
      </c>
      <c r="D448" s="16" t="s">
        <v>26</v>
      </c>
      <c r="E448" s="16" t="s">
        <v>26</v>
      </c>
      <c r="F448" s="42" t="s">
        <v>27</v>
      </c>
      <c r="G448" s="16" t="s">
        <v>26</v>
      </c>
      <c r="H448" s="16" t="s">
        <v>26</v>
      </c>
      <c r="I448" s="42" t="s">
        <v>27</v>
      </c>
      <c r="J448" s="16" t="s">
        <v>26</v>
      </c>
      <c r="K448" s="16" t="s">
        <v>26</v>
      </c>
      <c r="L448" s="42" t="s">
        <v>27</v>
      </c>
      <c r="M448" s="16" t="s">
        <v>29</v>
      </c>
      <c r="N448" s="18" t="s">
        <v>30</v>
      </c>
      <c r="O448" s="16" t="s">
        <v>26</v>
      </c>
      <c r="P448" s="16" t="s">
        <v>26</v>
      </c>
      <c r="Q448" s="35" t="s">
        <v>55</v>
      </c>
      <c r="R448" s="16" t="s">
        <v>26</v>
      </c>
      <c r="S448" s="16" t="s">
        <v>26</v>
      </c>
      <c r="T448" s="35" t="s">
        <v>55</v>
      </c>
      <c r="U448" s="85" t="s">
        <v>9</v>
      </c>
      <c r="V448" s="86" t="s">
        <v>76</v>
      </c>
      <c r="W448" s="87" t="s">
        <v>77</v>
      </c>
      <c r="X448" s="88" t="s">
        <v>78</v>
      </c>
      <c r="Y448" s="87" t="s">
        <v>79</v>
      </c>
      <c r="Z448" s="102"/>
    </row>
    <row r="449" spans="1:26" ht="16.5" thickTop="1" x14ac:dyDescent="0.25">
      <c r="A449" s="19" t="s">
        <v>31</v>
      </c>
      <c r="B449" s="20">
        <v>80781</v>
      </c>
      <c r="C449" s="20">
        <v>2606</v>
      </c>
      <c r="D449" s="20">
        <v>211</v>
      </c>
      <c r="E449" s="23">
        <v>19</v>
      </c>
      <c r="F449" s="68">
        <v>0.91</v>
      </c>
      <c r="G449" s="20">
        <v>244</v>
      </c>
      <c r="H449" s="22">
        <v>13</v>
      </c>
      <c r="I449" s="68">
        <v>0.95</v>
      </c>
      <c r="J449" s="20">
        <v>487</v>
      </c>
      <c r="K449" s="20">
        <v>47</v>
      </c>
      <c r="L449" s="68">
        <v>0.92</v>
      </c>
      <c r="M449" s="36">
        <v>181.2</v>
      </c>
      <c r="N449" s="21">
        <v>15</v>
      </c>
      <c r="O449" s="36">
        <v>69.099999999999994</v>
      </c>
      <c r="P449" s="36">
        <v>11.9</v>
      </c>
      <c r="Q449" s="66">
        <v>0.83</v>
      </c>
      <c r="R449" s="36">
        <v>6.3</v>
      </c>
      <c r="S449" s="36">
        <v>1.2</v>
      </c>
      <c r="T449" s="66">
        <v>0.81</v>
      </c>
      <c r="U449" s="89">
        <f>C449/$M$2</f>
        <v>0.41365079365079366</v>
      </c>
      <c r="V449" s="90">
        <f>(C449*D449)/1000</f>
        <v>549.86599999999999</v>
      </c>
      <c r="W449" s="91">
        <f>(V449)/$O$3</f>
        <v>0.26862042012701515</v>
      </c>
      <c r="X449" s="92">
        <f>(C449*G449)/1000</f>
        <v>635.86400000000003</v>
      </c>
      <c r="Y449" s="91">
        <f>X449/$Q$3</f>
        <v>0.40372317460317464</v>
      </c>
      <c r="Z449" s="102"/>
    </row>
    <row r="450" spans="1:26" ht="15.75" x14ac:dyDescent="0.25">
      <c r="A450" s="19" t="s">
        <v>32</v>
      </c>
      <c r="B450" s="20">
        <v>74318</v>
      </c>
      <c r="C450" s="20">
        <v>2654</v>
      </c>
      <c r="D450" s="20">
        <v>206</v>
      </c>
      <c r="E450" s="23">
        <v>16</v>
      </c>
      <c r="F450" s="68">
        <v>0.92</v>
      </c>
      <c r="G450" s="20">
        <v>236</v>
      </c>
      <c r="H450" s="22">
        <v>16</v>
      </c>
      <c r="I450" s="68">
        <v>0.93</v>
      </c>
      <c r="J450" s="20">
        <v>450</v>
      </c>
      <c r="K450" s="20">
        <v>49</v>
      </c>
      <c r="L450" s="68">
        <v>0.89</v>
      </c>
      <c r="M450" s="36">
        <v>265.7</v>
      </c>
      <c r="N450" s="21">
        <v>14.6</v>
      </c>
      <c r="O450" s="36">
        <v>53.9</v>
      </c>
      <c r="P450" s="36">
        <v>6</v>
      </c>
      <c r="Q450" s="66">
        <v>0.89</v>
      </c>
      <c r="R450" s="36">
        <v>5.4</v>
      </c>
      <c r="S450" s="36">
        <v>1.1000000000000001</v>
      </c>
      <c r="T450" s="66">
        <v>0.8</v>
      </c>
      <c r="U450" s="89">
        <f>C450/$M$2</f>
        <v>0.42126984126984129</v>
      </c>
      <c r="V450" s="90">
        <f>(C450*D450)/1000</f>
        <v>546.72400000000005</v>
      </c>
      <c r="W450" s="91">
        <f t="shared" ref="W450:W462" si="93">(V450)/$O$3</f>
        <v>0.26708549096238399</v>
      </c>
      <c r="X450" s="92">
        <f>(C450*G450)/1000</f>
        <v>626.34400000000005</v>
      </c>
      <c r="Y450" s="91">
        <f t="shared" ref="Y450:Y462" si="94">X450/$Q$3</f>
        <v>0.39767873015873018</v>
      </c>
      <c r="Z450" s="102"/>
    </row>
    <row r="451" spans="1:26" ht="15.75" x14ac:dyDescent="0.25">
      <c r="A451" s="19" t="s">
        <v>33</v>
      </c>
      <c r="B451" s="20">
        <v>76075</v>
      </c>
      <c r="C451" s="20">
        <v>2454</v>
      </c>
      <c r="D451" s="20">
        <v>283</v>
      </c>
      <c r="E451" s="23">
        <v>17</v>
      </c>
      <c r="F451" s="68">
        <v>0.94</v>
      </c>
      <c r="G451" s="20">
        <v>343</v>
      </c>
      <c r="H451" s="22">
        <v>15</v>
      </c>
      <c r="I451" s="68">
        <v>0.96</v>
      </c>
      <c r="J451" s="20">
        <v>621</v>
      </c>
      <c r="K451" s="20">
        <v>53</v>
      </c>
      <c r="L451" s="68">
        <v>0.92</v>
      </c>
      <c r="M451" s="36">
        <v>185.25</v>
      </c>
      <c r="N451" s="21">
        <v>14.3</v>
      </c>
      <c r="O451" s="36">
        <v>71.8</v>
      </c>
      <c r="P451" s="36">
        <v>7.8</v>
      </c>
      <c r="Q451" s="66">
        <v>0.89</v>
      </c>
      <c r="R451" s="36">
        <v>7.8</v>
      </c>
      <c r="S451" s="36">
        <v>0.8</v>
      </c>
      <c r="T451" s="66">
        <v>0.9</v>
      </c>
      <c r="U451" s="89">
        <f>C451/$M$2</f>
        <v>0.38952380952380955</v>
      </c>
      <c r="V451" s="90">
        <f>(C451*D451)/1000</f>
        <v>694.48199999999997</v>
      </c>
      <c r="W451" s="91">
        <f t="shared" si="93"/>
        <v>0.33926819736199315</v>
      </c>
      <c r="X451" s="92">
        <f>(C451*G451)/1000</f>
        <v>841.72199999999998</v>
      </c>
      <c r="Y451" s="91">
        <f t="shared" si="94"/>
        <v>0.53442666666666661</v>
      </c>
      <c r="Z451" s="102"/>
    </row>
    <row r="452" spans="1:26" ht="15.75" x14ac:dyDescent="0.25">
      <c r="A452" s="19" t="s">
        <v>34</v>
      </c>
      <c r="B452" s="20">
        <v>80178</v>
      </c>
      <c r="C452" s="20">
        <v>2673</v>
      </c>
      <c r="D452" s="20">
        <v>279</v>
      </c>
      <c r="E452" s="23">
        <v>16</v>
      </c>
      <c r="F452" s="68">
        <v>0.94</v>
      </c>
      <c r="G452" s="20">
        <v>336</v>
      </c>
      <c r="H452" s="22">
        <v>12</v>
      </c>
      <c r="I452" s="68">
        <v>0.96</v>
      </c>
      <c r="J452" s="20">
        <v>659</v>
      </c>
      <c r="K452" s="20">
        <v>49</v>
      </c>
      <c r="L452" s="68">
        <v>0.93</v>
      </c>
      <c r="M452" s="36">
        <v>236.36</v>
      </c>
      <c r="N452" s="21">
        <v>16.3</v>
      </c>
      <c r="O452" s="36">
        <v>64.7</v>
      </c>
      <c r="P452" s="36">
        <v>7.8</v>
      </c>
      <c r="Q452" s="66">
        <v>0.88</v>
      </c>
      <c r="R452" s="36">
        <v>9</v>
      </c>
      <c r="S452" s="36">
        <v>0.9</v>
      </c>
      <c r="T452" s="65">
        <v>0.9</v>
      </c>
      <c r="U452" s="89">
        <f>C452/$M$2</f>
        <v>0.42428571428571427</v>
      </c>
      <c r="V452" s="90">
        <f>(C452*D452)/1000</f>
        <v>745.76700000000005</v>
      </c>
      <c r="W452" s="91">
        <f t="shared" si="93"/>
        <v>0.36432193453834882</v>
      </c>
      <c r="X452" s="92">
        <f>(C452*G452)/1000</f>
        <v>898.12800000000004</v>
      </c>
      <c r="Y452" s="91">
        <f t="shared" si="94"/>
        <v>0.57024000000000008</v>
      </c>
      <c r="Z452" s="102"/>
    </row>
    <row r="453" spans="1:26" ht="15.75" x14ac:dyDescent="0.25">
      <c r="A453" s="19" t="s">
        <v>92</v>
      </c>
      <c r="B453" s="20">
        <v>76074</v>
      </c>
      <c r="C453" s="20">
        <v>2454</v>
      </c>
      <c r="D453" s="20">
        <v>293</v>
      </c>
      <c r="E453" s="23">
        <v>17</v>
      </c>
      <c r="F453" s="68">
        <v>0.94</v>
      </c>
      <c r="G453" s="20">
        <v>345</v>
      </c>
      <c r="H453" s="22">
        <v>15</v>
      </c>
      <c r="I453" s="68">
        <v>0.96</v>
      </c>
      <c r="J453" s="20">
        <v>672</v>
      </c>
      <c r="K453" s="20">
        <v>48</v>
      </c>
      <c r="L453" s="68">
        <v>0.93</v>
      </c>
      <c r="M453" s="43">
        <v>181.92</v>
      </c>
      <c r="N453" s="21">
        <v>15.3</v>
      </c>
      <c r="O453" s="36">
        <v>58.4</v>
      </c>
      <c r="P453" s="36">
        <v>6.1</v>
      </c>
      <c r="Q453" s="65">
        <v>0.9</v>
      </c>
      <c r="R453" s="36">
        <v>6.9</v>
      </c>
      <c r="S453" s="36">
        <v>0.7</v>
      </c>
      <c r="T453" s="65">
        <v>0.89</v>
      </c>
      <c r="U453" s="89">
        <f>C453/$M$2</f>
        <v>0.38952380952380955</v>
      </c>
      <c r="V453" s="90">
        <f>(C453*D453)/1000</f>
        <v>719.02200000000005</v>
      </c>
      <c r="W453" s="91">
        <f t="shared" si="93"/>
        <v>0.35125647288715195</v>
      </c>
      <c r="X453" s="92">
        <f>(C453*G453)/1000</f>
        <v>846.63</v>
      </c>
      <c r="Y453" s="91">
        <f t="shared" si="94"/>
        <v>0.5375428571428571</v>
      </c>
      <c r="Z453" s="102"/>
    </row>
    <row r="454" spans="1:26" ht="15.75" x14ac:dyDescent="0.25">
      <c r="A454" s="19" t="s">
        <v>36</v>
      </c>
      <c r="B454" s="20">
        <v>69939</v>
      </c>
      <c r="C454" s="20">
        <v>2331</v>
      </c>
      <c r="D454" s="20">
        <v>319</v>
      </c>
      <c r="E454" s="23">
        <v>12</v>
      </c>
      <c r="F454" s="68">
        <v>0.96</v>
      </c>
      <c r="G454" s="20">
        <v>362</v>
      </c>
      <c r="H454" s="22">
        <v>14</v>
      </c>
      <c r="I454" s="68">
        <v>0.96</v>
      </c>
      <c r="J454" s="20">
        <v>696</v>
      </c>
      <c r="K454" s="20">
        <v>41</v>
      </c>
      <c r="L454" s="68">
        <v>0.94</v>
      </c>
      <c r="M454" s="36">
        <v>179.1</v>
      </c>
      <c r="N454" s="21">
        <v>16.600000000000001</v>
      </c>
      <c r="O454" s="36">
        <v>75</v>
      </c>
      <c r="P454" s="36">
        <v>7.5</v>
      </c>
      <c r="Q454" s="66">
        <v>0.9</v>
      </c>
      <c r="R454" s="36">
        <v>8.5</v>
      </c>
      <c r="S454" s="36">
        <v>0.8</v>
      </c>
      <c r="T454" s="65">
        <v>0.9</v>
      </c>
      <c r="U454" s="89">
        <f>C454/$M$2</f>
        <v>0.37</v>
      </c>
      <c r="V454" s="90">
        <f>(C454*D454)/1000</f>
        <v>743.58900000000006</v>
      </c>
      <c r="W454" s="91">
        <f t="shared" si="93"/>
        <v>0.36325793844650711</v>
      </c>
      <c r="X454" s="92">
        <f>(C454*G454)/1000</f>
        <v>843.822</v>
      </c>
      <c r="Y454" s="91">
        <f t="shared" si="94"/>
        <v>0.53576000000000001</v>
      </c>
      <c r="Z454" s="102"/>
    </row>
    <row r="455" spans="1:26" ht="15.75" x14ac:dyDescent="0.25">
      <c r="A455" s="19" t="s">
        <v>37</v>
      </c>
      <c r="B455" s="20">
        <v>96185</v>
      </c>
      <c r="C455" s="20">
        <v>3102.7420000000002</v>
      </c>
      <c r="D455" s="20">
        <v>325.286</v>
      </c>
      <c r="E455" s="23">
        <v>21</v>
      </c>
      <c r="F455" s="68">
        <v>0.93</v>
      </c>
      <c r="G455" s="20">
        <v>304</v>
      </c>
      <c r="H455" s="22">
        <v>16</v>
      </c>
      <c r="I455" s="68">
        <v>0.95</v>
      </c>
      <c r="J455" s="20">
        <v>634</v>
      </c>
      <c r="K455" s="20">
        <v>51</v>
      </c>
      <c r="L455" s="68">
        <v>0.92</v>
      </c>
      <c r="M455" s="36">
        <v>263</v>
      </c>
      <c r="N455" s="21">
        <v>16.3</v>
      </c>
      <c r="O455" s="36">
        <v>62.9</v>
      </c>
      <c r="P455" s="36">
        <v>6.4</v>
      </c>
      <c r="Q455" s="65">
        <v>0.9</v>
      </c>
      <c r="R455" s="36">
        <v>8.3000000000000007</v>
      </c>
      <c r="S455" s="36">
        <v>0.8</v>
      </c>
      <c r="T455" s="65">
        <v>0.91</v>
      </c>
      <c r="U455" s="89">
        <f>C455/$M$2</f>
        <v>0.49249873015873019</v>
      </c>
      <c r="V455" s="90">
        <f>(C455*D455)/1000</f>
        <v>1009.2785342120001</v>
      </c>
      <c r="W455" s="91">
        <f t="shared" si="93"/>
        <v>0.49305253259013193</v>
      </c>
      <c r="X455" s="92">
        <f>(C455*G455)/1000</f>
        <v>943.2335680000001</v>
      </c>
      <c r="Y455" s="91">
        <f t="shared" si="94"/>
        <v>0.59887845587301591</v>
      </c>
      <c r="Z455" s="102"/>
    </row>
    <row r="456" spans="1:26" ht="15.75" x14ac:dyDescent="0.25">
      <c r="A456" s="19" t="s">
        <v>38</v>
      </c>
      <c r="B456" s="20">
        <v>110306</v>
      </c>
      <c r="C456" s="20">
        <v>3558</v>
      </c>
      <c r="D456" s="20">
        <v>324</v>
      </c>
      <c r="E456" s="23">
        <v>20</v>
      </c>
      <c r="F456" s="68">
        <v>0.94</v>
      </c>
      <c r="G456" s="20">
        <v>303</v>
      </c>
      <c r="H456" s="22">
        <v>13</v>
      </c>
      <c r="I456" s="68">
        <v>0.96</v>
      </c>
      <c r="J456" s="20">
        <v>630</v>
      </c>
      <c r="K456" s="20">
        <v>40</v>
      </c>
      <c r="L456" s="68">
        <v>0.94</v>
      </c>
      <c r="M456" s="36">
        <v>257.2</v>
      </c>
      <c r="N456" s="21">
        <v>17.899999999999999</v>
      </c>
      <c r="O456" s="36">
        <v>66.099999999999994</v>
      </c>
      <c r="P456" s="36">
        <v>9.9</v>
      </c>
      <c r="Q456" s="65">
        <v>0.9</v>
      </c>
      <c r="R456" s="36">
        <v>9</v>
      </c>
      <c r="S456" s="36">
        <v>0.9</v>
      </c>
      <c r="T456" s="65">
        <v>0.9</v>
      </c>
      <c r="U456" s="89">
        <f>C456/$M$2</f>
        <v>0.5647619047619048</v>
      </c>
      <c r="V456" s="90">
        <f>(C456*D456)/1000</f>
        <v>1152.7919999999999</v>
      </c>
      <c r="W456" s="91">
        <f t="shared" si="93"/>
        <v>0.56316170004885191</v>
      </c>
      <c r="X456" s="92">
        <f>(C456*G456)/1000</f>
        <v>1078.0740000000001</v>
      </c>
      <c r="Y456" s="91">
        <f t="shared" si="94"/>
        <v>0.68449142857142864</v>
      </c>
      <c r="Z456" s="102"/>
    </row>
    <row r="457" spans="1:26" ht="15.75" x14ac:dyDescent="0.25">
      <c r="A457" s="19" t="s">
        <v>39</v>
      </c>
      <c r="B457" s="20">
        <v>100101</v>
      </c>
      <c r="C457" s="20">
        <v>3337</v>
      </c>
      <c r="D457" s="20">
        <v>288</v>
      </c>
      <c r="E457" s="51">
        <v>13</v>
      </c>
      <c r="F457" s="68">
        <v>0.96</v>
      </c>
      <c r="G457" s="20">
        <v>288</v>
      </c>
      <c r="H457" s="64">
        <v>10</v>
      </c>
      <c r="I457" s="68">
        <v>0.96</v>
      </c>
      <c r="J457" s="20">
        <v>634</v>
      </c>
      <c r="K457" s="51">
        <v>36</v>
      </c>
      <c r="L457" s="68">
        <v>0.94</v>
      </c>
      <c r="M457" s="36">
        <v>105.34</v>
      </c>
      <c r="N457" s="21">
        <v>18.8</v>
      </c>
      <c r="O457" s="36">
        <v>56.1</v>
      </c>
      <c r="P457" s="36">
        <v>7.3</v>
      </c>
      <c r="Q457" s="65">
        <v>0.89</v>
      </c>
      <c r="R457" s="36">
        <v>8.3000000000000007</v>
      </c>
      <c r="S457" s="36">
        <v>0.9</v>
      </c>
      <c r="T457" s="65">
        <v>0.89</v>
      </c>
      <c r="U457" s="89">
        <f>C457/$M$2</f>
        <v>0.52968253968253964</v>
      </c>
      <c r="V457" s="90">
        <f>(C457*D457)/1000</f>
        <v>961.05600000000004</v>
      </c>
      <c r="W457" s="91">
        <f t="shared" si="93"/>
        <v>0.46949487054225697</v>
      </c>
      <c r="X457" s="92">
        <f>(C457*G457)/1000</f>
        <v>961.05600000000004</v>
      </c>
      <c r="Y457" s="91">
        <f t="shared" si="94"/>
        <v>0.61019428571428569</v>
      </c>
      <c r="Z457" s="102"/>
    </row>
    <row r="458" spans="1:26" ht="15.75" x14ac:dyDescent="0.25">
      <c r="A458" s="19" t="s">
        <v>40</v>
      </c>
      <c r="B458" s="20">
        <v>82651</v>
      </c>
      <c r="C458" s="20">
        <v>2666</v>
      </c>
      <c r="D458" s="20">
        <v>319</v>
      </c>
      <c r="E458" s="23">
        <v>21</v>
      </c>
      <c r="F458" s="68">
        <v>0.94</v>
      </c>
      <c r="G458" s="20">
        <v>305</v>
      </c>
      <c r="H458" s="22">
        <v>9</v>
      </c>
      <c r="I458" s="68">
        <v>0.97</v>
      </c>
      <c r="J458" s="20">
        <v>589</v>
      </c>
      <c r="K458" s="23">
        <v>36</v>
      </c>
      <c r="L458" s="68">
        <v>0.94</v>
      </c>
      <c r="M458" s="36">
        <v>106.04</v>
      </c>
      <c r="N458" s="21">
        <v>18.600000000000001</v>
      </c>
      <c r="O458" s="36">
        <v>59.9</v>
      </c>
      <c r="P458" s="36">
        <v>11</v>
      </c>
      <c r="Q458" s="65">
        <v>0.82</v>
      </c>
      <c r="R458" s="36">
        <v>7.1</v>
      </c>
      <c r="S458" s="36">
        <v>1.2</v>
      </c>
      <c r="T458" s="65">
        <v>0.84</v>
      </c>
      <c r="U458" s="89">
        <f>C458/$M$2</f>
        <v>0.42317460317460315</v>
      </c>
      <c r="V458" s="90">
        <f>(C458*D458)/1000</f>
        <v>850.45399999999995</v>
      </c>
      <c r="W458" s="91">
        <f t="shared" si="93"/>
        <v>0.41546360527601367</v>
      </c>
      <c r="X458" s="92">
        <f>(C458*G458)/1000</f>
        <v>813.13</v>
      </c>
      <c r="Y458" s="91">
        <f t="shared" si="94"/>
        <v>0.51627301587301588</v>
      </c>
      <c r="Z458" s="102"/>
    </row>
    <row r="459" spans="1:26" ht="15.75" x14ac:dyDescent="0.25">
      <c r="A459" s="19" t="s">
        <v>41</v>
      </c>
      <c r="B459" s="20">
        <v>88100</v>
      </c>
      <c r="C459" s="20">
        <v>2937</v>
      </c>
      <c r="D459" s="20">
        <v>347</v>
      </c>
      <c r="E459" s="23">
        <v>21</v>
      </c>
      <c r="F459" s="68">
        <v>0.94</v>
      </c>
      <c r="G459" s="20">
        <v>363</v>
      </c>
      <c r="H459" s="22">
        <v>10</v>
      </c>
      <c r="I459" s="68">
        <v>0.97</v>
      </c>
      <c r="J459" s="20">
        <v>645</v>
      </c>
      <c r="K459" s="20">
        <v>38</v>
      </c>
      <c r="L459" s="68">
        <v>0.94</v>
      </c>
      <c r="M459" s="36">
        <v>106.74</v>
      </c>
      <c r="N459" s="21">
        <v>17.7</v>
      </c>
      <c r="O459" s="36">
        <v>74.599999999999994</v>
      </c>
      <c r="P459" s="36">
        <v>15.3</v>
      </c>
      <c r="Q459" s="65">
        <v>0.8</v>
      </c>
      <c r="R459" s="36">
        <v>8</v>
      </c>
      <c r="S459" s="36">
        <v>1.1000000000000001</v>
      </c>
      <c r="T459" s="65">
        <v>0.86</v>
      </c>
      <c r="U459" s="89">
        <f>C459/$M$2</f>
        <v>0.46619047619047621</v>
      </c>
      <c r="V459" s="90">
        <f>(C459*D459)/1000</f>
        <v>1019.139</v>
      </c>
      <c r="W459" s="91">
        <f t="shared" si="93"/>
        <v>0.49786956521739129</v>
      </c>
      <c r="X459" s="92">
        <f>(C459*G459)/1000</f>
        <v>1066.1310000000001</v>
      </c>
      <c r="Y459" s="91">
        <f t="shared" si="94"/>
        <v>0.67690857142857153</v>
      </c>
      <c r="Z459" s="102"/>
    </row>
    <row r="460" spans="1:26" ht="16.5" thickBot="1" x14ac:dyDescent="0.3">
      <c r="A460" s="19" t="s">
        <v>42</v>
      </c>
      <c r="B460" s="20">
        <v>73761</v>
      </c>
      <c r="C460" s="20">
        <v>2379</v>
      </c>
      <c r="D460" s="20">
        <v>378</v>
      </c>
      <c r="E460" s="23">
        <v>14</v>
      </c>
      <c r="F460" s="68">
        <v>0.96</v>
      </c>
      <c r="G460" s="20">
        <v>416</v>
      </c>
      <c r="H460" s="22">
        <v>9</v>
      </c>
      <c r="I460" s="68">
        <v>0.98</v>
      </c>
      <c r="J460" s="20">
        <v>841</v>
      </c>
      <c r="K460" s="20">
        <v>34</v>
      </c>
      <c r="L460" s="68">
        <v>0.96</v>
      </c>
      <c r="M460" s="36">
        <v>130.29</v>
      </c>
      <c r="N460" s="21">
        <v>16.87</v>
      </c>
      <c r="O460" s="36">
        <v>77.5</v>
      </c>
      <c r="P460" s="36">
        <v>14.1</v>
      </c>
      <c r="Q460" s="65">
        <v>0.82</v>
      </c>
      <c r="R460" s="21">
        <v>8.1999999999999993</v>
      </c>
      <c r="S460" s="43">
        <v>0.7</v>
      </c>
      <c r="T460" s="65">
        <v>0.92</v>
      </c>
      <c r="U460" s="89">
        <f>C460/$M$2</f>
        <v>0.37761904761904763</v>
      </c>
      <c r="V460" s="90">
        <f>(C460*D460)/1000</f>
        <v>899.26199999999994</v>
      </c>
      <c r="W460" s="91">
        <f t="shared" si="93"/>
        <v>0.43930727894479726</v>
      </c>
      <c r="X460" s="92">
        <f>(C460*G460)/1000</f>
        <v>989.66399999999999</v>
      </c>
      <c r="Y460" s="91">
        <f t="shared" si="94"/>
        <v>0.62835809523809527</v>
      </c>
      <c r="Z460" s="102"/>
    </row>
    <row r="461" spans="1:26" ht="16.5" thickTop="1" x14ac:dyDescent="0.25">
      <c r="A461" s="32" t="s">
        <v>143</v>
      </c>
      <c r="B461" s="46">
        <f>SUM(B449:B460)</f>
        <v>1008469</v>
      </c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54">
        <f>SUM(M449:M460)</f>
        <v>2198.14</v>
      </c>
      <c r="N461" s="39"/>
      <c r="O461" s="44"/>
      <c r="P461" s="44"/>
      <c r="Q461" s="25"/>
      <c r="R461" s="44"/>
      <c r="S461" s="44"/>
      <c r="T461" s="25"/>
      <c r="U461" s="93"/>
      <c r="V461" s="94"/>
      <c r="W461" s="95"/>
      <c r="X461" s="96"/>
      <c r="Y461" s="95"/>
      <c r="Z461" s="102"/>
    </row>
    <row r="462" spans="1:26" ht="16.5" thickBot="1" x14ac:dyDescent="0.3">
      <c r="A462" s="33" t="s">
        <v>144</v>
      </c>
      <c r="B462" s="28">
        <f t="shared" ref="B462:N462" si="95">AVERAGE(B449:B460)</f>
        <v>84039.083333333328</v>
      </c>
      <c r="C462" s="28">
        <f t="shared" si="95"/>
        <v>2762.6451666666667</v>
      </c>
      <c r="D462" s="28">
        <f t="shared" si="95"/>
        <v>297.69049999999999</v>
      </c>
      <c r="E462" s="28">
        <f t="shared" si="95"/>
        <v>17.25</v>
      </c>
      <c r="F462" s="67">
        <f>AVERAGE(F449:F460)</f>
        <v>0.94000000000000006</v>
      </c>
      <c r="G462" s="28">
        <f>AVERAGE(G449:G460)</f>
        <v>320.41666666666669</v>
      </c>
      <c r="H462" s="28">
        <f>AVERAGE(H449:H460)</f>
        <v>12.666666666666666</v>
      </c>
      <c r="I462" s="67">
        <f>AVERAGE(I449:I460)</f>
        <v>0.95916666666666683</v>
      </c>
      <c r="J462" s="28">
        <f t="shared" si="95"/>
        <v>629.83333333333337</v>
      </c>
      <c r="K462" s="28">
        <f t="shared" si="95"/>
        <v>43.5</v>
      </c>
      <c r="L462" s="67">
        <f>AVERAGE(L449:L460)</f>
        <v>0.93083333333333318</v>
      </c>
      <c r="M462" s="45">
        <f t="shared" si="95"/>
        <v>183.17833333333331</v>
      </c>
      <c r="N462" s="34">
        <f t="shared" si="95"/>
        <v>16.522499999999997</v>
      </c>
      <c r="O462" s="45">
        <f>AVERAGE(O449:O460)</f>
        <v>65.833333333333329</v>
      </c>
      <c r="P462" s="45">
        <f>AVERAGE(P449:P460)</f>
        <v>9.2583333333333329</v>
      </c>
      <c r="Q462" s="67">
        <f>AVERAGE(Q449:Q460)</f>
        <v>0.86833333333333351</v>
      </c>
      <c r="R462" s="45">
        <f t="shared" ref="R462:T462" si="96">AVERAGE(R449:R460)</f>
        <v>7.7333333333333334</v>
      </c>
      <c r="S462" s="45">
        <f t="shared" si="96"/>
        <v>0.92499999999999982</v>
      </c>
      <c r="T462" s="67">
        <f t="shared" si="96"/>
        <v>0.87666666666666659</v>
      </c>
      <c r="U462" s="97">
        <f t="shared" ref="U462" si="97">C462/$M$2</f>
        <v>0.43851510582010583</v>
      </c>
      <c r="V462" s="98">
        <f t="shared" ref="V462" si="98">(C462*D462)/1000</f>
        <v>822.41322098758326</v>
      </c>
      <c r="W462" s="99">
        <f t="shared" si="93"/>
        <v>0.40176512994019697</v>
      </c>
      <c r="X462" s="100">
        <f t="shared" ref="X462" si="99">(C462*G462)/1000</f>
        <v>885.19755548611124</v>
      </c>
      <c r="Y462" s="99">
        <f t="shared" si="94"/>
        <v>0.56203019395943576</v>
      </c>
      <c r="Z462" s="102"/>
    </row>
    <row r="463" spans="1:26" ht="15.75" thickTop="1" x14ac:dyDescent="0.2"/>
  </sheetData>
  <sheetProtection selectLockedCells="1" selectUnlockedCells="1"/>
  <conditionalFormatting sqref="U449:U460 W449:W460 Y449:Y460">
    <cfRule type="cellIs" dxfId="77" priority="78" operator="between">
      <formula>80%</formula>
      <formula>200%</formula>
    </cfRule>
  </conditionalFormatting>
  <conditionalFormatting sqref="U462">
    <cfRule type="cellIs" dxfId="76" priority="77" operator="between">
      <formula>80%</formula>
      <formula>200%</formula>
    </cfRule>
  </conditionalFormatting>
  <conditionalFormatting sqref="W462">
    <cfRule type="cellIs" dxfId="75" priority="76" operator="between">
      <formula>80%</formula>
      <formula>200%</formula>
    </cfRule>
  </conditionalFormatting>
  <conditionalFormatting sqref="Y462">
    <cfRule type="cellIs" dxfId="74" priority="75" operator="between">
      <formula>80%</formula>
      <formula>200%</formula>
    </cfRule>
  </conditionalFormatting>
  <conditionalFormatting sqref="U431:U442 W431:W442 Y431:Y442">
    <cfRule type="cellIs" dxfId="73" priority="74" operator="between">
      <formula>80%</formula>
      <formula>200%</formula>
    </cfRule>
  </conditionalFormatting>
  <conditionalFormatting sqref="U444">
    <cfRule type="cellIs" dxfId="72" priority="73" operator="between">
      <formula>80%</formula>
      <formula>200%</formula>
    </cfRule>
  </conditionalFormatting>
  <conditionalFormatting sqref="W444">
    <cfRule type="cellIs" dxfId="71" priority="72" operator="between">
      <formula>80%</formula>
      <formula>200%</formula>
    </cfRule>
  </conditionalFormatting>
  <conditionalFormatting sqref="Y444">
    <cfRule type="cellIs" dxfId="70" priority="71" operator="between">
      <formula>80%</formula>
      <formula>200%</formula>
    </cfRule>
  </conditionalFormatting>
  <conditionalFormatting sqref="U413:U424 W413:W424 Y413:Y424">
    <cfRule type="cellIs" dxfId="69" priority="70" operator="between">
      <formula>80%</formula>
      <formula>200%</formula>
    </cfRule>
  </conditionalFormatting>
  <conditionalFormatting sqref="U426">
    <cfRule type="cellIs" dxfId="68" priority="69" operator="between">
      <formula>80%</formula>
      <formula>200%</formula>
    </cfRule>
  </conditionalFormatting>
  <conditionalFormatting sqref="W426">
    <cfRule type="cellIs" dxfId="67" priority="68" operator="between">
      <formula>80%</formula>
      <formula>200%</formula>
    </cfRule>
  </conditionalFormatting>
  <conditionalFormatting sqref="Y426">
    <cfRule type="cellIs" dxfId="66" priority="67" operator="between">
      <formula>80%</formula>
      <formula>200%</formula>
    </cfRule>
  </conditionalFormatting>
  <conditionalFormatting sqref="U395:U406 W395:W406 Y395:Y406">
    <cfRule type="cellIs" dxfId="65" priority="66" operator="between">
      <formula>80%</formula>
      <formula>200%</formula>
    </cfRule>
  </conditionalFormatting>
  <conditionalFormatting sqref="U408">
    <cfRule type="cellIs" dxfId="64" priority="65" operator="between">
      <formula>80%</formula>
      <formula>200%</formula>
    </cfRule>
  </conditionalFormatting>
  <conditionalFormatting sqref="W408">
    <cfRule type="cellIs" dxfId="63" priority="64" operator="between">
      <formula>80%</formula>
      <formula>200%</formula>
    </cfRule>
  </conditionalFormatting>
  <conditionalFormatting sqref="Y408">
    <cfRule type="cellIs" dxfId="62" priority="63" operator="between">
      <formula>80%</formula>
      <formula>200%</formula>
    </cfRule>
  </conditionalFormatting>
  <conditionalFormatting sqref="U377:U388 W377:W388 Y377:Y388">
    <cfRule type="cellIs" dxfId="61" priority="62" operator="between">
      <formula>80%</formula>
      <formula>200%</formula>
    </cfRule>
  </conditionalFormatting>
  <conditionalFormatting sqref="U390">
    <cfRule type="cellIs" dxfId="60" priority="61" operator="between">
      <formula>80%</formula>
      <formula>200%</formula>
    </cfRule>
  </conditionalFormatting>
  <conditionalFormatting sqref="W390">
    <cfRule type="cellIs" dxfId="59" priority="60" operator="between">
      <formula>80%</formula>
      <formula>200%</formula>
    </cfRule>
  </conditionalFormatting>
  <conditionalFormatting sqref="Y390">
    <cfRule type="cellIs" dxfId="58" priority="59" operator="between">
      <formula>80%</formula>
      <formula>200%</formula>
    </cfRule>
  </conditionalFormatting>
  <conditionalFormatting sqref="U359:U370 W359:W370 Y359:Y370">
    <cfRule type="cellIs" dxfId="57" priority="58" operator="between">
      <formula>80%</formula>
      <formula>200%</formula>
    </cfRule>
  </conditionalFormatting>
  <conditionalFormatting sqref="U372">
    <cfRule type="cellIs" dxfId="56" priority="57" operator="between">
      <formula>80%</formula>
      <formula>200%</formula>
    </cfRule>
  </conditionalFormatting>
  <conditionalFormatting sqref="W372">
    <cfRule type="cellIs" dxfId="55" priority="56" operator="between">
      <formula>80%</formula>
      <formula>200%</formula>
    </cfRule>
  </conditionalFormatting>
  <conditionalFormatting sqref="Y372">
    <cfRule type="cellIs" dxfId="54" priority="55" operator="between">
      <formula>80%</formula>
      <formula>200%</formula>
    </cfRule>
  </conditionalFormatting>
  <conditionalFormatting sqref="U341:U352 W341:W352 Y341:Y352">
    <cfRule type="cellIs" dxfId="53" priority="54" operator="between">
      <formula>80%</formula>
      <formula>200%</formula>
    </cfRule>
  </conditionalFormatting>
  <conditionalFormatting sqref="U354">
    <cfRule type="cellIs" dxfId="52" priority="53" operator="between">
      <formula>80%</formula>
      <formula>200%</formula>
    </cfRule>
  </conditionalFormatting>
  <conditionalFormatting sqref="W354">
    <cfRule type="cellIs" dxfId="51" priority="52" operator="between">
      <formula>80%</formula>
      <formula>200%</formula>
    </cfRule>
  </conditionalFormatting>
  <conditionalFormatting sqref="Y354">
    <cfRule type="cellIs" dxfId="50" priority="51" operator="between">
      <formula>80%</formula>
      <formula>200%</formula>
    </cfRule>
  </conditionalFormatting>
  <conditionalFormatting sqref="U323:U334 W323:W334 Y323:Y334">
    <cfRule type="cellIs" dxfId="49" priority="50" operator="between">
      <formula>80%</formula>
      <formula>200%</formula>
    </cfRule>
  </conditionalFormatting>
  <conditionalFormatting sqref="U336">
    <cfRule type="cellIs" dxfId="48" priority="49" operator="between">
      <formula>80%</formula>
      <formula>200%</formula>
    </cfRule>
  </conditionalFormatting>
  <conditionalFormatting sqref="W336">
    <cfRule type="cellIs" dxfId="47" priority="48" operator="between">
      <formula>80%</formula>
      <formula>200%</formula>
    </cfRule>
  </conditionalFormatting>
  <conditionalFormatting sqref="Y336">
    <cfRule type="cellIs" dxfId="46" priority="47" operator="between">
      <formula>80%</formula>
      <formula>200%</formula>
    </cfRule>
  </conditionalFormatting>
  <conditionalFormatting sqref="U305:U316 W305:W316 Y305:Y316">
    <cfRule type="cellIs" dxfId="45" priority="46" operator="between">
      <formula>80%</formula>
      <formula>200%</formula>
    </cfRule>
  </conditionalFormatting>
  <conditionalFormatting sqref="U318">
    <cfRule type="cellIs" dxfId="44" priority="45" operator="between">
      <formula>80%</formula>
      <formula>200%</formula>
    </cfRule>
  </conditionalFormatting>
  <conditionalFormatting sqref="W318">
    <cfRule type="cellIs" dxfId="43" priority="44" operator="between">
      <formula>80%</formula>
      <formula>200%</formula>
    </cfRule>
  </conditionalFormatting>
  <conditionalFormatting sqref="Y318">
    <cfRule type="cellIs" dxfId="42" priority="43" operator="between">
      <formula>80%</formula>
      <formula>200%</formula>
    </cfRule>
  </conditionalFormatting>
  <conditionalFormatting sqref="U287:U298 W287:W298 Y287:Y298">
    <cfRule type="cellIs" dxfId="41" priority="42" operator="between">
      <formula>80%</formula>
      <formula>200%</formula>
    </cfRule>
  </conditionalFormatting>
  <conditionalFormatting sqref="U300">
    <cfRule type="cellIs" dxfId="40" priority="41" operator="between">
      <formula>80%</formula>
      <formula>200%</formula>
    </cfRule>
  </conditionalFormatting>
  <conditionalFormatting sqref="W300">
    <cfRule type="cellIs" dxfId="39" priority="40" operator="between">
      <formula>80%</formula>
      <formula>200%</formula>
    </cfRule>
  </conditionalFormatting>
  <conditionalFormatting sqref="Y300">
    <cfRule type="cellIs" dxfId="38" priority="39" operator="between">
      <formula>80%</formula>
      <formula>200%</formula>
    </cfRule>
  </conditionalFormatting>
  <conditionalFormatting sqref="U269:U280 W269:W280 Y269:Y280">
    <cfRule type="cellIs" dxfId="37" priority="38" operator="between">
      <formula>80%</formula>
      <formula>200%</formula>
    </cfRule>
  </conditionalFormatting>
  <conditionalFormatting sqref="U282">
    <cfRule type="cellIs" dxfId="36" priority="37" operator="between">
      <formula>80%</formula>
      <formula>200%</formula>
    </cfRule>
  </conditionalFormatting>
  <conditionalFormatting sqref="W282">
    <cfRule type="cellIs" dxfId="35" priority="36" operator="between">
      <formula>80%</formula>
      <formula>200%</formula>
    </cfRule>
  </conditionalFormatting>
  <conditionalFormatting sqref="Y282">
    <cfRule type="cellIs" dxfId="34" priority="35" operator="between">
      <formula>80%</formula>
      <formula>200%</formula>
    </cfRule>
  </conditionalFormatting>
  <conditionalFormatting sqref="U251:U262 W251:W262 Y251:Y262">
    <cfRule type="cellIs" dxfId="33" priority="34" operator="between">
      <formula>80%</formula>
      <formula>200%</formula>
    </cfRule>
  </conditionalFormatting>
  <conditionalFormatting sqref="U264">
    <cfRule type="cellIs" dxfId="32" priority="33" operator="between">
      <formula>80%</formula>
      <formula>200%</formula>
    </cfRule>
  </conditionalFormatting>
  <conditionalFormatting sqref="W264">
    <cfRule type="cellIs" dxfId="31" priority="32" operator="between">
      <formula>80%</formula>
      <formula>200%</formula>
    </cfRule>
  </conditionalFormatting>
  <conditionalFormatting sqref="Y264">
    <cfRule type="cellIs" dxfId="30" priority="31" operator="between">
      <formula>80%</formula>
      <formula>200%</formula>
    </cfRule>
  </conditionalFormatting>
  <conditionalFormatting sqref="U233:U244 W233:W244 Y233:Y244">
    <cfRule type="cellIs" dxfId="29" priority="30" operator="between">
      <formula>80%</formula>
      <formula>200%</formula>
    </cfRule>
  </conditionalFormatting>
  <conditionalFormatting sqref="U246">
    <cfRule type="cellIs" dxfId="28" priority="29" operator="between">
      <formula>80%</formula>
      <formula>200%</formula>
    </cfRule>
  </conditionalFormatting>
  <conditionalFormatting sqref="W246">
    <cfRule type="cellIs" dxfId="27" priority="28" operator="between">
      <formula>80%</formula>
      <formula>200%</formula>
    </cfRule>
  </conditionalFormatting>
  <conditionalFormatting sqref="Y246">
    <cfRule type="cellIs" dxfId="26" priority="27" operator="between">
      <formula>80%</formula>
      <formula>200%</formula>
    </cfRule>
  </conditionalFormatting>
  <conditionalFormatting sqref="U215:U226 W215:W226 Y215:Y226">
    <cfRule type="cellIs" dxfId="25" priority="26" operator="between">
      <formula>80%</formula>
      <formula>200%</formula>
    </cfRule>
  </conditionalFormatting>
  <conditionalFormatting sqref="U228">
    <cfRule type="cellIs" dxfId="24" priority="25" operator="between">
      <formula>80%</formula>
      <formula>200%</formula>
    </cfRule>
  </conditionalFormatting>
  <conditionalFormatting sqref="W228">
    <cfRule type="cellIs" dxfId="23" priority="24" operator="between">
      <formula>80%</formula>
      <formula>200%</formula>
    </cfRule>
  </conditionalFormatting>
  <conditionalFormatting sqref="Y228">
    <cfRule type="cellIs" dxfId="22" priority="23" operator="between">
      <formula>80%</formula>
      <formula>200%</formula>
    </cfRule>
  </conditionalFormatting>
  <conditionalFormatting sqref="U197:U208 W197:W208 Y197:Y208">
    <cfRule type="cellIs" dxfId="21" priority="22" operator="between">
      <formula>80%</formula>
      <formula>200%</formula>
    </cfRule>
  </conditionalFormatting>
  <conditionalFormatting sqref="U210">
    <cfRule type="cellIs" dxfId="20" priority="21" operator="between">
      <formula>80%</formula>
      <formula>200%</formula>
    </cfRule>
  </conditionalFormatting>
  <conditionalFormatting sqref="W210">
    <cfRule type="cellIs" dxfId="19" priority="20" operator="between">
      <formula>80%</formula>
      <formula>200%</formula>
    </cfRule>
  </conditionalFormatting>
  <conditionalFormatting sqref="Y210">
    <cfRule type="cellIs" dxfId="18" priority="19" operator="between">
      <formula>80%</formula>
      <formula>200%</formula>
    </cfRule>
  </conditionalFormatting>
  <conditionalFormatting sqref="U178:U189 W178:W189 Y178:Y189">
    <cfRule type="cellIs" dxfId="17" priority="18" operator="between">
      <formula>80%</formula>
      <formula>200%</formula>
    </cfRule>
  </conditionalFormatting>
  <conditionalFormatting sqref="U191">
    <cfRule type="cellIs" dxfId="16" priority="17" operator="between">
      <formula>80%</formula>
      <formula>200%</formula>
    </cfRule>
  </conditionalFormatting>
  <conditionalFormatting sqref="W191">
    <cfRule type="cellIs" dxfId="15" priority="16" operator="between">
      <formula>80%</formula>
      <formula>200%</formula>
    </cfRule>
  </conditionalFormatting>
  <conditionalFormatting sqref="Y191">
    <cfRule type="cellIs" dxfId="14" priority="15" operator="between">
      <formula>80%</formula>
      <formula>200%</formula>
    </cfRule>
  </conditionalFormatting>
  <conditionalFormatting sqref="U159:U170 W159:W170 Y159:Y170">
    <cfRule type="cellIs" dxfId="13" priority="14" operator="between">
      <formula>80%</formula>
      <formula>200%</formula>
    </cfRule>
  </conditionalFormatting>
  <conditionalFormatting sqref="U172">
    <cfRule type="cellIs" dxfId="12" priority="13" operator="between">
      <formula>80%</formula>
      <formula>200%</formula>
    </cfRule>
  </conditionalFormatting>
  <conditionalFormatting sqref="W172">
    <cfRule type="cellIs" dxfId="11" priority="12" operator="between">
      <formula>80%</formula>
      <formula>200%</formula>
    </cfRule>
  </conditionalFormatting>
  <conditionalFormatting sqref="Y172">
    <cfRule type="cellIs" dxfId="10" priority="11" operator="between">
      <formula>80%</formula>
      <formula>200%</formula>
    </cfRule>
  </conditionalFormatting>
  <conditionalFormatting sqref="U140:U151 W140:W151 Y140:Y151">
    <cfRule type="cellIs" dxfId="9" priority="10" operator="between">
      <formula>80%</formula>
      <formula>200%</formula>
    </cfRule>
  </conditionalFormatting>
  <conditionalFormatting sqref="U153">
    <cfRule type="cellIs" dxfId="8" priority="9" operator="between">
      <formula>80%</formula>
      <formula>200%</formula>
    </cfRule>
  </conditionalFormatting>
  <conditionalFormatting sqref="W153">
    <cfRule type="cellIs" dxfId="7" priority="8" operator="between">
      <formula>80%</formula>
      <formula>200%</formula>
    </cfRule>
  </conditionalFormatting>
  <conditionalFormatting sqref="Y153">
    <cfRule type="cellIs" dxfId="6" priority="7" operator="between">
      <formula>80%</formula>
      <formula>200%</formula>
    </cfRule>
  </conditionalFormatting>
  <conditionalFormatting sqref="U121:U132 W121:W132 Y121:Y132">
    <cfRule type="cellIs" dxfId="5" priority="6" operator="between">
      <formula>80%</formula>
      <formula>200%</formula>
    </cfRule>
  </conditionalFormatting>
  <conditionalFormatting sqref="U134">
    <cfRule type="cellIs" dxfId="4" priority="5" operator="between">
      <formula>80%</formula>
      <formula>200%</formula>
    </cfRule>
  </conditionalFormatting>
  <conditionalFormatting sqref="W134">
    <cfRule type="cellIs" dxfId="1" priority="2" operator="between">
      <formula>80%</formula>
      <formula>200%</formula>
    </cfRule>
  </conditionalFormatting>
  <conditionalFormatting sqref="Y134">
    <cfRule type="cellIs" dxfId="0" priority="1" operator="between">
      <formula>80%</formula>
      <formula>200%</formula>
    </cfRule>
  </conditionalFormatting>
  <printOptions horizontalCentered="1"/>
  <pageMargins left="0.3" right="0.51180555555555551" top="0.87013888888888891" bottom="0.98402777777777772" header="0.51180555555555551" footer="0.51180555555555551"/>
  <pageSetup paperSize="9" scale="33" firstPageNumber="0" orientation="landscape" horizontalDpi="300" verticalDpi="300" r:id="rId1"/>
  <headerFooter alignWithMargins="0"/>
  <rowBreaks count="4" manualBreakCount="4">
    <brk id="79" max="16383" man="1"/>
    <brk id="155" max="16383" man="1"/>
    <brk id="229" max="16383" man="1"/>
    <brk id="3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Ràpita</vt:lpstr>
      <vt:lpstr>Ràpita!Área_de_impresión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Carles Santacruz Barcen</dc:creator>
  <cp:keywords/>
  <dc:description/>
  <cp:lastModifiedBy>Xavi López Casals</cp:lastModifiedBy>
  <cp:revision/>
  <dcterms:created xsi:type="dcterms:W3CDTF">2019-01-21T09:14:17Z</dcterms:created>
  <dcterms:modified xsi:type="dcterms:W3CDTF">2022-05-02T13:24:04Z</dcterms:modified>
  <cp:category/>
  <cp:contentStatus/>
</cp:coreProperties>
</file>