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09" documentId="11_4EB84CF6E7F722756DB37EE1BB810114BA91A0B0" xr6:coauthVersionLast="47" xr6:coauthVersionMax="47" xr10:uidLastSave="{4731BA6D-D860-4965-A9F0-05467FEDDF5B}"/>
  <bookViews>
    <workbookView xWindow="-120" yWindow="-120" windowWidth="29040" windowHeight="15840" tabRatio="601" xr2:uid="{00000000-000D-0000-FFFF-FFFF00000000}"/>
  </bookViews>
  <sheets>
    <sheet name="Cas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8" i="1" l="1"/>
  <c r="S218" i="1" s="1"/>
  <c r="P218" i="1"/>
  <c r="Q218" i="1" s="1"/>
  <c r="O218" i="1"/>
  <c r="R217" i="1"/>
  <c r="S217" i="1" s="1"/>
  <c r="P217" i="1"/>
  <c r="Q217" i="1" s="1"/>
  <c r="O217" i="1"/>
  <c r="R216" i="1"/>
  <c r="S216" i="1" s="1"/>
  <c r="P216" i="1"/>
  <c r="Q216" i="1" s="1"/>
  <c r="O216" i="1"/>
  <c r="R215" i="1"/>
  <c r="S215" i="1" s="1"/>
  <c r="P215" i="1"/>
  <c r="Q215" i="1" s="1"/>
  <c r="O215" i="1"/>
  <c r="R214" i="1"/>
  <c r="S214" i="1" s="1"/>
  <c r="P214" i="1"/>
  <c r="Q214" i="1" s="1"/>
  <c r="O214" i="1"/>
  <c r="R213" i="1"/>
  <c r="S213" i="1" s="1"/>
  <c r="P213" i="1"/>
  <c r="Q213" i="1" s="1"/>
  <c r="O213" i="1"/>
  <c r="R212" i="1"/>
  <c r="S212" i="1" s="1"/>
  <c r="P212" i="1"/>
  <c r="Q212" i="1" s="1"/>
  <c r="O212" i="1"/>
  <c r="R211" i="1"/>
  <c r="S211" i="1" s="1"/>
  <c r="P211" i="1"/>
  <c r="Q211" i="1" s="1"/>
  <c r="O211" i="1"/>
  <c r="R210" i="1"/>
  <c r="S210" i="1" s="1"/>
  <c r="P210" i="1"/>
  <c r="Q210" i="1" s="1"/>
  <c r="O210" i="1"/>
  <c r="R209" i="1"/>
  <c r="S209" i="1" s="1"/>
  <c r="P209" i="1"/>
  <c r="Q209" i="1" s="1"/>
  <c r="O209" i="1"/>
  <c r="S208" i="1"/>
  <c r="R208" i="1"/>
  <c r="P208" i="1"/>
  <c r="Q208" i="1" s="1"/>
  <c r="O208" i="1"/>
  <c r="R207" i="1"/>
  <c r="S207" i="1" s="1"/>
  <c r="P207" i="1"/>
  <c r="Q207" i="1" s="1"/>
  <c r="O207" i="1"/>
  <c r="R236" i="1"/>
  <c r="S236" i="1" s="1"/>
  <c r="P236" i="1"/>
  <c r="Q236" i="1" s="1"/>
  <c r="O236" i="1"/>
  <c r="R235" i="1"/>
  <c r="S235" i="1" s="1"/>
  <c r="P235" i="1"/>
  <c r="Q235" i="1" s="1"/>
  <c r="O235" i="1"/>
  <c r="R234" i="1"/>
  <c r="S234" i="1" s="1"/>
  <c r="P234" i="1"/>
  <c r="Q234" i="1" s="1"/>
  <c r="O234" i="1"/>
  <c r="R233" i="1"/>
  <c r="S233" i="1" s="1"/>
  <c r="P233" i="1"/>
  <c r="Q233" i="1" s="1"/>
  <c r="O233" i="1"/>
  <c r="R232" i="1"/>
  <c r="S232" i="1" s="1"/>
  <c r="P232" i="1"/>
  <c r="Q232" i="1" s="1"/>
  <c r="O232" i="1"/>
  <c r="R231" i="1"/>
  <c r="S231" i="1" s="1"/>
  <c r="Q231" i="1"/>
  <c r="P231" i="1"/>
  <c r="O231" i="1"/>
  <c r="R230" i="1"/>
  <c r="S230" i="1" s="1"/>
  <c r="P230" i="1"/>
  <c r="Q230" i="1" s="1"/>
  <c r="O230" i="1"/>
  <c r="R229" i="1"/>
  <c r="S229" i="1" s="1"/>
  <c r="P229" i="1"/>
  <c r="Q229" i="1" s="1"/>
  <c r="O229" i="1"/>
  <c r="R228" i="1"/>
  <c r="S228" i="1" s="1"/>
  <c r="P228" i="1"/>
  <c r="Q228" i="1" s="1"/>
  <c r="O228" i="1"/>
  <c r="R227" i="1"/>
  <c r="S227" i="1" s="1"/>
  <c r="P227" i="1"/>
  <c r="Q227" i="1" s="1"/>
  <c r="O227" i="1"/>
  <c r="R226" i="1"/>
  <c r="S226" i="1" s="1"/>
  <c r="P226" i="1"/>
  <c r="Q226" i="1" s="1"/>
  <c r="O226" i="1"/>
  <c r="R225" i="1"/>
  <c r="S225" i="1" s="1"/>
  <c r="P225" i="1"/>
  <c r="Q225" i="1" s="1"/>
  <c r="O225" i="1"/>
  <c r="R254" i="1"/>
  <c r="S254" i="1" s="1"/>
  <c r="P254" i="1"/>
  <c r="Q254" i="1" s="1"/>
  <c r="O254" i="1"/>
  <c r="R253" i="1"/>
  <c r="S253" i="1" s="1"/>
  <c r="P253" i="1"/>
  <c r="Q253" i="1" s="1"/>
  <c r="O253" i="1"/>
  <c r="R252" i="1"/>
  <c r="S252" i="1" s="1"/>
  <c r="P252" i="1"/>
  <c r="Q252" i="1" s="1"/>
  <c r="O252" i="1"/>
  <c r="R251" i="1"/>
  <c r="S251" i="1" s="1"/>
  <c r="P251" i="1"/>
  <c r="Q251" i="1" s="1"/>
  <c r="O251" i="1"/>
  <c r="R250" i="1"/>
  <c r="S250" i="1" s="1"/>
  <c r="P250" i="1"/>
  <c r="Q250" i="1" s="1"/>
  <c r="O250" i="1"/>
  <c r="R249" i="1"/>
  <c r="S249" i="1" s="1"/>
  <c r="P249" i="1"/>
  <c r="Q249" i="1" s="1"/>
  <c r="O249" i="1"/>
  <c r="R248" i="1"/>
  <c r="S248" i="1" s="1"/>
  <c r="P248" i="1"/>
  <c r="Q248" i="1" s="1"/>
  <c r="O248" i="1"/>
  <c r="R247" i="1"/>
  <c r="S247" i="1" s="1"/>
  <c r="P247" i="1"/>
  <c r="Q247" i="1" s="1"/>
  <c r="O247" i="1"/>
  <c r="R246" i="1"/>
  <c r="S246" i="1" s="1"/>
  <c r="P246" i="1"/>
  <c r="Q246" i="1" s="1"/>
  <c r="O246" i="1"/>
  <c r="R245" i="1"/>
  <c r="S245" i="1" s="1"/>
  <c r="P245" i="1"/>
  <c r="Q245" i="1" s="1"/>
  <c r="O245" i="1"/>
  <c r="R244" i="1"/>
  <c r="S244" i="1" s="1"/>
  <c r="P244" i="1"/>
  <c r="Q244" i="1" s="1"/>
  <c r="O244" i="1"/>
  <c r="R243" i="1"/>
  <c r="S243" i="1" s="1"/>
  <c r="P243" i="1"/>
  <c r="Q243" i="1" s="1"/>
  <c r="O243" i="1"/>
  <c r="S272" i="1"/>
  <c r="R272" i="1"/>
  <c r="P272" i="1"/>
  <c r="Q272" i="1" s="1"/>
  <c r="O272" i="1"/>
  <c r="R271" i="1"/>
  <c r="S271" i="1" s="1"/>
  <c r="P271" i="1"/>
  <c r="Q271" i="1" s="1"/>
  <c r="O271" i="1"/>
  <c r="R270" i="1"/>
  <c r="S270" i="1" s="1"/>
  <c r="P270" i="1"/>
  <c r="Q270" i="1" s="1"/>
  <c r="O270" i="1"/>
  <c r="R269" i="1"/>
  <c r="S269" i="1" s="1"/>
  <c r="P269" i="1"/>
  <c r="Q269" i="1" s="1"/>
  <c r="O269" i="1"/>
  <c r="R268" i="1"/>
  <c r="S268" i="1" s="1"/>
  <c r="P268" i="1"/>
  <c r="Q268" i="1" s="1"/>
  <c r="O268" i="1"/>
  <c r="R267" i="1"/>
  <c r="S267" i="1" s="1"/>
  <c r="P267" i="1"/>
  <c r="Q267" i="1" s="1"/>
  <c r="O267" i="1"/>
  <c r="R266" i="1"/>
  <c r="S266" i="1" s="1"/>
  <c r="P266" i="1"/>
  <c r="Q266" i="1" s="1"/>
  <c r="O266" i="1"/>
  <c r="R265" i="1"/>
  <c r="S265" i="1" s="1"/>
  <c r="P265" i="1"/>
  <c r="Q265" i="1" s="1"/>
  <c r="O265" i="1"/>
  <c r="R264" i="1"/>
  <c r="S264" i="1" s="1"/>
  <c r="P264" i="1"/>
  <c r="Q264" i="1" s="1"/>
  <c r="O264" i="1"/>
  <c r="R263" i="1"/>
  <c r="S263" i="1" s="1"/>
  <c r="P263" i="1"/>
  <c r="Q263" i="1" s="1"/>
  <c r="O263" i="1"/>
  <c r="R262" i="1"/>
  <c r="S262" i="1" s="1"/>
  <c r="P262" i="1"/>
  <c r="Q262" i="1" s="1"/>
  <c r="O262" i="1"/>
  <c r="R261" i="1"/>
  <c r="S261" i="1" s="1"/>
  <c r="P261" i="1"/>
  <c r="Q261" i="1" s="1"/>
  <c r="O261" i="1"/>
  <c r="R290" i="1"/>
  <c r="S290" i="1" s="1"/>
  <c r="P290" i="1"/>
  <c r="Q290" i="1" s="1"/>
  <c r="O290" i="1"/>
  <c r="R289" i="1"/>
  <c r="S289" i="1" s="1"/>
  <c r="P289" i="1"/>
  <c r="Q289" i="1" s="1"/>
  <c r="O289" i="1"/>
  <c r="R288" i="1"/>
  <c r="S288" i="1" s="1"/>
  <c r="P288" i="1"/>
  <c r="Q288" i="1" s="1"/>
  <c r="O288" i="1"/>
  <c r="R287" i="1"/>
  <c r="S287" i="1" s="1"/>
  <c r="P287" i="1"/>
  <c r="Q287" i="1" s="1"/>
  <c r="O287" i="1"/>
  <c r="R286" i="1"/>
  <c r="S286" i="1" s="1"/>
  <c r="P286" i="1"/>
  <c r="Q286" i="1" s="1"/>
  <c r="O286" i="1"/>
  <c r="R285" i="1"/>
  <c r="S285" i="1" s="1"/>
  <c r="P285" i="1"/>
  <c r="Q285" i="1" s="1"/>
  <c r="O285" i="1"/>
  <c r="R284" i="1"/>
  <c r="S284" i="1" s="1"/>
  <c r="P284" i="1"/>
  <c r="Q284" i="1" s="1"/>
  <c r="O284" i="1"/>
  <c r="R283" i="1"/>
  <c r="S283" i="1" s="1"/>
  <c r="P283" i="1"/>
  <c r="Q283" i="1" s="1"/>
  <c r="O283" i="1"/>
  <c r="R282" i="1"/>
  <c r="S282" i="1" s="1"/>
  <c r="P282" i="1"/>
  <c r="Q282" i="1" s="1"/>
  <c r="O282" i="1"/>
  <c r="R281" i="1"/>
  <c r="S281" i="1" s="1"/>
  <c r="P281" i="1"/>
  <c r="Q281" i="1" s="1"/>
  <c r="O281" i="1"/>
  <c r="R280" i="1"/>
  <c r="S280" i="1" s="1"/>
  <c r="P280" i="1"/>
  <c r="Q280" i="1" s="1"/>
  <c r="O280" i="1"/>
  <c r="R279" i="1"/>
  <c r="S279" i="1" s="1"/>
  <c r="P279" i="1"/>
  <c r="Q279" i="1" s="1"/>
  <c r="O279" i="1"/>
  <c r="R308" i="1"/>
  <c r="S308" i="1" s="1"/>
  <c r="P308" i="1"/>
  <c r="Q308" i="1" s="1"/>
  <c r="O308" i="1"/>
  <c r="R307" i="1"/>
  <c r="S307" i="1" s="1"/>
  <c r="P307" i="1"/>
  <c r="Q307" i="1" s="1"/>
  <c r="O307" i="1"/>
  <c r="S306" i="1"/>
  <c r="R306" i="1"/>
  <c r="P306" i="1"/>
  <c r="Q306" i="1" s="1"/>
  <c r="O306" i="1"/>
  <c r="R305" i="1"/>
  <c r="S305" i="1" s="1"/>
  <c r="P305" i="1"/>
  <c r="Q305" i="1" s="1"/>
  <c r="O305" i="1"/>
  <c r="R304" i="1"/>
  <c r="S304" i="1" s="1"/>
  <c r="P304" i="1"/>
  <c r="Q304" i="1" s="1"/>
  <c r="O304" i="1"/>
  <c r="R303" i="1"/>
  <c r="S303" i="1" s="1"/>
  <c r="P303" i="1"/>
  <c r="Q303" i="1" s="1"/>
  <c r="O303" i="1"/>
  <c r="R302" i="1"/>
  <c r="S302" i="1" s="1"/>
  <c r="P302" i="1"/>
  <c r="Q302" i="1" s="1"/>
  <c r="O302" i="1"/>
  <c r="R301" i="1"/>
  <c r="S301" i="1" s="1"/>
  <c r="P301" i="1"/>
  <c r="Q301" i="1" s="1"/>
  <c r="O301" i="1"/>
  <c r="R300" i="1"/>
  <c r="S300" i="1" s="1"/>
  <c r="P300" i="1"/>
  <c r="Q300" i="1" s="1"/>
  <c r="O300" i="1"/>
  <c r="R299" i="1"/>
  <c r="S299" i="1" s="1"/>
  <c r="P299" i="1"/>
  <c r="Q299" i="1" s="1"/>
  <c r="O299" i="1"/>
  <c r="R298" i="1"/>
  <c r="S298" i="1" s="1"/>
  <c r="P298" i="1"/>
  <c r="Q298" i="1" s="1"/>
  <c r="O298" i="1"/>
  <c r="R297" i="1"/>
  <c r="S297" i="1" s="1"/>
  <c r="P297" i="1"/>
  <c r="Q297" i="1" s="1"/>
  <c r="O297" i="1"/>
  <c r="R326" i="1"/>
  <c r="S326" i="1" s="1"/>
  <c r="P326" i="1"/>
  <c r="Q326" i="1" s="1"/>
  <c r="O326" i="1"/>
  <c r="R325" i="1"/>
  <c r="S325" i="1" s="1"/>
  <c r="P325" i="1"/>
  <c r="Q325" i="1" s="1"/>
  <c r="O325" i="1"/>
  <c r="R324" i="1"/>
  <c r="S324" i="1" s="1"/>
  <c r="P324" i="1"/>
  <c r="Q324" i="1" s="1"/>
  <c r="O324" i="1"/>
  <c r="R323" i="1"/>
  <c r="S323" i="1" s="1"/>
  <c r="P323" i="1"/>
  <c r="Q323" i="1" s="1"/>
  <c r="O323" i="1"/>
  <c r="R322" i="1"/>
  <c r="S322" i="1" s="1"/>
  <c r="P322" i="1"/>
  <c r="Q322" i="1" s="1"/>
  <c r="O322" i="1"/>
  <c r="R321" i="1"/>
  <c r="S321" i="1" s="1"/>
  <c r="P321" i="1"/>
  <c r="Q321" i="1" s="1"/>
  <c r="O321" i="1"/>
  <c r="R320" i="1"/>
  <c r="S320" i="1" s="1"/>
  <c r="Q320" i="1"/>
  <c r="P320" i="1"/>
  <c r="O320" i="1"/>
  <c r="R319" i="1"/>
  <c r="S319" i="1" s="1"/>
  <c r="P319" i="1"/>
  <c r="Q319" i="1" s="1"/>
  <c r="O319" i="1"/>
  <c r="R318" i="1"/>
  <c r="S318" i="1" s="1"/>
  <c r="P318" i="1"/>
  <c r="Q318" i="1" s="1"/>
  <c r="O318" i="1"/>
  <c r="R317" i="1"/>
  <c r="S317" i="1" s="1"/>
  <c r="P317" i="1"/>
  <c r="Q317" i="1" s="1"/>
  <c r="O317" i="1"/>
  <c r="R316" i="1"/>
  <c r="S316" i="1" s="1"/>
  <c r="P316" i="1"/>
  <c r="Q316" i="1" s="1"/>
  <c r="O316" i="1"/>
  <c r="R315" i="1"/>
  <c r="S315" i="1" s="1"/>
  <c r="P315" i="1"/>
  <c r="Q315" i="1" s="1"/>
  <c r="O315" i="1"/>
  <c r="R344" i="1"/>
  <c r="S344" i="1" s="1"/>
  <c r="P344" i="1"/>
  <c r="Q344" i="1" s="1"/>
  <c r="O344" i="1"/>
  <c r="R342" i="1"/>
  <c r="S342" i="1" s="1"/>
  <c r="P342" i="1"/>
  <c r="Q342" i="1" s="1"/>
  <c r="O342" i="1"/>
  <c r="R341" i="1"/>
  <c r="S341" i="1" s="1"/>
  <c r="P341" i="1"/>
  <c r="Q341" i="1" s="1"/>
  <c r="O341" i="1"/>
  <c r="R340" i="1"/>
  <c r="S340" i="1" s="1"/>
  <c r="P340" i="1"/>
  <c r="Q340" i="1" s="1"/>
  <c r="O340" i="1"/>
  <c r="R335" i="1"/>
  <c r="S335" i="1" s="1"/>
  <c r="P335" i="1"/>
  <c r="Q335" i="1" s="1"/>
  <c r="O335" i="1"/>
  <c r="R334" i="1"/>
  <c r="S334" i="1" s="1"/>
  <c r="P334" i="1"/>
  <c r="Q334" i="1" s="1"/>
  <c r="O334" i="1"/>
  <c r="R333" i="1"/>
  <c r="S333" i="1" s="1"/>
  <c r="P333" i="1"/>
  <c r="Q333" i="1" s="1"/>
  <c r="O333" i="1"/>
  <c r="R362" i="1"/>
  <c r="S362" i="1" s="1"/>
  <c r="P362" i="1"/>
  <c r="Q362" i="1" s="1"/>
  <c r="O362" i="1"/>
  <c r="R361" i="1"/>
  <c r="S361" i="1" s="1"/>
  <c r="P361" i="1"/>
  <c r="Q361" i="1" s="1"/>
  <c r="O361" i="1"/>
  <c r="S360" i="1"/>
  <c r="R360" i="1"/>
  <c r="P360" i="1"/>
  <c r="Q360" i="1" s="1"/>
  <c r="O360" i="1"/>
  <c r="R359" i="1"/>
  <c r="S359" i="1" s="1"/>
  <c r="P359" i="1"/>
  <c r="Q359" i="1" s="1"/>
  <c r="O359" i="1"/>
  <c r="R358" i="1"/>
  <c r="S358" i="1" s="1"/>
  <c r="Q358" i="1"/>
  <c r="P358" i="1"/>
  <c r="O358" i="1"/>
  <c r="R357" i="1"/>
  <c r="S357" i="1" s="1"/>
  <c r="P357" i="1"/>
  <c r="Q357" i="1" s="1"/>
  <c r="O357" i="1"/>
  <c r="R356" i="1"/>
  <c r="S356" i="1" s="1"/>
  <c r="P356" i="1"/>
  <c r="Q356" i="1" s="1"/>
  <c r="O356" i="1"/>
  <c r="R355" i="1"/>
  <c r="S355" i="1" s="1"/>
  <c r="P355" i="1"/>
  <c r="Q355" i="1" s="1"/>
  <c r="O355" i="1"/>
  <c r="R354" i="1"/>
  <c r="S354" i="1" s="1"/>
  <c r="P354" i="1"/>
  <c r="Q354" i="1" s="1"/>
  <c r="O354" i="1"/>
  <c r="R353" i="1"/>
  <c r="S353" i="1" s="1"/>
  <c r="P353" i="1"/>
  <c r="Q353" i="1" s="1"/>
  <c r="O353" i="1"/>
  <c r="R352" i="1"/>
  <c r="S352" i="1" s="1"/>
  <c r="P352" i="1"/>
  <c r="Q352" i="1" s="1"/>
  <c r="O352" i="1"/>
  <c r="R351" i="1"/>
  <c r="S351" i="1" s="1"/>
  <c r="P351" i="1"/>
  <c r="Q351" i="1" s="1"/>
  <c r="O351" i="1"/>
  <c r="R380" i="1"/>
  <c r="S380" i="1" s="1"/>
  <c r="P380" i="1"/>
  <c r="Q380" i="1" s="1"/>
  <c r="O380" i="1"/>
  <c r="R378" i="1"/>
  <c r="S378" i="1" s="1"/>
  <c r="Q378" i="1"/>
  <c r="P378" i="1"/>
  <c r="O378" i="1"/>
  <c r="R377" i="1"/>
  <c r="S377" i="1" s="1"/>
  <c r="P377" i="1"/>
  <c r="Q377" i="1" s="1"/>
  <c r="O377" i="1"/>
  <c r="R376" i="1"/>
  <c r="S376" i="1" s="1"/>
  <c r="P376" i="1"/>
  <c r="Q376" i="1" s="1"/>
  <c r="O376" i="1"/>
  <c r="R375" i="1"/>
  <c r="S375" i="1" s="1"/>
  <c r="P375" i="1"/>
  <c r="Q375" i="1" s="1"/>
  <c r="O375" i="1"/>
  <c r="R374" i="1"/>
  <c r="S374" i="1" s="1"/>
  <c r="P374" i="1"/>
  <c r="Q374" i="1" s="1"/>
  <c r="O374" i="1"/>
  <c r="R373" i="1"/>
  <c r="S373" i="1" s="1"/>
  <c r="P373" i="1"/>
  <c r="Q373" i="1" s="1"/>
  <c r="O373" i="1"/>
  <c r="R372" i="1"/>
  <c r="S372" i="1" s="1"/>
  <c r="P372" i="1"/>
  <c r="Q372" i="1" s="1"/>
  <c r="O372" i="1"/>
  <c r="R371" i="1"/>
  <c r="S371" i="1" s="1"/>
  <c r="P371" i="1"/>
  <c r="Q371" i="1" s="1"/>
  <c r="O371" i="1"/>
  <c r="R370" i="1"/>
  <c r="S370" i="1" s="1"/>
  <c r="P370" i="1"/>
  <c r="Q370" i="1" s="1"/>
  <c r="O370" i="1"/>
  <c r="R369" i="1"/>
  <c r="S369" i="1" s="1"/>
  <c r="P369" i="1"/>
  <c r="Q369" i="1" s="1"/>
  <c r="O369" i="1"/>
  <c r="R398" i="1"/>
  <c r="S398" i="1" s="1"/>
  <c r="P398" i="1"/>
  <c r="Q398" i="1" s="1"/>
  <c r="O398" i="1"/>
  <c r="R397" i="1"/>
  <c r="S397" i="1" s="1"/>
  <c r="P397" i="1"/>
  <c r="Q397" i="1" s="1"/>
  <c r="O397" i="1"/>
  <c r="R396" i="1"/>
  <c r="S396" i="1" s="1"/>
  <c r="P396" i="1"/>
  <c r="Q396" i="1" s="1"/>
  <c r="O396" i="1"/>
  <c r="R395" i="1"/>
  <c r="S395" i="1" s="1"/>
  <c r="P395" i="1"/>
  <c r="Q395" i="1" s="1"/>
  <c r="O395" i="1"/>
  <c r="R394" i="1"/>
  <c r="S394" i="1" s="1"/>
  <c r="P394" i="1"/>
  <c r="Q394" i="1" s="1"/>
  <c r="O394" i="1"/>
  <c r="R393" i="1"/>
  <c r="S393" i="1" s="1"/>
  <c r="P393" i="1"/>
  <c r="Q393" i="1" s="1"/>
  <c r="O393" i="1"/>
  <c r="R392" i="1"/>
  <c r="S392" i="1" s="1"/>
  <c r="P392" i="1"/>
  <c r="Q392" i="1" s="1"/>
  <c r="O392" i="1"/>
  <c r="R391" i="1"/>
  <c r="S391" i="1" s="1"/>
  <c r="P391" i="1"/>
  <c r="Q391" i="1" s="1"/>
  <c r="O391" i="1"/>
  <c r="R390" i="1"/>
  <c r="S390" i="1" s="1"/>
  <c r="P390" i="1"/>
  <c r="Q390" i="1" s="1"/>
  <c r="O390" i="1"/>
  <c r="R389" i="1"/>
  <c r="S389" i="1" s="1"/>
  <c r="P389" i="1"/>
  <c r="Q389" i="1" s="1"/>
  <c r="O389" i="1"/>
  <c r="R388" i="1"/>
  <c r="S388" i="1" s="1"/>
  <c r="P388" i="1"/>
  <c r="Q388" i="1" s="1"/>
  <c r="O388" i="1"/>
  <c r="R387" i="1"/>
  <c r="S387" i="1" s="1"/>
  <c r="P387" i="1"/>
  <c r="Q387" i="1" s="1"/>
  <c r="O387" i="1"/>
  <c r="R416" i="1"/>
  <c r="S416" i="1" s="1"/>
  <c r="P416" i="1"/>
  <c r="Q416" i="1" s="1"/>
  <c r="O416" i="1"/>
  <c r="R415" i="1"/>
  <c r="S415" i="1" s="1"/>
  <c r="P415" i="1"/>
  <c r="Q415" i="1" s="1"/>
  <c r="O415" i="1"/>
  <c r="R414" i="1"/>
  <c r="S414" i="1" s="1"/>
  <c r="P414" i="1"/>
  <c r="Q414" i="1" s="1"/>
  <c r="O414" i="1"/>
  <c r="R413" i="1"/>
  <c r="S413" i="1" s="1"/>
  <c r="P413" i="1"/>
  <c r="Q413" i="1" s="1"/>
  <c r="O413" i="1"/>
  <c r="R412" i="1"/>
  <c r="S412" i="1" s="1"/>
  <c r="P412" i="1"/>
  <c r="Q412" i="1" s="1"/>
  <c r="O412" i="1"/>
  <c r="R411" i="1"/>
  <c r="S411" i="1" s="1"/>
  <c r="P411" i="1"/>
  <c r="Q411" i="1" s="1"/>
  <c r="O411" i="1"/>
  <c r="R410" i="1"/>
  <c r="S410" i="1" s="1"/>
  <c r="P410" i="1"/>
  <c r="Q410" i="1" s="1"/>
  <c r="O410" i="1"/>
  <c r="R409" i="1"/>
  <c r="S409" i="1" s="1"/>
  <c r="P409" i="1"/>
  <c r="Q409" i="1" s="1"/>
  <c r="O409" i="1"/>
  <c r="R408" i="1"/>
  <c r="S408" i="1" s="1"/>
  <c r="P408" i="1"/>
  <c r="Q408" i="1" s="1"/>
  <c r="O408" i="1"/>
  <c r="R407" i="1"/>
  <c r="S407" i="1" s="1"/>
  <c r="P407" i="1"/>
  <c r="Q407" i="1" s="1"/>
  <c r="O407" i="1"/>
  <c r="R406" i="1"/>
  <c r="S406" i="1" s="1"/>
  <c r="P406" i="1"/>
  <c r="Q406" i="1" s="1"/>
  <c r="O406" i="1"/>
  <c r="R405" i="1"/>
  <c r="S405" i="1" s="1"/>
  <c r="P405" i="1"/>
  <c r="Q405" i="1" s="1"/>
  <c r="O405" i="1"/>
  <c r="N418" i="1"/>
  <c r="M418" i="1"/>
  <c r="I418" i="1"/>
  <c r="L418" i="1"/>
  <c r="F418" i="1"/>
  <c r="H418" i="1"/>
  <c r="G418" i="1"/>
  <c r="K418" i="1"/>
  <c r="J418" i="1"/>
  <c r="E418" i="1"/>
  <c r="D418" i="1"/>
  <c r="C418" i="1"/>
  <c r="B418" i="1"/>
  <c r="M417" i="1"/>
  <c r="B417" i="1"/>
  <c r="N400" i="1"/>
  <c r="M400" i="1"/>
  <c r="I400" i="1"/>
  <c r="L400" i="1"/>
  <c r="F400" i="1"/>
  <c r="H400" i="1"/>
  <c r="G400" i="1"/>
  <c r="K400" i="1"/>
  <c r="J400" i="1"/>
  <c r="E400" i="1"/>
  <c r="D400" i="1"/>
  <c r="B400" i="1"/>
  <c r="M399" i="1"/>
  <c r="B399" i="1"/>
  <c r="C400" i="1"/>
  <c r="R400" i="1" s="1"/>
  <c r="S400" i="1" s="1"/>
  <c r="C379" i="1"/>
  <c r="C382" i="1" s="1"/>
  <c r="N382" i="1"/>
  <c r="M382" i="1"/>
  <c r="H382" i="1"/>
  <c r="G382" i="1"/>
  <c r="K382" i="1"/>
  <c r="J382" i="1"/>
  <c r="E382" i="1"/>
  <c r="D382" i="1"/>
  <c r="B382" i="1"/>
  <c r="M381" i="1"/>
  <c r="B381" i="1"/>
  <c r="L382" i="1"/>
  <c r="F382" i="1"/>
  <c r="I382" i="1"/>
  <c r="F352" i="1"/>
  <c r="L352" i="1"/>
  <c r="I352" i="1"/>
  <c r="F353" i="1"/>
  <c r="L353" i="1"/>
  <c r="I353" i="1"/>
  <c r="F354" i="1"/>
  <c r="L354" i="1"/>
  <c r="I354" i="1"/>
  <c r="F355" i="1"/>
  <c r="L355" i="1"/>
  <c r="I355" i="1"/>
  <c r="F356" i="1"/>
  <c r="L356" i="1"/>
  <c r="I356" i="1"/>
  <c r="F357" i="1"/>
  <c r="L357" i="1"/>
  <c r="I357" i="1"/>
  <c r="F358" i="1"/>
  <c r="L358" i="1"/>
  <c r="I358" i="1"/>
  <c r="F359" i="1"/>
  <c r="L359" i="1"/>
  <c r="I359" i="1"/>
  <c r="F360" i="1"/>
  <c r="L360" i="1"/>
  <c r="I360" i="1"/>
  <c r="F361" i="1"/>
  <c r="L361" i="1"/>
  <c r="I361" i="1"/>
  <c r="F362" i="1"/>
  <c r="L362" i="1"/>
  <c r="I362" i="1"/>
  <c r="I351" i="1"/>
  <c r="L351" i="1"/>
  <c r="F351" i="1"/>
  <c r="N364" i="1"/>
  <c r="M364" i="1"/>
  <c r="H364" i="1"/>
  <c r="G364" i="1"/>
  <c r="K364" i="1"/>
  <c r="J364" i="1"/>
  <c r="E364" i="1"/>
  <c r="D364" i="1"/>
  <c r="M363" i="1"/>
  <c r="B364" i="1"/>
  <c r="C343" i="1"/>
  <c r="P343" i="1" s="1"/>
  <c r="Q343" i="1" s="1"/>
  <c r="F340" i="1"/>
  <c r="L340" i="1"/>
  <c r="I340" i="1"/>
  <c r="F341" i="1"/>
  <c r="L341" i="1"/>
  <c r="I341" i="1"/>
  <c r="F342" i="1"/>
  <c r="L342" i="1"/>
  <c r="I342" i="1"/>
  <c r="F343" i="1"/>
  <c r="L343" i="1"/>
  <c r="I343" i="1"/>
  <c r="F344" i="1"/>
  <c r="L344" i="1"/>
  <c r="I344" i="1"/>
  <c r="L335" i="1"/>
  <c r="L334" i="1"/>
  <c r="L333" i="1"/>
  <c r="N346" i="1"/>
  <c r="M346" i="1"/>
  <c r="H346" i="1"/>
  <c r="K346" i="1"/>
  <c r="E346" i="1"/>
  <c r="G346" i="1"/>
  <c r="J346" i="1"/>
  <c r="D346" i="1"/>
  <c r="M345" i="1"/>
  <c r="I339" i="1"/>
  <c r="L339" i="1"/>
  <c r="F339" i="1"/>
  <c r="B339" i="1"/>
  <c r="C339" i="1" s="1"/>
  <c r="R339" i="1" s="1"/>
  <c r="S339" i="1" s="1"/>
  <c r="F338" i="1"/>
  <c r="L338" i="1"/>
  <c r="I338" i="1"/>
  <c r="F337" i="1"/>
  <c r="L337" i="1"/>
  <c r="I337" i="1"/>
  <c r="C337" i="1"/>
  <c r="P337" i="1" s="1"/>
  <c r="Q337" i="1" s="1"/>
  <c r="L336" i="1"/>
  <c r="I336" i="1"/>
  <c r="F336" i="1"/>
  <c r="C336" i="1"/>
  <c r="P336" i="1" s="1"/>
  <c r="Q336" i="1" s="1"/>
  <c r="N328" i="1"/>
  <c r="M328" i="1"/>
  <c r="I328" i="1"/>
  <c r="L328" i="1"/>
  <c r="F328" i="1"/>
  <c r="H328" i="1"/>
  <c r="K328" i="1"/>
  <c r="E328" i="1"/>
  <c r="G328" i="1"/>
  <c r="J328" i="1"/>
  <c r="D328" i="1"/>
  <c r="C328" i="1"/>
  <c r="R328" i="1" s="1"/>
  <c r="S328" i="1" s="1"/>
  <c r="B328" i="1"/>
  <c r="M327" i="1"/>
  <c r="B327" i="1"/>
  <c r="N310" i="1"/>
  <c r="M310" i="1"/>
  <c r="I310" i="1"/>
  <c r="L310" i="1"/>
  <c r="F310" i="1"/>
  <c r="H310" i="1"/>
  <c r="K310" i="1"/>
  <c r="E310" i="1"/>
  <c r="G310" i="1"/>
  <c r="J310" i="1"/>
  <c r="D310" i="1"/>
  <c r="C310" i="1"/>
  <c r="B310" i="1"/>
  <c r="M309" i="1"/>
  <c r="B309" i="1"/>
  <c r="N292" i="1"/>
  <c r="M292" i="1"/>
  <c r="I292" i="1"/>
  <c r="L292" i="1"/>
  <c r="F292" i="1"/>
  <c r="H292" i="1"/>
  <c r="K292" i="1"/>
  <c r="E292" i="1"/>
  <c r="G292" i="1"/>
  <c r="J292" i="1"/>
  <c r="D292" i="1"/>
  <c r="C292" i="1"/>
  <c r="O292" i="1" s="1"/>
  <c r="B292" i="1"/>
  <c r="M291" i="1"/>
  <c r="B291" i="1"/>
  <c r="N274" i="1"/>
  <c r="M274" i="1"/>
  <c r="I274" i="1"/>
  <c r="L274" i="1"/>
  <c r="F274" i="1"/>
  <c r="H274" i="1"/>
  <c r="K274" i="1"/>
  <c r="E274" i="1"/>
  <c r="G274" i="1"/>
  <c r="J274" i="1"/>
  <c r="D274" i="1"/>
  <c r="C274" i="1"/>
  <c r="B274" i="1"/>
  <c r="M273" i="1"/>
  <c r="B273" i="1"/>
  <c r="N256" i="1"/>
  <c r="M256" i="1"/>
  <c r="I256" i="1"/>
  <c r="L256" i="1"/>
  <c r="F256" i="1"/>
  <c r="H256" i="1"/>
  <c r="K256" i="1"/>
  <c r="E256" i="1"/>
  <c r="G256" i="1"/>
  <c r="J256" i="1"/>
  <c r="D256" i="1"/>
  <c r="C256" i="1"/>
  <c r="R256" i="1" s="1"/>
  <c r="S256" i="1" s="1"/>
  <c r="B256" i="1"/>
  <c r="M255" i="1"/>
  <c r="B255" i="1"/>
  <c r="N238" i="1"/>
  <c r="M238" i="1"/>
  <c r="I238" i="1"/>
  <c r="L238" i="1"/>
  <c r="F238" i="1"/>
  <c r="H238" i="1"/>
  <c r="K238" i="1"/>
  <c r="E238" i="1"/>
  <c r="G238" i="1"/>
  <c r="J238" i="1"/>
  <c r="D238" i="1"/>
  <c r="C238" i="1"/>
  <c r="R238" i="1" s="1"/>
  <c r="S238" i="1" s="1"/>
  <c r="B238" i="1"/>
  <c r="M237" i="1"/>
  <c r="B237" i="1"/>
  <c r="N220" i="1"/>
  <c r="M220" i="1"/>
  <c r="I220" i="1"/>
  <c r="L220" i="1"/>
  <c r="F220" i="1"/>
  <c r="H220" i="1"/>
  <c r="K220" i="1"/>
  <c r="E220" i="1"/>
  <c r="G220" i="1"/>
  <c r="J220" i="1"/>
  <c r="D220" i="1"/>
  <c r="C220" i="1"/>
  <c r="B220" i="1"/>
  <c r="N219" i="1"/>
  <c r="M219" i="1"/>
  <c r="I219" i="1"/>
  <c r="L219" i="1"/>
  <c r="F219" i="1"/>
  <c r="H219" i="1"/>
  <c r="K219" i="1"/>
  <c r="E219" i="1"/>
  <c r="G219" i="1"/>
  <c r="J219" i="1"/>
  <c r="D219" i="1"/>
  <c r="C219" i="1"/>
  <c r="B219" i="1"/>
  <c r="N202" i="1"/>
  <c r="M202" i="1"/>
  <c r="I202" i="1"/>
  <c r="L202" i="1"/>
  <c r="F202" i="1"/>
  <c r="H202" i="1"/>
  <c r="K202" i="1"/>
  <c r="E202" i="1"/>
  <c r="G202" i="1"/>
  <c r="J202" i="1"/>
  <c r="D202" i="1"/>
  <c r="C202" i="1"/>
  <c r="B202" i="1"/>
  <c r="N201" i="1"/>
  <c r="M201" i="1"/>
  <c r="I201" i="1"/>
  <c r="L201" i="1"/>
  <c r="F201" i="1"/>
  <c r="H201" i="1"/>
  <c r="K201" i="1"/>
  <c r="E201" i="1"/>
  <c r="G201" i="1"/>
  <c r="J201" i="1"/>
  <c r="D201" i="1"/>
  <c r="C201" i="1"/>
  <c r="B201" i="1"/>
  <c r="N184" i="1"/>
  <c r="M184" i="1"/>
  <c r="I184" i="1"/>
  <c r="L184" i="1"/>
  <c r="F184" i="1"/>
  <c r="H184" i="1"/>
  <c r="K184" i="1"/>
  <c r="E184" i="1"/>
  <c r="G184" i="1"/>
  <c r="J184" i="1"/>
  <c r="D184" i="1"/>
  <c r="C184" i="1"/>
  <c r="B184" i="1"/>
  <c r="N183" i="1"/>
  <c r="M183" i="1"/>
  <c r="I183" i="1"/>
  <c r="L183" i="1"/>
  <c r="F183" i="1"/>
  <c r="H183" i="1"/>
  <c r="K183" i="1"/>
  <c r="E183" i="1"/>
  <c r="G183" i="1"/>
  <c r="J183" i="1"/>
  <c r="D183" i="1"/>
  <c r="C183" i="1"/>
  <c r="B183" i="1"/>
  <c r="C164" i="1"/>
  <c r="C166" i="1" s="1"/>
  <c r="N166" i="1"/>
  <c r="M166" i="1"/>
  <c r="I166" i="1"/>
  <c r="L166" i="1"/>
  <c r="F166" i="1"/>
  <c r="H166" i="1"/>
  <c r="K166" i="1"/>
  <c r="E166" i="1"/>
  <c r="G166" i="1"/>
  <c r="J166" i="1"/>
  <c r="D166" i="1"/>
  <c r="B166" i="1"/>
  <c r="N165" i="1"/>
  <c r="M165" i="1"/>
  <c r="I165" i="1"/>
  <c r="L165" i="1"/>
  <c r="F165" i="1"/>
  <c r="H165" i="1"/>
  <c r="K165" i="1"/>
  <c r="E165" i="1"/>
  <c r="G165" i="1"/>
  <c r="J165" i="1"/>
  <c r="D165" i="1"/>
  <c r="B165" i="1"/>
  <c r="N148" i="1"/>
  <c r="M148" i="1"/>
  <c r="I148" i="1"/>
  <c r="L148" i="1"/>
  <c r="F148" i="1"/>
  <c r="H148" i="1"/>
  <c r="K148" i="1"/>
  <c r="E148" i="1"/>
  <c r="G148" i="1"/>
  <c r="J148" i="1"/>
  <c r="D148" i="1"/>
  <c r="C148" i="1"/>
  <c r="B148" i="1"/>
  <c r="N147" i="1"/>
  <c r="M147" i="1"/>
  <c r="I147" i="1"/>
  <c r="L147" i="1"/>
  <c r="F147" i="1"/>
  <c r="H147" i="1"/>
  <c r="K147" i="1"/>
  <c r="E147" i="1"/>
  <c r="G147" i="1"/>
  <c r="J147" i="1"/>
  <c r="D147" i="1"/>
  <c r="C147" i="1"/>
  <c r="B147" i="1"/>
  <c r="N130" i="1"/>
  <c r="M130" i="1"/>
  <c r="I130" i="1"/>
  <c r="L130" i="1"/>
  <c r="F130" i="1"/>
  <c r="H130" i="1"/>
  <c r="K130" i="1"/>
  <c r="E130" i="1"/>
  <c r="G130" i="1"/>
  <c r="J130" i="1"/>
  <c r="D130" i="1"/>
  <c r="C130" i="1"/>
  <c r="B130" i="1"/>
  <c r="N129" i="1"/>
  <c r="M129" i="1"/>
  <c r="I129" i="1"/>
  <c r="L129" i="1"/>
  <c r="F129" i="1"/>
  <c r="H129" i="1"/>
  <c r="K129" i="1"/>
  <c r="E129" i="1"/>
  <c r="G129" i="1"/>
  <c r="J129" i="1"/>
  <c r="D129" i="1"/>
  <c r="C129" i="1"/>
  <c r="B129" i="1"/>
  <c r="N93" i="1"/>
  <c r="N94" i="1" s="1"/>
  <c r="N112" i="1"/>
  <c r="M112" i="1"/>
  <c r="I112" i="1"/>
  <c r="L112" i="1"/>
  <c r="F112" i="1"/>
  <c r="H112" i="1"/>
  <c r="K112" i="1"/>
  <c r="E112" i="1"/>
  <c r="G112" i="1"/>
  <c r="J112" i="1"/>
  <c r="D112" i="1"/>
  <c r="C112" i="1"/>
  <c r="B112" i="1"/>
  <c r="N111" i="1"/>
  <c r="M111" i="1"/>
  <c r="I111" i="1"/>
  <c r="L111" i="1"/>
  <c r="F111" i="1"/>
  <c r="H111" i="1"/>
  <c r="K111" i="1"/>
  <c r="E111" i="1"/>
  <c r="G111" i="1"/>
  <c r="J111" i="1"/>
  <c r="D111" i="1"/>
  <c r="C111" i="1"/>
  <c r="B111" i="1"/>
  <c r="J93" i="1"/>
  <c r="M94" i="1"/>
  <c r="I94" i="1"/>
  <c r="L94" i="1"/>
  <c r="F94" i="1"/>
  <c r="H94" i="1"/>
  <c r="K94" i="1"/>
  <c r="E94" i="1"/>
  <c r="G94" i="1"/>
  <c r="J94" i="1"/>
  <c r="D94" i="1"/>
  <c r="C94" i="1"/>
  <c r="B94" i="1"/>
  <c r="M93" i="1"/>
  <c r="I93" i="1"/>
  <c r="L93" i="1"/>
  <c r="F93" i="1"/>
  <c r="H93" i="1"/>
  <c r="K93" i="1"/>
  <c r="E93" i="1"/>
  <c r="G93" i="1"/>
  <c r="D93" i="1"/>
  <c r="C93" i="1"/>
  <c r="B93" i="1"/>
  <c r="L21" i="1"/>
  <c r="L22" i="1" s="1"/>
  <c r="I21" i="1"/>
  <c r="I22" i="1" s="1"/>
  <c r="F21" i="1"/>
  <c r="F22" i="1" s="1"/>
  <c r="N22" i="1"/>
  <c r="M22" i="1"/>
  <c r="N21" i="1"/>
  <c r="M21" i="1"/>
  <c r="N76" i="1"/>
  <c r="M76" i="1"/>
  <c r="N75" i="1"/>
  <c r="M75" i="1"/>
  <c r="N40" i="1"/>
  <c r="M40" i="1"/>
  <c r="N39" i="1"/>
  <c r="M39" i="1"/>
  <c r="I76" i="1"/>
  <c r="L76" i="1"/>
  <c r="F76" i="1"/>
  <c r="H76" i="1"/>
  <c r="K76" i="1"/>
  <c r="E76" i="1"/>
  <c r="G76" i="1"/>
  <c r="J76" i="1"/>
  <c r="D76" i="1"/>
  <c r="C76" i="1"/>
  <c r="B76" i="1"/>
  <c r="I75" i="1"/>
  <c r="L75" i="1"/>
  <c r="F75" i="1"/>
  <c r="H75" i="1"/>
  <c r="K75" i="1"/>
  <c r="E75" i="1"/>
  <c r="G75" i="1"/>
  <c r="J75" i="1"/>
  <c r="D75" i="1"/>
  <c r="C75" i="1"/>
  <c r="B75" i="1"/>
  <c r="N58" i="1"/>
  <c r="M58" i="1"/>
  <c r="I58" i="1"/>
  <c r="L58" i="1"/>
  <c r="F58" i="1"/>
  <c r="H58" i="1"/>
  <c r="K58" i="1"/>
  <c r="E58" i="1"/>
  <c r="G58" i="1"/>
  <c r="J58" i="1"/>
  <c r="D58" i="1"/>
  <c r="C58" i="1"/>
  <c r="B58" i="1"/>
  <c r="N57" i="1"/>
  <c r="M57" i="1"/>
  <c r="I57" i="1"/>
  <c r="L57" i="1"/>
  <c r="F57" i="1"/>
  <c r="H57" i="1"/>
  <c r="K57" i="1"/>
  <c r="E57" i="1"/>
  <c r="G57" i="1"/>
  <c r="J57" i="1"/>
  <c r="D57" i="1"/>
  <c r="C57" i="1"/>
  <c r="B57" i="1"/>
  <c r="C40" i="1"/>
  <c r="D40" i="1"/>
  <c r="J40" i="1"/>
  <c r="G40" i="1"/>
  <c r="E40" i="1"/>
  <c r="K40" i="1"/>
  <c r="H40" i="1"/>
  <c r="F40" i="1"/>
  <c r="L40" i="1"/>
  <c r="I40" i="1"/>
  <c r="B40" i="1"/>
  <c r="C39" i="1"/>
  <c r="D39" i="1"/>
  <c r="J39" i="1"/>
  <c r="G39" i="1"/>
  <c r="E39" i="1"/>
  <c r="K39" i="1"/>
  <c r="H39" i="1"/>
  <c r="F39" i="1"/>
  <c r="L39" i="1"/>
  <c r="I39" i="1"/>
  <c r="B39" i="1"/>
  <c r="C21" i="1"/>
  <c r="C22" i="1" s="1"/>
  <c r="D21" i="1"/>
  <c r="D22" i="1" s="1"/>
  <c r="J21" i="1"/>
  <c r="J22" i="1" s="1"/>
  <c r="G21" i="1"/>
  <c r="G22" i="1" s="1"/>
  <c r="E21" i="1"/>
  <c r="E22" i="1" s="1"/>
  <c r="K21" i="1"/>
  <c r="K22" i="1" s="1"/>
  <c r="H21" i="1"/>
  <c r="H22" i="1" s="1"/>
  <c r="B21" i="1"/>
  <c r="B22" i="1" s="1"/>
  <c r="C338" i="1"/>
  <c r="R338" i="1" s="1"/>
  <c r="S338" i="1" s="1"/>
  <c r="C364" i="1"/>
  <c r="P364" i="1" s="1"/>
  <c r="Q364" i="1" s="1"/>
  <c r="B363" i="1"/>
  <c r="P292" i="1" l="1"/>
  <c r="Q292" i="1" s="1"/>
  <c r="O256" i="1"/>
  <c r="R310" i="1"/>
  <c r="S310" i="1" s="1"/>
  <c r="R274" i="1"/>
  <c r="S274" i="1" s="1"/>
  <c r="O328" i="1"/>
  <c r="P328" i="1"/>
  <c r="Q328" i="1" s="1"/>
  <c r="R292" i="1"/>
  <c r="S292" i="1" s="1"/>
  <c r="P256" i="1"/>
  <c r="Q256" i="1" s="1"/>
  <c r="P310" i="1"/>
  <c r="Q310" i="1" s="1"/>
  <c r="R343" i="1"/>
  <c r="S343" i="1" s="1"/>
  <c r="L364" i="1"/>
  <c r="R418" i="1"/>
  <c r="S418" i="1" s="1"/>
  <c r="O238" i="1"/>
  <c r="R220" i="1"/>
  <c r="S220" i="1" s="1"/>
  <c r="R382" i="1"/>
  <c r="S382" i="1" s="1"/>
  <c r="R364" i="1"/>
  <c r="S364" i="1" s="1"/>
  <c r="O339" i="1"/>
  <c r="O343" i="1"/>
  <c r="R336" i="1"/>
  <c r="S336" i="1" s="1"/>
  <c r="P339" i="1"/>
  <c r="Q339" i="1" s="1"/>
  <c r="O337" i="1"/>
  <c r="O310" i="1"/>
  <c r="O418" i="1"/>
  <c r="O382" i="1"/>
  <c r="R337" i="1"/>
  <c r="S337" i="1" s="1"/>
  <c r="O274" i="1"/>
  <c r="P238" i="1"/>
  <c r="Q238" i="1" s="1"/>
  <c r="O220" i="1"/>
  <c r="B345" i="1"/>
  <c r="P418" i="1"/>
  <c r="Q418" i="1" s="1"/>
  <c r="O400" i="1"/>
  <c r="O379" i="1"/>
  <c r="P382" i="1"/>
  <c r="Q382" i="1" s="1"/>
  <c r="O338" i="1"/>
  <c r="P274" i="1"/>
  <c r="Q274" i="1" s="1"/>
  <c r="P220" i="1"/>
  <c r="Q220" i="1" s="1"/>
  <c r="P400" i="1"/>
  <c r="Q400" i="1" s="1"/>
  <c r="P379" i="1"/>
  <c r="Q379" i="1" s="1"/>
  <c r="O364" i="1"/>
  <c r="O336" i="1"/>
  <c r="P338" i="1"/>
  <c r="Q338" i="1" s="1"/>
  <c r="R379" i="1"/>
  <c r="S379" i="1" s="1"/>
  <c r="I346" i="1"/>
  <c r="L346" i="1"/>
  <c r="F364" i="1"/>
  <c r="C165" i="1"/>
  <c r="C346" i="1"/>
  <c r="F346" i="1"/>
  <c r="B346" i="1"/>
  <c r="I364" i="1"/>
  <c r="R346" i="1" l="1"/>
  <c r="S346" i="1" s="1"/>
  <c r="P346" i="1"/>
  <c r="Q346" i="1" s="1"/>
  <c r="O346" i="1"/>
</calcChain>
</file>

<file path=xl/sharedStrings.xml><?xml version="1.0" encoding="utf-8"?>
<sst xmlns="http://schemas.openxmlformats.org/spreadsheetml/2006/main" count="1111" uniqueCount="124">
  <si>
    <t>CASES D'ALCANAR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</si>
  <si>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</si>
  <si>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</si>
  <si>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</si>
  <si>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</si>
  <si>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</si>
  <si>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</si>
  <si>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</si>
  <si>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</si>
  <si>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</si>
  <si>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</si>
  <si>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</si>
  <si>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</si>
  <si>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</si>
  <si>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Fangs</t>
  </si>
  <si>
    <t>Sequetat</t>
  </si>
  <si>
    <t>1999</t>
  </si>
  <si>
    <t>(m3/mes)</t>
  </si>
  <si>
    <t>(m3/dia)</t>
  </si>
  <si>
    <t>(mg/l)</t>
  </si>
  <si>
    <t>Rend.</t>
  </si>
  <si>
    <t>Tn/mes</t>
  </si>
  <si>
    <t>(%)</t>
  </si>
  <si>
    <t>Gen 99</t>
  </si>
  <si>
    <t>Feb 99</t>
  </si>
  <si>
    <t>Mar 99</t>
  </si>
  <si>
    <t>Abr 99</t>
  </si>
  <si>
    <t>Mai 99</t>
  </si>
  <si>
    <t>Jun 98</t>
  </si>
  <si>
    <t>Jul 99</t>
  </si>
  <si>
    <t>Ago 99</t>
  </si>
  <si>
    <t>Set 99</t>
  </si>
  <si>
    <t>Oct 99</t>
  </si>
  <si>
    <t>Nov 99</t>
  </si>
  <si>
    <t>Des 99</t>
  </si>
  <si>
    <t>TOTAL99</t>
  </si>
  <si>
    <t>MITJA99</t>
  </si>
  <si>
    <t>2000</t>
  </si>
  <si>
    <t xml:space="preserve">Gen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</si>
  <si>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</si>
  <si>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</si>
  <si>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</si>
  <si>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</si>
  <si>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</si>
  <si>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</si>
  <si>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</si>
  <si>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</si>
  <si>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</si>
  <si>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</si>
  <si>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Des</t>
  </si>
  <si>
    <t>TOTAL00</t>
  </si>
  <si>
    <t>MITJA00</t>
  </si>
  <si>
    <t>2001</t>
  </si>
  <si>
    <t>TOTAL01</t>
  </si>
  <si>
    <t>MITJA01</t>
  </si>
  <si>
    <t>2002</t>
  </si>
  <si>
    <t>TOTAL02</t>
  </si>
  <si>
    <t>MITJA02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</si>
  <si>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</si>
  <si>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</si>
  <si>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</si>
  <si>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</si>
  <si>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</si>
  <si>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</si>
  <si>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</si>
  <si>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</si>
  <si>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</si>
  <si>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</si>
  <si>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</si>
  <si>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</si>
  <si>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</si>
  <si>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</si>
  <si>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</si>
  <si>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</si>
  <si>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</si>
  <si>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</si>
  <si>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</si>
  <si>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</si>
  <si>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</si>
  <si>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</si>
  <si>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Saturació</t>
  </si>
  <si>
    <t xml:space="preserve">Saturacio </t>
  </si>
  <si>
    <t>Saturacio</t>
  </si>
  <si>
    <t>2010</t>
  </si>
  <si>
    <t>MES Kg/dia</t>
  </si>
  <si>
    <t>MES %</t>
  </si>
  <si>
    <t>DBO5 Kg/dia</t>
  </si>
  <si>
    <t>DBO5 %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</si>
  <si>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</si>
  <si>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</si>
  <si>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</si>
  <si>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</si>
  <si>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</si>
  <si>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</si>
  <si>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</si>
  <si>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</si>
  <si>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</si>
  <si>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</si>
  <si>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</si>
  <si>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</si>
  <si>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</si>
  <si>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</si>
  <si>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</si>
  <si>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</si>
  <si>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</si>
  <si>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</si>
  <si>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</si>
  <si>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</si>
  <si>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</si>
  <si>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</si>
  <si>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</si>
  <si>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</si>
  <si>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</si>
  <si>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</si>
  <si>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</si>
  <si>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-</t>
  </si>
  <si>
    <t>TOTAL19</t>
  </si>
  <si>
    <t>MITJA19</t>
  </si>
  <si>
    <t>2020</t>
  </si>
  <si>
    <t>TOTAL20</t>
  </si>
  <si>
    <t>MITJA20</t>
  </si>
  <si>
    <t>2021</t>
  </si>
  <si>
    <t>TOTAL 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</si>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</sst>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0.0"/>
    <numFmt numFmtId="167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0" fillId="0" borderId="0" xfId="0" applyNumberFormat="1"/>
    <xf numFmtId="3" fontId="3" fillId="0" borderId="2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167" fontId="4" fillId="0" borderId="1" xfId="2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right"/>
    </xf>
    <xf numFmtId="0" fontId="0" fillId="0" borderId="1" xfId="0" applyBorder="1"/>
    <xf numFmtId="0" fontId="1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left"/>
    </xf>
    <xf numFmtId="0" fontId="2" fillId="5" borderId="10" xfId="0" applyFont="1" applyFill="1" applyBorder="1" applyAlignment="1">
      <alignment horizontal="right"/>
    </xf>
    <xf numFmtId="3" fontId="3" fillId="6" borderId="11" xfId="0" applyNumberFormat="1" applyFont="1" applyFill="1" applyBorder="1" applyAlignment="1">
      <alignment horizontal="center"/>
    </xf>
    <xf numFmtId="3" fontId="3" fillId="6" borderId="12" xfId="0" applyNumberFormat="1" applyFont="1" applyFill="1" applyBorder="1" applyAlignment="1">
      <alignment horizontal="center"/>
    </xf>
    <xf numFmtId="3" fontId="3" fillId="6" borderId="13" xfId="0" applyNumberFormat="1" applyFon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9" fontId="4" fillId="0" borderId="19" xfId="2" applyFont="1" applyFill="1" applyBorder="1" applyAlignment="1">
      <alignment horizontal="center"/>
    </xf>
    <xf numFmtId="2" fontId="4" fillId="0" borderId="20" xfId="2" applyNumberFormat="1" applyFont="1" applyFill="1" applyBorder="1" applyAlignment="1">
      <alignment horizontal="center"/>
    </xf>
    <xf numFmtId="9" fontId="4" fillId="0" borderId="21" xfId="2" applyFont="1" applyFill="1" applyBorder="1" applyAlignment="1">
      <alignment horizontal="center"/>
    </xf>
    <xf numFmtId="2" fontId="4" fillId="0" borderId="22" xfId="2" applyNumberFormat="1" applyFont="1" applyFill="1" applyBorder="1" applyAlignment="1">
      <alignment horizontal="center"/>
    </xf>
    <xf numFmtId="3" fontId="3" fillId="7" borderId="23" xfId="0" applyNumberFormat="1" applyFont="1" applyFill="1" applyBorder="1" applyAlignment="1">
      <alignment horizontal="center"/>
    </xf>
    <xf numFmtId="3" fontId="3" fillId="7" borderId="24" xfId="0" applyNumberFormat="1" applyFont="1" applyFill="1" applyBorder="1" applyAlignment="1">
      <alignment horizontal="center"/>
    </xf>
    <xf numFmtId="3" fontId="3" fillId="7" borderId="25" xfId="0" applyNumberFormat="1" applyFont="1" applyFill="1" applyBorder="1" applyAlignment="1">
      <alignment horizontal="center"/>
    </xf>
    <xf numFmtId="3" fontId="3" fillId="7" borderId="26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2" fontId="4" fillId="0" borderId="28" xfId="2" applyNumberFormat="1" applyFont="1" applyFill="1" applyBorder="1" applyAlignment="1">
      <alignment horizontal="center"/>
    </xf>
    <xf numFmtId="9" fontId="4" fillId="0" borderId="29" xfId="2" applyFont="1" applyFill="1" applyBorder="1" applyAlignment="1">
      <alignment horizontal="center"/>
    </xf>
    <xf numFmtId="2" fontId="4" fillId="0" borderId="30" xfId="2" applyNumberFormat="1" applyFont="1" applyFill="1" applyBorder="1" applyAlignment="1">
      <alignment horizontal="center"/>
    </xf>
    <xf numFmtId="0" fontId="0" fillId="0" borderId="0" xfId="0" applyFill="1"/>
  </cellXfs>
  <cellStyles count="3">
    <cellStyle name="Millares 2" xfId="1" xr:uid="{00000000-0005-0000-0000-000000000000}"/>
    <cellStyle name="Normal" xfId="0" builtinId="0"/>
    <cellStyle name="Porcentaje" xfId="2" builtinId="5"/>
  </cellStyles>
  <dxfs count="5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T419"/>
  <sheetViews>
    <sheetView showGridLines="0" tabSelected="1" topLeftCell="A359" zoomScale="80" zoomScaleNormal="80" workbookViewId="0">
      <pane xSplit="1" topLeftCell="B1" activePane="topRight" state="frozen"/>
      <selection activeCell="A310" sqref="A310"/>
      <selection pane="topRight" activeCell="T367" sqref="T1:T1048576"/>
    </sheetView>
  </sheetViews>
  <sheetFormatPr baseColWidth="10" defaultColWidth="9.140625" defaultRowHeight="12.75" x14ac:dyDescent="0.2"/>
  <cols>
    <col min="1" max="1" width="8.7109375" customWidth="1"/>
    <col min="2" max="2" width="11" customWidth="1"/>
    <col min="3" max="14" width="8.7109375" customWidth="1"/>
    <col min="15" max="19" width="11.42578125" customWidth="1"/>
    <col min="20" max="20" width="11.42578125" style="70" customWidth="1"/>
    <col min="21" max="236" width="11.42578125" customWidth="1"/>
  </cols>
  <sheetData>
    <row r="1" spans="1:14" ht="26.25" x14ac:dyDescent="0.4">
      <c r="B1" s="14" t="s">
        <v>0</v>
      </c>
    </row>
    <row r="2" spans="1:14" x14ac:dyDescent="0.2">
      <c r="B2" s="39" t="s">
        <v>1</v>
      </c>
      <c r="C2" s="39">
        <v>1569</v>
      </c>
      <c r="D2" s="40" t="s">
        <v>2</v>
      </c>
      <c r="E2" s="41">
        <v>240</v>
      </c>
      <c r="F2" s="42" t="s">
        <v>3</v>
      </c>
      <c r="G2" s="43">
        <v>260</v>
      </c>
    </row>
    <row r="3" spans="1:14" x14ac:dyDescent="0.2">
      <c r="B3" s="44"/>
      <c r="C3" s="45" t="s">
        <v>4</v>
      </c>
      <c r="D3" s="46" t="s">
        <v>2</v>
      </c>
      <c r="E3" s="47">
        <v>591</v>
      </c>
      <c r="F3" s="48" t="s">
        <v>3</v>
      </c>
      <c r="G3" s="49">
        <v>640</v>
      </c>
    </row>
    <row r="4" spans="1:14" ht="20.25" x14ac:dyDescent="0.3">
      <c r="E4" s="15"/>
    </row>
    <row r="6" spans="1:14" ht="13.5" thickBot="1" x14ac:dyDescent="0.25"/>
    <row r="7" spans="1:14" ht="13.5" thickTop="1" x14ac:dyDescent="0.2">
      <c r="A7" s="20" t="s">
        <v>5</v>
      </c>
      <c r="B7" s="21" t="s">
        <v>6</v>
      </c>
      <c r="C7" s="21" t="s">
        <v>6</v>
      </c>
      <c r="D7" s="21" t="s">
        <v>7</v>
      </c>
      <c r="E7" s="21" t="s">
        <v>8</v>
      </c>
      <c r="F7" s="21" t="s">
        <v>2</v>
      </c>
      <c r="G7" s="21" t="s">
        <v>9</v>
      </c>
      <c r="H7" s="21" t="s">
        <v>10</v>
      </c>
      <c r="I7" s="21" t="s">
        <v>3</v>
      </c>
      <c r="J7" s="21" t="s">
        <v>11</v>
      </c>
      <c r="K7" s="21" t="s">
        <v>12</v>
      </c>
      <c r="L7" s="21" t="s">
        <v>13</v>
      </c>
      <c r="M7" s="21" t="s">
        <v>14</v>
      </c>
      <c r="N7" s="22" t="s">
        <v>15</v>
      </c>
    </row>
    <row r="8" spans="1:14" ht="13.5" thickBot="1" x14ac:dyDescent="0.25">
      <c r="A8" s="16" t="s">
        <v>16</v>
      </c>
      <c r="B8" s="17" t="s">
        <v>17</v>
      </c>
      <c r="C8" s="18" t="s">
        <v>18</v>
      </c>
      <c r="D8" s="17" t="s">
        <v>19</v>
      </c>
      <c r="E8" s="17" t="s">
        <v>19</v>
      </c>
      <c r="F8" s="17" t="s">
        <v>20</v>
      </c>
      <c r="G8" s="17" t="s">
        <v>19</v>
      </c>
      <c r="H8" s="17" t="s">
        <v>19</v>
      </c>
      <c r="I8" s="17" t="s">
        <v>20</v>
      </c>
      <c r="J8" s="17" t="s">
        <v>19</v>
      </c>
      <c r="K8" s="17" t="s">
        <v>19</v>
      </c>
      <c r="L8" s="17" t="s">
        <v>20</v>
      </c>
      <c r="M8" s="17" t="s">
        <v>21</v>
      </c>
      <c r="N8" s="19" t="s">
        <v>22</v>
      </c>
    </row>
    <row r="9" spans="1:14" ht="13.5" thickTop="1" x14ac:dyDescent="0.2">
      <c r="A9" s="1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3"/>
    </row>
    <row r="10" spans="1:14" x14ac:dyDescent="0.2">
      <c r="A10" s="1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</row>
    <row r="11" spans="1:14" x14ac:dyDescent="0.2">
      <c r="A11" s="1" t="s">
        <v>25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</row>
    <row r="12" spans="1:14" x14ac:dyDescent="0.2">
      <c r="A12" s="1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</row>
    <row r="13" spans="1:14" x14ac:dyDescent="0.2">
      <c r="A13" s="1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</row>
    <row r="14" spans="1:14" x14ac:dyDescent="0.2">
      <c r="A14" s="1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</row>
    <row r="15" spans="1:14" x14ac:dyDescent="0.2">
      <c r="A15" s="1" t="s">
        <v>29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</row>
    <row r="16" spans="1:14" x14ac:dyDescent="0.2">
      <c r="A16" s="1" t="s">
        <v>30</v>
      </c>
      <c r="B16" s="2">
        <v>15013</v>
      </c>
      <c r="C16" s="2">
        <v>484</v>
      </c>
      <c r="D16" s="2">
        <v>233</v>
      </c>
      <c r="E16" s="2">
        <v>9</v>
      </c>
      <c r="F16" s="2">
        <v>96</v>
      </c>
      <c r="G16" s="2">
        <v>240</v>
      </c>
      <c r="H16" s="2">
        <v>14</v>
      </c>
      <c r="I16" s="2">
        <v>94</v>
      </c>
      <c r="J16" s="2">
        <v>906</v>
      </c>
      <c r="K16" s="2">
        <v>53</v>
      </c>
      <c r="L16" s="2">
        <v>94</v>
      </c>
      <c r="M16" s="3"/>
      <c r="N16" s="3"/>
    </row>
    <row r="17" spans="1:14" x14ac:dyDescent="0.2">
      <c r="A17" s="1" t="s">
        <v>31</v>
      </c>
      <c r="B17" s="2">
        <v>9400</v>
      </c>
      <c r="C17" s="2">
        <v>319</v>
      </c>
      <c r="D17" s="2">
        <v>172</v>
      </c>
      <c r="E17" s="2">
        <v>4</v>
      </c>
      <c r="F17" s="2">
        <v>98</v>
      </c>
      <c r="G17" s="2">
        <v>295</v>
      </c>
      <c r="H17" s="2">
        <v>5</v>
      </c>
      <c r="I17" s="2">
        <v>99</v>
      </c>
      <c r="J17" s="2">
        <v>686</v>
      </c>
      <c r="K17" s="2">
        <v>13</v>
      </c>
      <c r="L17" s="2">
        <v>98</v>
      </c>
      <c r="M17" s="3"/>
      <c r="N17" s="3"/>
    </row>
    <row r="18" spans="1:14" x14ac:dyDescent="0.2">
      <c r="A18" s="1" t="s">
        <v>32</v>
      </c>
      <c r="B18" s="2">
        <v>8081</v>
      </c>
      <c r="C18" s="2">
        <v>260</v>
      </c>
      <c r="D18" s="2">
        <v>210</v>
      </c>
      <c r="E18" s="2">
        <v>6</v>
      </c>
      <c r="F18" s="2">
        <v>97</v>
      </c>
      <c r="G18" s="2">
        <v>241</v>
      </c>
      <c r="H18" s="2">
        <v>11</v>
      </c>
      <c r="I18" s="2">
        <v>93</v>
      </c>
      <c r="J18" s="2">
        <v>743</v>
      </c>
      <c r="K18" s="2">
        <v>35</v>
      </c>
      <c r="L18" s="2">
        <v>95</v>
      </c>
      <c r="M18" s="3"/>
      <c r="N18" s="3"/>
    </row>
    <row r="19" spans="1:14" x14ac:dyDescent="0.2">
      <c r="A19" s="1" t="s">
        <v>33</v>
      </c>
      <c r="B19" s="2">
        <v>6829</v>
      </c>
      <c r="C19" s="2">
        <v>230</v>
      </c>
      <c r="D19" s="2">
        <v>224</v>
      </c>
      <c r="E19" s="2">
        <v>12</v>
      </c>
      <c r="F19" s="2">
        <v>91</v>
      </c>
      <c r="G19" s="2">
        <v>357</v>
      </c>
      <c r="H19" s="2">
        <v>6</v>
      </c>
      <c r="I19" s="2">
        <v>98</v>
      </c>
      <c r="J19" s="2">
        <v>706</v>
      </c>
      <c r="K19" s="2">
        <v>22</v>
      </c>
      <c r="L19" s="2">
        <v>95</v>
      </c>
      <c r="M19" s="3"/>
      <c r="N19" s="3"/>
    </row>
    <row r="20" spans="1:14" ht="13.5" thickBot="1" x14ac:dyDescent="0.25">
      <c r="A20" s="1" t="s">
        <v>34</v>
      </c>
      <c r="B20" s="2">
        <v>6340</v>
      </c>
      <c r="C20" s="2">
        <v>216</v>
      </c>
      <c r="D20" s="2">
        <v>225</v>
      </c>
      <c r="E20" s="2">
        <v>10</v>
      </c>
      <c r="F20" s="2">
        <v>95</v>
      </c>
      <c r="G20" s="2">
        <v>305</v>
      </c>
      <c r="H20" s="2">
        <v>5</v>
      </c>
      <c r="I20" s="2">
        <v>98</v>
      </c>
      <c r="J20" s="2">
        <v>514</v>
      </c>
      <c r="K20" s="2">
        <v>12</v>
      </c>
      <c r="L20" s="2">
        <v>97</v>
      </c>
      <c r="M20" s="3"/>
      <c r="N20" s="3"/>
    </row>
    <row r="21" spans="1:14" ht="13.5" thickTop="1" x14ac:dyDescent="0.2">
      <c r="A21" s="5" t="s">
        <v>35</v>
      </c>
      <c r="B21" s="6">
        <f>SUM(B14:B20)</f>
        <v>45663</v>
      </c>
      <c r="C21" s="6">
        <f t="shared" ref="C21:J21" si="0">SUM(C14:C20)</f>
        <v>1509</v>
      </c>
      <c r="D21" s="6">
        <f t="shared" si="0"/>
        <v>1064</v>
      </c>
      <c r="E21" s="6">
        <f>SUM(E14:E20)</f>
        <v>41</v>
      </c>
      <c r="F21" s="6">
        <f>SUM(F14:F20)</f>
        <v>477</v>
      </c>
      <c r="G21" s="6">
        <f>SUM(G14:G20)</f>
        <v>1438</v>
      </c>
      <c r="H21" s="6">
        <f>SUM(H14:H20)</f>
        <v>41</v>
      </c>
      <c r="I21" s="6">
        <f>SUM(I14:I20)</f>
        <v>482</v>
      </c>
      <c r="J21" s="6">
        <f t="shared" si="0"/>
        <v>3555</v>
      </c>
      <c r="K21" s="6">
        <f>SUM(K14:K20)</f>
        <v>135</v>
      </c>
      <c r="L21" s="6">
        <f>SUM(L14:L20)</f>
        <v>479</v>
      </c>
      <c r="M21" s="6">
        <f>SUM(M9:M20)</f>
        <v>0</v>
      </c>
      <c r="N21" s="6">
        <f>SUM(N9:N20)</f>
        <v>0</v>
      </c>
    </row>
    <row r="22" spans="1:14" ht="13.5" thickBot="1" x14ac:dyDescent="0.25">
      <c r="A22" s="7" t="s">
        <v>36</v>
      </c>
      <c r="B22" s="8">
        <f>B21/7</f>
        <v>6523.2857142857147</v>
      </c>
      <c r="C22" s="8">
        <f t="shared" ref="C22:J22" si="1">C21/7</f>
        <v>215.57142857142858</v>
      </c>
      <c r="D22" s="8">
        <f t="shared" si="1"/>
        <v>152</v>
      </c>
      <c r="E22" s="8">
        <f>E21/7</f>
        <v>5.8571428571428568</v>
      </c>
      <c r="F22" s="8">
        <f>F21/5</f>
        <v>95.4</v>
      </c>
      <c r="G22" s="8">
        <f>G21/7</f>
        <v>205.42857142857142</v>
      </c>
      <c r="H22" s="8">
        <f>H21/7</f>
        <v>5.8571428571428568</v>
      </c>
      <c r="I22" s="8">
        <f>I21/5</f>
        <v>96.4</v>
      </c>
      <c r="J22" s="8">
        <f t="shared" si="1"/>
        <v>507.85714285714283</v>
      </c>
      <c r="K22" s="8">
        <f>K21/7</f>
        <v>19.285714285714285</v>
      </c>
      <c r="L22" s="8">
        <f>L21/5</f>
        <v>95.8</v>
      </c>
      <c r="M22" s="8" t="e">
        <f>AVERAGE(M9:M20)</f>
        <v>#DIV/0!</v>
      </c>
      <c r="N22" s="27" t="e">
        <f>AVERAGE(N9:N20)</f>
        <v>#DIV/0!</v>
      </c>
    </row>
    <row r="23" spans="1:14" ht="13.5" thickTop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0"/>
    </row>
    <row r="24" spans="1:14" ht="13.5" thickBo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"/>
      <c r="N24" s="13"/>
    </row>
    <row r="25" spans="1:14" ht="13.5" thickTop="1" x14ac:dyDescent="0.2">
      <c r="A25" s="20" t="s">
        <v>5</v>
      </c>
      <c r="B25" s="21" t="s">
        <v>6</v>
      </c>
      <c r="C25" s="21" t="s">
        <v>6</v>
      </c>
      <c r="D25" s="21" t="s">
        <v>7</v>
      </c>
      <c r="E25" s="21" t="s">
        <v>8</v>
      </c>
      <c r="F25" s="21" t="s">
        <v>2</v>
      </c>
      <c r="G25" s="21" t="s">
        <v>9</v>
      </c>
      <c r="H25" s="21" t="s">
        <v>10</v>
      </c>
      <c r="I25" s="21" t="s">
        <v>3</v>
      </c>
      <c r="J25" s="21" t="s">
        <v>11</v>
      </c>
      <c r="K25" s="21" t="s">
        <v>12</v>
      </c>
      <c r="L25" s="21" t="s">
        <v>13</v>
      </c>
      <c r="M25" s="21" t="s">
        <v>14</v>
      </c>
      <c r="N25" s="22" t="s">
        <v>15</v>
      </c>
    </row>
    <row r="26" spans="1:14" ht="13.5" thickBot="1" x14ac:dyDescent="0.25">
      <c r="A26" s="16" t="s">
        <v>37</v>
      </c>
      <c r="B26" s="17" t="s">
        <v>17</v>
      </c>
      <c r="C26" s="18" t="s">
        <v>18</v>
      </c>
      <c r="D26" s="17" t="s">
        <v>19</v>
      </c>
      <c r="E26" s="17" t="s">
        <v>19</v>
      </c>
      <c r="F26" s="17" t="s">
        <v>20</v>
      </c>
      <c r="G26" s="17" t="s">
        <v>19</v>
      </c>
      <c r="H26" s="17" t="s">
        <v>19</v>
      </c>
      <c r="I26" s="17" t="s">
        <v>20</v>
      </c>
      <c r="J26" s="17" t="s">
        <v>19</v>
      </c>
      <c r="K26" s="17" t="s">
        <v>19</v>
      </c>
      <c r="L26" s="17" t="s">
        <v>20</v>
      </c>
      <c r="M26" s="17" t="s">
        <v>21</v>
      </c>
      <c r="N26" s="19" t="s">
        <v>22</v>
      </c>
    </row>
    <row r="27" spans="1:14" ht="13.5" thickTop="1" x14ac:dyDescent="0.2">
      <c r="A27" s="1" t="s">
        <v>38</v>
      </c>
      <c r="B27" s="2">
        <v>7589</v>
      </c>
      <c r="C27" s="2">
        <v>244</v>
      </c>
      <c r="D27" s="2">
        <v>191</v>
      </c>
      <c r="E27" s="2">
        <v>14</v>
      </c>
      <c r="F27" s="2">
        <v>92</v>
      </c>
      <c r="G27" s="2">
        <v>254</v>
      </c>
      <c r="H27" s="2">
        <v>6</v>
      </c>
      <c r="I27" s="2">
        <v>97</v>
      </c>
      <c r="J27" s="2">
        <v>679</v>
      </c>
      <c r="K27" s="2">
        <v>27</v>
      </c>
      <c r="L27" s="2">
        <v>96</v>
      </c>
      <c r="M27" s="29">
        <v>16.5</v>
      </c>
      <c r="N27" s="3">
        <v>13.3</v>
      </c>
    </row>
    <row r="28" spans="1:14" x14ac:dyDescent="0.2">
      <c r="A28" s="1" t="s">
        <v>39</v>
      </c>
      <c r="B28" s="2">
        <v>6640</v>
      </c>
      <c r="C28" s="2">
        <v>229</v>
      </c>
      <c r="D28" s="2">
        <v>221</v>
      </c>
      <c r="E28" s="2">
        <v>11</v>
      </c>
      <c r="F28" s="2">
        <v>94</v>
      </c>
      <c r="G28" s="2">
        <v>277</v>
      </c>
      <c r="H28" s="2">
        <v>14</v>
      </c>
      <c r="I28" s="2">
        <v>95</v>
      </c>
      <c r="J28" s="2">
        <v>687</v>
      </c>
      <c r="K28" s="2">
        <v>55</v>
      </c>
      <c r="L28" s="2">
        <v>92</v>
      </c>
      <c r="M28" s="28">
        <v>6.6</v>
      </c>
      <c r="N28" s="3">
        <v>13</v>
      </c>
    </row>
    <row r="29" spans="1:14" x14ac:dyDescent="0.2">
      <c r="A29" s="1" t="s">
        <v>40</v>
      </c>
      <c r="B29" s="2">
        <v>7841</v>
      </c>
      <c r="C29" s="2">
        <v>251</v>
      </c>
      <c r="D29" s="2">
        <v>222</v>
      </c>
      <c r="E29" s="2">
        <v>8</v>
      </c>
      <c r="F29" s="2">
        <v>95</v>
      </c>
      <c r="G29" s="2">
        <v>269</v>
      </c>
      <c r="H29" s="2">
        <v>9</v>
      </c>
      <c r="I29" s="2">
        <v>97</v>
      </c>
      <c r="J29" s="2">
        <v>614</v>
      </c>
      <c r="K29" s="2">
        <v>28</v>
      </c>
      <c r="L29" s="2">
        <v>95</v>
      </c>
      <c r="M29" s="28">
        <v>13.2</v>
      </c>
      <c r="N29" s="3">
        <v>13</v>
      </c>
    </row>
    <row r="30" spans="1:14" x14ac:dyDescent="0.2">
      <c r="A30" s="1" t="s">
        <v>41</v>
      </c>
      <c r="B30" s="2">
        <v>9461</v>
      </c>
      <c r="C30" s="2">
        <v>313</v>
      </c>
      <c r="D30" s="2">
        <v>204</v>
      </c>
      <c r="E30" s="2">
        <v>15</v>
      </c>
      <c r="F30" s="2">
        <v>93</v>
      </c>
      <c r="G30" s="2">
        <v>297</v>
      </c>
      <c r="H30" s="2">
        <v>10</v>
      </c>
      <c r="I30" s="2">
        <v>97</v>
      </c>
      <c r="J30" s="2">
        <v>696</v>
      </c>
      <c r="K30" s="2">
        <v>34</v>
      </c>
      <c r="L30" s="2">
        <v>96</v>
      </c>
      <c r="M30" s="28">
        <v>19.8</v>
      </c>
      <c r="N30" s="3">
        <v>13</v>
      </c>
    </row>
    <row r="31" spans="1:14" x14ac:dyDescent="0.2">
      <c r="A31" s="1" t="s">
        <v>42</v>
      </c>
      <c r="B31" s="2">
        <v>9293</v>
      </c>
      <c r="C31" s="2">
        <v>300</v>
      </c>
      <c r="D31" s="2">
        <v>161</v>
      </c>
      <c r="E31" s="2">
        <v>10</v>
      </c>
      <c r="F31" s="2">
        <v>96</v>
      </c>
      <c r="G31" s="2">
        <v>214</v>
      </c>
      <c r="H31" s="2">
        <v>8</v>
      </c>
      <c r="I31" s="2">
        <v>98</v>
      </c>
      <c r="J31" s="2">
        <v>400</v>
      </c>
      <c r="K31" s="2">
        <v>32</v>
      </c>
      <c r="L31" s="2">
        <v>94</v>
      </c>
      <c r="M31" s="28">
        <v>19.8</v>
      </c>
      <c r="N31" s="3">
        <v>13</v>
      </c>
    </row>
    <row r="32" spans="1:14" x14ac:dyDescent="0.2">
      <c r="A32" s="1" t="s">
        <v>43</v>
      </c>
      <c r="B32" s="2">
        <v>10069</v>
      </c>
      <c r="C32" s="2">
        <v>343</v>
      </c>
      <c r="D32" s="2">
        <v>120</v>
      </c>
      <c r="E32" s="2">
        <v>12</v>
      </c>
      <c r="F32" s="2">
        <v>86</v>
      </c>
      <c r="G32" s="2">
        <v>125</v>
      </c>
      <c r="H32" s="2">
        <v>4</v>
      </c>
      <c r="I32" s="2">
        <v>96</v>
      </c>
      <c r="J32" s="2">
        <v>360</v>
      </c>
      <c r="K32" s="2">
        <v>27</v>
      </c>
      <c r="L32" s="2">
        <v>93</v>
      </c>
      <c r="M32" s="28">
        <v>17.600000000000001</v>
      </c>
      <c r="N32" s="3">
        <v>13</v>
      </c>
    </row>
    <row r="33" spans="1:14" x14ac:dyDescent="0.2">
      <c r="A33" s="1" t="s">
        <v>44</v>
      </c>
      <c r="B33" s="2">
        <v>12357</v>
      </c>
      <c r="C33" s="2">
        <v>397</v>
      </c>
      <c r="D33" s="2">
        <v>129</v>
      </c>
      <c r="E33" s="2">
        <v>8</v>
      </c>
      <c r="F33" s="2">
        <v>94</v>
      </c>
      <c r="G33" s="2">
        <v>171</v>
      </c>
      <c r="H33" s="2">
        <v>4</v>
      </c>
      <c r="I33" s="2">
        <v>97</v>
      </c>
      <c r="J33" s="2">
        <v>424</v>
      </c>
      <c r="K33" s="2">
        <v>24</v>
      </c>
      <c r="L33" s="2">
        <v>94</v>
      </c>
      <c r="M33" s="28">
        <v>6.6</v>
      </c>
      <c r="N33" s="3">
        <v>12.5</v>
      </c>
    </row>
    <row r="34" spans="1:14" x14ac:dyDescent="0.2">
      <c r="A34" s="1" t="s">
        <v>45</v>
      </c>
      <c r="B34" s="2">
        <v>15144</v>
      </c>
      <c r="C34" s="2">
        <v>499</v>
      </c>
      <c r="D34" s="2">
        <v>77</v>
      </c>
      <c r="E34" s="2">
        <v>16</v>
      </c>
      <c r="F34" s="2">
        <v>79</v>
      </c>
      <c r="G34" s="2">
        <v>279</v>
      </c>
      <c r="H34" s="2">
        <v>18</v>
      </c>
      <c r="I34" s="2">
        <v>94</v>
      </c>
      <c r="J34" s="2">
        <v>715</v>
      </c>
      <c r="K34" s="2">
        <v>44</v>
      </c>
      <c r="L34" s="2">
        <v>94</v>
      </c>
      <c r="M34" s="28"/>
      <c r="N34" s="3"/>
    </row>
    <row r="35" spans="1:14" x14ac:dyDescent="0.2">
      <c r="A35" s="1" t="s">
        <v>46</v>
      </c>
      <c r="B35" s="2">
        <v>8905</v>
      </c>
      <c r="C35" s="2">
        <v>292</v>
      </c>
      <c r="D35" s="2">
        <v>138</v>
      </c>
      <c r="E35" s="2">
        <v>17</v>
      </c>
      <c r="F35" s="2">
        <v>87</v>
      </c>
      <c r="G35" s="2">
        <v>238</v>
      </c>
      <c r="H35" s="2">
        <v>22</v>
      </c>
      <c r="I35" s="2">
        <v>91</v>
      </c>
      <c r="J35" s="2">
        <v>467</v>
      </c>
      <c r="K35" s="2">
        <v>51</v>
      </c>
      <c r="L35" s="2">
        <v>89</v>
      </c>
      <c r="M35" s="28"/>
      <c r="N35" s="3"/>
    </row>
    <row r="36" spans="1:14" x14ac:dyDescent="0.2">
      <c r="A36" s="1" t="s">
        <v>47</v>
      </c>
      <c r="B36" s="2">
        <v>11374</v>
      </c>
      <c r="C36" s="2">
        <v>364</v>
      </c>
      <c r="D36" s="2">
        <v>225</v>
      </c>
      <c r="E36" s="2">
        <v>20</v>
      </c>
      <c r="F36" s="2">
        <v>91</v>
      </c>
      <c r="G36" s="2">
        <v>307</v>
      </c>
      <c r="H36" s="2">
        <v>16</v>
      </c>
      <c r="I36" s="2">
        <v>95</v>
      </c>
      <c r="J36" s="2">
        <v>744</v>
      </c>
      <c r="K36" s="2">
        <v>55</v>
      </c>
      <c r="L36" s="2">
        <v>92</v>
      </c>
      <c r="M36" s="28"/>
      <c r="N36" s="3"/>
    </row>
    <row r="37" spans="1:14" x14ac:dyDescent="0.2">
      <c r="A37" s="23" t="s">
        <v>48</v>
      </c>
      <c r="B37" s="2">
        <v>8672</v>
      </c>
      <c r="C37" s="2">
        <v>290</v>
      </c>
      <c r="D37" s="2">
        <v>149</v>
      </c>
      <c r="E37" s="2">
        <v>12</v>
      </c>
      <c r="F37" s="2">
        <v>92</v>
      </c>
      <c r="G37" s="2">
        <v>302</v>
      </c>
      <c r="H37" s="2">
        <v>5</v>
      </c>
      <c r="I37" s="2">
        <v>98</v>
      </c>
      <c r="J37" s="2">
        <v>620</v>
      </c>
      <c r="K37" s="2">
        <v>26</v>
      </c>
      <c r="L37" s="2">
        <v>96</v>
      </c>
      <c r="M37" s="28"/>
      <c r="N37" s="3"/>
    </row>
    <row r="38" spans="1:14" ht="13.5" thickBot="1" x14ac:dyDescent="0.25">
      <c r="A38" s="25" t="s">
        <v>49</v>
      </c>
      <c r="B38" s="2">
        <v>9085</v>
      </c>
      <c r="C38" s="2">
        <v>294</v>
      </c>
      <c r="D38" s="2">
        <v>187</v>
      </c>
      <c r="E38" s="2">
        <v>9</v>
      </c>
      <c r="F38" s="2">
        <v>95</v>
      </c>
      <c r="G38" s="2">
        <v>250</v>
      </c>
      <c r="H38" s="2">
        <v>6</v>
      </c>
      <c r="I38" s="2">
        <v>97</v>
      </c>
      <c r="J38" s="2">
        <v>562</v>
      </c>
      <c r="K38" s="2">
        <v>28</v>
      </c>
      <c r="L38" s="2">
        <v>95</v>
      </c>
      <c r="M38" s="28"/>
      <c r="N38" s="3"/>
    </row>
    <row r="39" spans="1:14" ht="13.5" thickTop="1" x14ac:dyDescent="0.2">
      <c r="A39" s="24" t="s">
        <v>50</v>
      </c>
      <c r="B39" s="6">
        <f>SUM(B27:B38)</f>
        <v>116430</v>
      </c>
      <c r="C39" s="6">
        <f t="shared" ref="C39:J39" si="2">SUM(C27:C38)</f>
        <v>3816</v>
      </c>
      <c r="D39" s="6">
        <f t="shared" si="2"/>
        <v>2024</v>
      </c>
      <c r="E39" s="6">
        <f>SUM(E27:E38)</f>
        <v>152</v>
      </c>
      <c r="F39" s="6">
        <f>SUM(F27:F38)</f>
        <v>1094</v>
      </c>
      <c r="G39" s="6">
        <f>SUM(G27:G38)</f>
        <v>2983</v>
      </c>
      <c r="H39" s="6">
        <f>SUM(H27:H38)</f>
        <v>122</v>
      </c>
      <c r="I39" s="6">
        <f>SUM(I27:I38)</f>
        <v>1152</v>
      </c>
      <c r="J39" s="6">
        <f t="shared" si="2"/>
        <v>6968</v>
      </c>
      <c r="K39" s="6">
        <f t="shared" ref="K39:N39" si="3">SUM(K27:K38)</f>
        <v>431</v>
      </c>
      <c r="L39" s="6">
        <f t="shared" si="3"/>
        <v>1126</v>
      </c>
      <c r="M39" s="6">
        <f t="shared" si="3"/>
        <v>100.1</v>
      </c>
      <c r="N39" s="6">
        <f t="shared" si="3"/>
        <v>90.8</v>
      </c>
    </row>
    <row r="40" spans="1:14" ht="13.5" thickBot="1" x14ac:dyDescent="0.25">
      <c r="A40" s="7" t="s">
        <v>51</v>
      </c>
      <c r="B40" s="8">
        <f>AVERAGE(B27:B38)</f>
        <v>9702.5</v>
      </c>
      <c r="C40" s="8">
        <f t="shared" ref="C40:J40" si="4">AVERAGE(C27:C38)</f>
        <v>318</v>
      </c>
      <c r="D40" s="8">
        <f t="shared" si="4"/>
        <v>168.66666666666666</v>
      </c>
      <c r="E40" s="8">
        <f>AVERAGE(E27:E38)</f>
        <v>12.666666666666666</v>
      </c>
      <c r="F40" s="8">
        <f>AVERAGE(F27:F38)</f>
        <v>91.166666666666671</v>
      </c>
      <c r="G40" s="8">
        <f>AVERAGE(G27:G38)</f>
        <v>248.58333333333334</v>
      </c>
      <c r="H40" s="8">
        <f>AVERAGE(H27:H38)</f>
        <v>10.166666666666666</v>
      </c>
      <c r="I40" s="8">
        <f>AVERAGE(I27:I38)</f>
        <v>96</v>
      </c>
      <c r="J40" s="8">
        <f t="shared" si="4"/>
        <v>580.66666666666663</v>
      </c>
      <c r="K40" s="8">
        <f t="shared" ref="K40:N40" si="5">AVERAGE(K27:K38)</f>
        <v>35.916666666666664</v>
      </c>
      <c r="L40" s="8">
        <f t="shared" si="5"/>
        <v>93.833333333333329</v>
      </c>
      <c r="M40" s="27">
        <f t="shared" si="5"/>
        <v>14.299999999999999</v>
      </c>
      <c r="N40" s="27">
        <f t="shared" si="5"/>
        <v>12.971428571428572</v>
      </c>
    </row>
    <row r="41" spans="1:14" ht="13.5" thickTop="1" x14ac:dyDescent="0.2"/>
    <row r="42" spans="1:14" ht="13.5" thickBot="1" x14ac:dyDescent="0.25"/>
    <row r="43" spans="1:14" ht="13.5" thickTop="1" x14ac:dyDescent="0.2">
      <c r="A43" s="20" t="s">
        <v>5</v>
      </c>
      <c r="B43" s="21" t="s">
        <v>6</v>
      </c>
      <c r="C43" s="21" t="s">
        <v>6</v>
      </c>
      <c r="D43" s="21" t="s">
        <v>7</v>
      </c>
      <c r="E43" s="21" t="s">
        <v>8</v>
      </c>
      <c r="F43" s="21" t="s">
        <v>2</v>
      </c>
      <c r="G43" s="21" t="s">
        <v>9</v>
      </c>
      <c r="H43" s="21" t="s">
        <v>10</v>
      </c>
      <c r="I43" s="21" t="s">
        <v>3</v>
      </c>
      <c r="J43" s="21" t="s">
        <v>11</v>
      </c>
      <c r="K43" s="21" t="s">
        <v>12</v>
      </c>
      <c r="L43" s="21" t="s">
        <v>13</v>
      </c>
      <c r="M43" s="21" t="s">
        <v>14</v>
      </c>
      <c r="N43" s="22" t="s">
        <v>15</v>
      </c>
    </row>
    <row r="44" spans="1:14" ht="13.5" thickBot="1" x14ac:dyDescent="0.25">
      <c r="A44" s="16" t="s">
        <v>52</v>
      </c>
      <c r="B44" s="17" t="s">
        <v>17</v>
      </c>
      <c r="C44" s="18" t="s">
        <v>18</v>
      </c>
      <c r="D44" s="17" t="s">
        <v>19</v>
      </c>
      <c r="E44" s="17" t="s">
        <v>19</v>
      </c>
      <c r="F44" s="17" t="s">
        <v>20</v>
      </c>
      <c r="G44" s="17" t="s">
        <v>19</v>
      </c>
      <c r="H44" s="17" t="s">
        <v>19</v>
      </c>
      <c r="I44" s="17" t="s">
        <v>20</v>
      </c>
      <c r="J44" s="17" t="s">
        <v>19</v>
      </c>
      <c r="K44" s="17" t="s">
        <v>19</v>
      </c>
      <c r="L44" s="17" t="s">
        <v>20</v>
      </c>
      <c r="M44" s="17" t="s">
        <v>21</v>
      </c>
      <c r="N44" s="19" t="s">
        <v>22</v>
      </c>
    </row>
    <row r="45" spans="1:14" ht="13.5" thickTop="1" x14ac:dyDescent="0.2">
      <c r="A45" s="1" t="s">
        <v>38</v>
      </c>
      <c r="B45" s="2">
        <v>7746</v>
      </c>
      <c r="C45" s="2">
        <v>253</v>
      </c>
      <c r="D45" s="2">
        <v>176</v>
      </c>
      <c r="E45" s="2">
        <v>7</v>
      </c>
      <c r="F45" s="2">
        <v>96</v>
      </c>
      <c r="G45" s="2">
        <v>205</v>
      </c>
      <c r="H45" s="2">
        <v>2</v>
      </c>
      <c r="I45" s="2">
        <v>99</v>
      </c>
      <c r="J45" s="2">
        <v>483</v>
      </c>
      <c r="K45" s="2">
        <v>17</v>
      </c>
      <c r="L45" s="2">
        <v>96</v>
      </c>
      <c r="M45" s="29">
        <v>19.8</v>
      </c>
      <c r="N45" s="3">
        <v>12.5</v>
      </c>
    </row>
    <row r="46" spans="1:14" x14ac:dyDescent="0.2">
      <c r="A46" s="1" t="s">
        <v>39</v>
      </c>
      <c r="B46" s="2">
        <v>7446</v>
      </c>
      <c r="C46" s="2">
        <v>266</v>
      </c>
      <c r="D46" s="2">
        <v>141</v>
      </c>
      <c r="E46" s="2">
        <v>7</v>
      </c>
      <c r="F46" s="2">
        <v>95</v>
      </c>
      <c r="G46" s="2">
        <v>265</v>
      </c>
      <c r="H46" s="2">
        <v>4</v>
      </c>
      <c r="I46" s="2">
        <v>98</v>
      </c>
      <c r="J46" s="2">
        <v>465</v>
      </c>
      <c r="K46" s="2">
        <v>19</v>
      </c>
      <c r="L46" s="2">
        <v>96</v>
      </c>
      <c r="M46" s="28">
        <v>3.3</v>
      </c>
      <c r="N46" s="3">
        <v>13.9</v>
      </c>
    </row>
    <row r="47" spans="1:14" x14ac:dyDescent="0.2">
      <c r="A47" s="1" t="s">
        <v>40</v>
      </c>
      <c r="B47" s="2">
        <v>8023</v>
      </c>
      <c r="C47" s="2">
        <v>263</v>
      </c>
      <c r="D47" s="2">
        <v>226</v>
      </c>
      <c r="E47" s="2">
        <v>9</v>
      </c>
      <c r="F47" s="2">
        <v>96</v>
      </c>
      <c r="G47" s="2">
        <v>287</v>
      </c>
      <c r="H47" s="2">
        <v>4</v>
      </c>
      <c r="I47" s="2">
        <v>99</v>
      </c>
      <c r="J47" s="2">
        <v>612</v>
      </c>
      <c r="K47" s="2">
        <v>19</v>
      </c>
      <c r="L47" s="2">
        <v>97</v>
      </c>
      <c r="M47" s="28">
        <v>237</v>
      </c>
      <c r="N47" s="3">
        <v>13.3</v>
      </c>
    </row>
    <row r="48" spans="1:14" x14ac:dyDescent="0.2">
      <c r="A48" s="1" t="s">
        <v>41</v>
      </c>
      <c r="B48" s="2">
        <v>9275</v>
      </c>
      <c r="C48" s="2">
        <v>291</v>
      </c>
      <c r="D48" s="2">
        <v>213</v>
      </c>
      <c r="E48" s="2">
        <v>16</v>
      </c>
      <c r="F48" s="2">
        <v>92</v>
      </c>
      <c r="G48" s="2">
        <v>257</v>
      </c>
      <c r="H48" s="2">
        <v>11</v>
      </c>
      <c r="I48" s="2">
        <v>96</v>
      </c>
      <c r="J48" s="2">
        <v>569</v>
      </c>
      <c r="K48" s="2">
        <v>37</v>
      </c>
      <c r="L48" s="2">
        <v>94</v>
      </c>
      <c r="M48" s="28">
        <v>42.9</v>
      </c>
      <c r="N48" s="3">
        <v>12.8</v>
      </c>
    </row>
    <row r="49" spans="1:14" x14ac:dyDescent="0.2">
      <c r="A49" s="1" t="s">
        <v>42</v>
      </c>
      <c r="B49" s="2">
        <v>8876</v>
      </c>
      <c r="C49" s="2">
        <v>287</v>
      </c>
      <c r="D49" s="2">
        <v>169</v>
      </c>
      <c r="E49" s="2">
        <v>10</v>
      </c>
      <c r="F49" s="2">
        <v>94</v>
      </c>
      <c r="G49" s="2">
        <v>254</v>
      </c>
      <c r="H49" s="2">
        <v>6</v>
      </c>
      <c r="I49" s="2">
        <v>97</v>
      </c>
      <c r="J49" s="2">
        <v>485</v>
      </c>
      <c r="K49" s="2">
        <v>18</v>
      </c>
      <c r="L49" s="2">
        <v>96</v>
      </c>
      <c r="M49" s="28">
        <v>10.199999999999999</v>
      </c>
      <c r="N49" s="3">
        <v>13.1</v>
      </c>
    </row>
    <row r="50" spans="1:14" x14ac:dyDescent="0.2">
      <c r="A50" s="1" t="s">
        <v>43</v>
      </c>
      <c r="B50" s="2">
        <v>9193</v>
      </c>
      <c r="C50" s="2">
        <v>306</v>
      </c>
      <c r="D50" s="2">
        <v>247</v>
      </c>
      <c r="E50" s="2">
        <v>14</v>
      </c>
      <c r="F50" s="2">
        <v>94</v>
      </c>
      <c r="G50" s="2">
        <v>263</v>
      </c>
      <c r="H50" s="2">
        <v>6</v>
      </c>
      <c r="I50" s="2">
        <v>97</v>
      </c>
      <c r="J50" s="2">
        <v>636</v>
      </c>
      <c r="K50" s="2">
        <v>20</v>
      </c>
      <c r="L50" s="2">
        <v>96</v>
      </c>
      <c r="M50" s="28"/>
      <c r="N50" s="3"/>
    </row>
    <row r="51" spans="1:14" x14ac:dyDescent="0.2">
      <c r="A51" s="1" t="s">
        <v>44</v>
      </c>
      <c r="B51" s="2">
        <v>13809</v>
      </c>
      <c r="C51" s="2">
        <v>414</v>
      </c>
      <c r="D51" s="2">
        <v>223</v>
      </c>
      <c r="E51" s="2">
        <v>14</v>
      </c>
      <c r="F51" s="2">
        <v>93</v>
      </c>
      <c r="G51" s="2">
        <v>316</v>
      </c>
      <c r="H51" s="2">
        <v>10</v>
      </c>
      <c r="I51" s="2">
        <v>96</v>
      </c>
      <c r="J51" s="2">
        <v>577</v>
      </c>
      <c r="K51" s="2">
        <v>27</v>
      </c>
      <c r="L51" s="2">
        <v>95</v>
      </c>
      <c r="M51" s="28"/>
      <c r="N51" s="3"/>
    </row>
    <row r="52" spans="1:14" x14ac:dyDescent="0.2">
      <c r="A52" s="1" t="s">
        <v>45</v>
      </c>
      <c r="B52" s="2">
        <v>16278</v>
      </c>
      <c r="C52" s="2">
        <v>539</v>
      </c>
      <c r="D52" s="2">
        <v>205</v>
      </c>
      <c r="E52" s="2">
        <v>9</v>
      </c>
      <c r="F52" s="2">
        <v>95</v>
      </c>
      <c r="G52" s="2">
        <v>412</v>
      </c>
      <c r="H52" s="2">
        <v>13</v>
      </c>
      <c r="I52" s="2">
        <v>96</v>
      </c>
      <c r="J52" s="2">
        <v>613</v>
      </c>
      <c r="K52" s="2">
        <v>42</v>
      </c>
      <c r="L52" s="2">
        <v>91</v>
      </c>
      <c r="M52" s="28"/>
      <c r="N52" s="3"/>
    </row>
    <row r="53" spans="1:14" x14ac:dyDescent="0.2">
      <c r="A53" s="1" t="s">
        <v>46</v>
      </c>
      <c r="B53" s="2">
        <v>10405</v>
      </c>
      <c r="C53" s="2">
        <v>352</v>
      </c>
      <c r="D53" s="2">
        <v>255</v>
      </c>
      <c r="E53" s="2">
        <v>9</v>
      </c>
      <c r="F53" s="2">
        <v>96</v>
      </c>
      <c r="G53" s="2">
        <v>321</v>
      </c>
      <c r="H53" s="2">
        <v>5</v>
      </c>
      <c r="I53" s="2">
        <v>99</v>
      </c>
      <c r="J53" s="2">
        <v>794</v>
      </c>
      <c r="K53" s="2">
        <v>20</v>
      </c>
      <c r="L53" s="2">
        <v>98</v>
      </c>
      <c r="M53" s="28"/>
      <c r="N53" s="3"/>
    </row>
    <row r="54" spans="1:14" x14ac:dyDescent="0.2">
      <c r="A54" s="1" t="s">
        <v>47</v>
      </c>
      <c r="B54" s="2">
        <v>8567</v>
      </c>
      <c r="C54" s="2">
        <v>277</v>
      </c>
      <c r="D54" s="2">
        <v>208</v>
      </c>
      <c r="E54" s="2">
        <v>7</v>
      </c>
      <c r="F54" s="2">
        <v>95</v>
      </c>
      <c r="G54" s="2">
        <v>192</v>
      </c>
      <c r="H54" s="2">
        <v>7</v>
      </c>
      <c r="I54" s="2">
        <v>97</v>
      </c>
      <c r="J54" s="2">
        <v>517</v>
      </c>
      <c r="K54" s="2">
        <v>40</v>
      </c>
      <c r="L54" s="2">
        <v>92</v>
      </c>
      <c r="M54" s="28">
        <v>15</v>
      </c>
      <c r="N54" s="3">
        <v>12.1</v>
      </c>
    </row>
    <row r="55" spans="1:14" x14ac:dyDescent="0.2">
      <c r="A55" s="23" t="s">
        <v>48</v>
      </c>
      <c r="B55" s="2">
        <v>8853</v>
      </c>
      <c r="C55" s="2">
        <v>299</v>
      </c>
      <c r="D55" s="2">
        <v>159</v>
      </c>
      <c r="E55" s="2">
        <v>9</v>
      </c>
      <c r="F55" s="2">
        <v>94.33</v>
      </c>
      <c r="G55" s="2">
        <v>151</v>
      </c>
      <c r="H55" s="2">
        <v>6</v>
      </c>
      <c r="I55" s="2">
        <v>96</v>
      </c>
      <c r="J55" s="2">
        <v>531</v>
      </c>
      <c r="K55" s="2">
        <v>24</v>
      </c>
      <c r="L55" s="2">
        <v>95.48</v>
      </c>
      <c r="M55" s="28"/>
      <c r="N55" s="3"/>
    </row>
    <row r="56" spans="1:14" ht="13.5" thickBot="1" x14ac:dyDescent="0.25">
      <c r="A56" s="25" t="s">
        <v>49</v>
      </c>
      <c r="B56" s="2">
        <v>9278</v>
      </c>
      <c r="C56" s="2">
        <v>305</v>
      </c>
      <c r="D56" s="2">
        <v>202</v>
      </c>
      <c r="E56" s="2">
        <v>6</v>
      </c>
      <c r="F56" s="2">
        <v>97</v>
      </c>
      <c r="G56" s="2">
        <v>188</v>
      </c>
      <c r="H56" s="2">
        <v>5</v>
      </c>
      <c r="I56" s="2">
        <v>97</v>
      </c>
      <c r="J56" s="2">
        <v>594</v>
      </c>
      <c r="K56" s="2">
        <v>34</v>
      </c>
      <c r="L56" s="2">
        <v>94</v>
      </c>
      <c r="M56" s="28">
        <v>6.75</v>
      </c>
      <c r="N56" s="3">
        <v>13</v>
      </c>
    </row>
    <row r="57" spans="1:14" ht="13.5" thickTop="1" x14ac:dyDescent="0.2">
      <c r="A57" s="24" t="s">
        <v>53</v>
      </c>
      <c r="B57" s="6">
        <f t="shared" ref="B57:J57" si="6">SUM(B45:B56)</f>
        <v>117749</v>
      </c>
      <c r="C57" s="6">
        <f t="shared" si="6"/>
        <v>3852</v>
      </c>
      <c r="D57" s="6">
        <f t="shared" si="6"/>
        <v>2424</v>
      </c>
      <c r="E57" s="6">
        <f>SUM(E45:E56)</f>
        <v>117</v>
      </c>
      <c r="F57" s="6">
        <f>SUM(F45:F56)</f>
        <v>1137.33</v>
      </c>
      <c r="G57" s="6">
        <f>SUM(G45:G56)</f>
        <v>3111</v>
      </c>
      <c r="H57" s="6">
        <f>SUM(H45:H56)</f>
        <v>79</v>
      </c>
      <c r="I57" s="6">
        <f>SUM(I45:I56)</f>
        <v>1167</v>
      </c>
      <c r="J57" s="6">
        <f t="shared" si="6"/>
        <v>6876</v>
      </c>
      <c r="K57" s="6">
        <f t="shared" ref="K57:N57" si="7">SUM(K45:K56)</f>
        <v>317</v>
      </c>
      <c r="L57" s="6">
        <f t="shared" si="7"/>
        <v>1140.48</v>
      </c>
      <c r="M57" s="6">
        <f t="shared" si="7"/>
        <v>334.95</v>
      </c>
      <c r="N57" s="6">
        <f t="shared" si="7"/>
        <v>90.699999999999989</v>
      </c>
    </row>
    <row r="58" spans="1:14" ht="13.5" thickBot="1" x14ac:dyDescent="0.25">
      <c r="A58" s="7" t="s">
        <v>54</v>
      </c>
      <c r="B58" s="8">
        <f>AVERAGE(B45:B56)</f>
        <v>9812.4166666666661</v>
      </c>
      <c r="C58" s="8">
        <f t="shared" ref="C58:J58" si="8">AVERAGE(C45:C56)</f>
        <v>321</v>
      </c>
      <c r="D58" s="8">
        <f t="shared" si="8"/>
        <v>202</v>
      </c>
      <c r="E58" s="8">
        <f>AVERAGE(E45:E56)</f>
        <v>9.75</v>
      </c>
      <c r="F58" s="8">
        <f>AVERAGE(F45:F56)</f>
        <v>94.777499999999989</v>
      </c>
      <c r="G58" s="8">
        <f>AVERAGE(G45:G56)</f>
        <v>259.25</v>
      </c>
      <c r="H58" s="8">
        <f>AVERAGE(H45:H56)</f>
        <v>6.583333333333333</v>
      </c>
      <c r="I58" s="8">
        <f>AVERAGE(I45:I56)</f>
        <v>97.25</v>
      </c>
      <c r="J58" s="8">
        <f t="shared" si="8"/>
        <v>573</v>
      </c>
      <c r="K58" s="8">
        <f t="shared" ref="K58:N58" si="9">AVERAGE(K45:K56)</f>
        <v>26.416666666666668</v>
      </c>
      <c r="L58" s="8">
        <f t="shared" si="9"/>
        <v>95.04</v>
      </c>
      <c r="M58" s="8">
        <f t="shared" si="9"/>
        <v>47.85</v>
      </c>
      <c r="N58" s="8">
        <f t="shared" si="9"/>
        <v>12.957142857142856</v>
      </c>
    </row>
    <row r="59" spans="1:14" ht="13.5" thickTop="1" x14ac:dyDescent="0.2"/>
    <row r="60" spans="1:14" ht="13.5" thickBot="1" x14ac:dyDescent="0.25"/>
    <row r="61" spans="1:14" ht="13.5" thickTop="1" x14ac:dyDescent="0.2">
      <c r="A61" s="20" t="s">
        <v>5</v>
      </c>
      <c r="B61" s="21" t="s">
        <v>6</v>
      </c>
      <c r="C61" s="21" t="s">
        <v>6</v>
      </c>
      <c r="D61" s="21" t="s">
        <v>7</v>
      </c>
      <c r="E61" s="21" t="s">
        <v>8</v>
      </c>
      <c r="F61" s="21" t="s">
        <v>2</v>
      </c>
      <c r="G61" s="21" t="s">
        <v>9</v>
      </c>
      <c r="H61" s="21" t="s">
        <v>10</v>
      </c>
      <c r="I61" s="21" t="s">
        <v>3</v>
      </c>
      <c r="J61" s="21" t="s">
        <v>11</v>
      </c>
      <c r="K61" s="21" t="s">
        <v>12</v>
      </c>
      <c r="L61" s="21" t="s">
        <v>13</v>
      </c>
      <c r="M61" s="21" t="s">
        <v>14</v>
      </c>
      <c r="N61" s="22" t="s">
        <v>15</v>
      </c>
    </row>
    <row r="62" spans="1:14" ht="13.5" thickBot="1" x14ac:dyDescent="0.25">
      <c r="A62" s="16" t="s">
        <v>55</v>
      </c>
      <c r="B62" s="17" t="s">
        <v>17</v>
      </c>
      <c r="C62" s="18" t="s">
        <v>18</v>
      </c>
      <c r="D62" s="17" t="s">
        <v>19</v>
      </c>
      <c r="E62" s="17" t="s">
        <v>19</v>
      </c>
      <c r="F62" s="17" t="s">
        <v>20</v>
      </c>
      <c r="G62" s="17" t="s">
        <v>19</v>
      </c>
      <c r="H62" s="17" t="s">
        <v>19</v>
      </c>
      <c r="I62" s="17" t="s">
        <v>20</v>
      </c>
      <c r="J62" s="17" t="s">
        <v>19</v>
      </c>
      <c r="K62" s="17" t="s">
        <v>19</v>
      </c>
      <c r="L62" s="17" t="s">
        <v>20</v>
      </c>
      <c r="M62" s="17" t="s">
        <v>21</v>
      </c>
      <c r="N62" s="19" t="s">
        <v>22</v>
      </c>
    </row>
    <row r="63" spans="1:14" ht="13.5" thickTop="1" x14ac:dyDescent="0.2">
      <c r="A63" s="1" t="s">
        <v>38</v>
      </c>
      <c r="B63" s="2">
        <v>7270</v>
      </c>
      <c r="C63" s="2">
        <v>233</v>
      </c>
      <c r="D63" s="2">
        <v>279</v>
      </c>
      <c r="E63" s="2">
        <v>6</v>
      </c>
      <c r="F63" s="2">
        <v>97</v>
      </c>
      <c r="G63" s="2">
        <v>266</v>
      </c>
      <c r="H63" s="2">
        <v>6</v>
      </c>
      <c r="I63" s="2">
        <v>97</v>
      </c>
      <c r="J63" s="2">
        <v>619</v>
      </c>
      <c r="K63" s="2">
        <v>29</v>
      </c>
      <c r="L63" s="2">
        <v>95</v>
      </c>
      <c r="M63" s="4"/>
      <c r="N63" s="3"/>
    </row>
    <row r="64" spans="1:14" x14ac:dyDescent="0.2">
      <c r="A64" s="1" t="s">
        <v>39</v>
      </c>
      <c r="B64" s="2">
        <v>7225</v>
      </c>
      <c r="C64" s="2">
        <v>258</v>
      </c>
      <c r="D64" s="2">
        <v>244</v>
      </c>
      <c r="E64" s="2">
        <v>15</v>
      </c>
      <c r="F64" s="2">
        <v>94</v>
      </c>
      <c r="G64" s="2">
        <v>276</v>
      </c>
      <c r="H64" s="2">
        <v>6</v>
      </c>
      <c r="I64" s="2">
        <v>98</v>
      </c>
      <c r="J64" s="2">
        <v>662</v>
      </c>
      <c r="K64" s="2">
        <v>29</v>
      </c>
      <c r="L64" s="2">
        <v>96</v>
      </c>
      <c r="M64" s="3"/>
      <c r="N64" s="3"/>
    </row>
    <row r="65" spans="1:14" x14ac:dyDescent="0.2">
      <c r="A65" s="1" t="s">
        <v>40</v>
      </c>
      <c r="B65" s="2">
        <v>9257</v>
      </c>
      <c r="C65" s="2">
        <v>286</v>
      </c>
      <c r="D65" s="2">
        <v>210</v>
      </c>
      <c r="E65" s="2">
        <v>20</v>
      </c>
      <c r="F65" s="2">
        <v>91</v>
      </c>
      <c r="G65" s="2">
        <v>228</v>
      </c>
      <c r="H65" s="2">
        <v>11</v>
      </c>
      <c r="I65" s="2">
        <v>95</v>
      </c>
      <c r="J65" s="2">
        <v>624</v>
      </c>
      <c r="K65" s="2">
        <v>31</v>
      </c>
      <c r="L65" s="2">
        <v>95</v>
      </c>
      <c r="M65" s="3">
        <v>4</v>
      </c>
      <c r="N65" s="3">
        <v>12.6</v>
      </c>
    </row>
    <row r="66" spans="1:14" x14ac:dyDescent="0.2">
      <c r="A66" s="1" t="s">
        <v>41</v>
      </c>
      <c r="B66" s="2">
        <v>9681</v>
      </c>
      <c r="C66" s="2">
        <v>326</v>
      </c>
      <c r="D66" s="2">
        <v>193</v>
      </c>
      <c r="E66" s="2">
        <v>12</v>
      </c>
      <c r="F66" s="2">
        <v>93</v>
      </c>
      <c r="G66" s="2">
        <v>189</v>
      </c>
      <c r="H66" s="2">
        <v>7</v>
      </c>
      <c r="I66" s="2">
        <v>96</v>
      </c>
      <c r="J66" s="2">
        <v>483</v>
      </c>
      <c r="K66" s="2">
        <v>26</v>
      </c>
      <c r="L66" s="2">
        <v>94</v>
      </c>
      <c r="M66" s="3"/>
      <c r="N66" s="3"/>
    </row>
    <row r="67" spans="1:14" x14ac:dyDescent="0.2">
      <c r="A67" s="1" t="s">
        <v>42</v>
      </c>
      <c r="B67" s="2">
        <v>13260</v>
      </c>
      <c r="C67" s="2">
        <v>446</v>
      </c>
      <c r="D67" s="2">
        <v>182</v>
      </c>
      <c r="E67" s="2">
        <v>20</v>
      </c>
      <c r="F67" s="2">
        <v>91</v>
      </c>
      <c r="G67" s="2">
        <v>200</v>
      </c>
      <c r="H67" s="2">
        <v>9</v>
      </c>
      <c r="I67" s="2">
        <v>96</v>
      </c>
      <c r="J67" s="2">
        <v>533</v>
      </c>
      <c r="K67" s="2">
        <v>37</v>
      </c>
      <c r="L67" s="2">
        <v>92</v>
      </c>
      <c r="M67" s="3"/>
      <c r="N67" s="3"/>
    </row>
    <row r="68" spans="1:14" x14ac:dyDescent="0.2">
      <c r="A68" s="1" t="s">
        <v>43</v>
      </c>
      <c r="B68" s="2">
        <v>10877</v>
      </c>
      <c r="C68" s="2">
        <v>363</v>
      </c>
      <c r="D68" s="2">
        <v>339</v>
      </c>
      <c r="E68" s="2">
        <v>14</v>
      </c>
      <c r="F68" s="2">
        <v>96</v>
      </c>
      <c r="G68" s="2">
        <v>227</v>
      </c>
      <c r="H68" s="2">
        <v>7</v>
      </c>
      <c r="I68" s="2">
        <v>97</v>
      </c>
      <c r="J68" s="2">
        <v>610</v>
      </c>
      <c r="K68" s="2">
        <v>38</v>
      </c>
      <c r="L68" s="2">
        <v>92</v>
      </c>
      <c r="M68" s="3">
        <v>7</v>
      </c>
      <c r="N68" s="3">
        <v>12.6</v>
      </c>
    </row>
    <row r="69" spans="1:14" x14ac:dyDescent="0.2">
      <c r="A69" s="1" t="s">
        <v>44</v>
      </c>
      <c r="B69" s="2">
        <v>15041</v>
      </c>
      <c r="C69" s="2">
        <v>638</v>
      </c>
      <c r="D69" s="2">
        <v>195</v>
      </c>
      <c r="E69" s="2">
        <v>13</v>
      </c>
      <c r="F69" s="2">
        <v>92</v>
      </c>
      <c r="G69" s="2">
        <v>249</v>
      </c>
      <c r="H69" s="2">
        <v>3</v>
      </c>
      <c r="I69" s="2">
        <v>99</v>
      </c>
      <c r="J69" s="2">
        <v>589</v>
      </c>
      <c r="K69" s="2">
        <v>41</v>
      </c>
      <c r="L69" s="2">
        <v>94</v>
      </c>
      <c r="M69" s="3">
        <v>35</v>
      </c>
      <c r="N69" s="3">
        <v>11.6</v>
      </c>
    </row>
    <row r="70" spans="1:14" x14ac:dyDescent="0.2">
      <c r="A70" s="1" t="s">
        <v>45</v>
      </c>
      <c r="B70" s="2">
        <v>20214</v>
      </c>
      <c r="C70" s="2">
        <v>652</v>
      </c>
      <c r="D70" s="2">
        <v>266</v>
      </c>
      <c r="E70" s="2">
        <v>8</v>
      </c>
      <c r="F70" s="2">
        <v>97</v>
      </c>
      <c r="G70" s="2">
        <v>283</v>
      </c>
      <c r="H70" s="2">
        <v>17</v>
      </c>
      <c r="I70" s="2">
        <v>94</v>
      </c>
      <c r="J70" s="2">
        <v>628</v>
      </c>
      <c r="K70" s="2">
        <v>60</v>
      </c>
      <c r="L70" s="2">
        <v>90</v>
      </c>
      <c r="M70" s="3">
        <v>21</v>
      </c>
      <c r="N70" s="3">
        <v>12.8</v>
      </c>
    </row>
    <row r="71" spans="1:14" x14ac:dyDescent="0.2">
      <c r="A71" s="1" t="s">
        <v>46</v>
      </c>
      <c r="B71" s="2">
        <v>9763</v>
      </c>
      <c r="C71" s="2">
        <v>325</v>
      </c>
      <c r="D71" s="2">
        <v>205</v>
      </c>
      <c r="E71" s="2">
        <v>16</v>
      </c>
      <c r="F71" s="2">
        <v>91</v>
      </c>
      <c r="G71" s="2">
        <v>220</v>
      </c>
      <c r="H71" s="2">
        <v>13</v>
      </c>
      <c r="I71" s="2">
        <v>94</v>
      </c>
      <c r="J71" s="2">
        <v>470</v>
      </c>
      <c r="K71" s="2">
        <v>56</v>
      </c>
      <c r="L71" s="2">
        <v>88</v>
      </c>
      <c r="M71" s="3"/>
      <c r="N71" s="3"/>
    </row>
    <row r="72" spans="1:14" x14ac:dyDescent="0.2">
      <c r="A72" s="1" t="s">
        <v>47</v>
      </c>
      <c r="B72" s="2">
        <v>6398</v>
      </c>
      <c r="C72" s="2">
        <v>206</v>
      </c>
      <c r="D72" s="2">
        <v>198</v>
      </c>
      <c r="E72" s="2">
        <v>17</v>
      </c>
      <c r="F72" s="2">
        <v>92</v>
      </c>
      <c r="G72" s="2">
        <v>231</v>
      </c>
      <c r="H72" s="2">
        <v>10</v>
      </c>
      <c r="I72" s="2">
        <v>95</v>
      </c>
      <c r="J72" s="2">
        <v>500</v>
      </c>
      <c r="K72" s="2">
        <v>35</v>
      </c>
      <c r="L72" s="2">
        <v>93</v>
      </c>
      <c r="M72" s="3"/>
      <c r="N72" s="3"/>
    </row>
    <row r="73" spans="1:14" x14ac:dyDescent="0.2">
      <c r="A73" s="23" t="s">
        <v>48</v>
      </c>
      <c r="B73" s="2">
        <v>6128</v>
      </c>
      <c r="C73" s="2">
        <v>204</v>
      </c>
      <c r="D73" s="2">
        <v>241</v>
      </c>
      <c r="E73" s="2">
        <v>10</v>
      </c>
      <c r="F73" s="2">
        <v>97</v>
      </c>
      <c r="G73" s="2">
        <v>243</v>
      </c>
      <c r="H73" s="2">
        <v>9</v>
      </c>
      <c r="I73" s="2">
        <v>97</v>
      </c>
      <c r="J73" s="2">
        <v>656</v>
      </c>
      <c r="K73" s="2">
        <v>33</v>
      </c>
      <c r="L73" s="2">
        <v>96</v>
      </c>
      <c r="M73" s="3">
        <v>18</v>
      </c>
      <c r="N73" s="3">
        <v>13.1</v>
      </c>
    </row>
    <row r="74" spans="1:14" ht="13.5" thickBot="1" x14ac:dyDescent="0.25">
      <c r="A74" s="25" t="s">
        <v>49</v>
      </c>
      <c r="B74" s="2">
        <v>5800</v>
      </c>
      <c r="C74" s="2">
        <v>187</v>
      </c>
      <c r="D74" s="2">
        <v>236</v>
      </c>
      <c r="E74" s="2">
        <v>15</v>
      </c>
      <c r="F74" s="2">
        <v>94</v>
      </c>
      <c r="G74" s="2">
        <v>223</v>
      </c>
      <c r="H74" s="2">
        <v>7</v>
      </c>
      <c r="I74" s="2">
        <v>97</v>
      </c>
      <c r="J74" s="2">
        <v>572</v>
      </c>
      <c r="K74" s="2">
        <v>16</v>
      </c>
      <c r="L74" s="2">
        <v>97</v>
      </c>
      <c r="M74" s="3">
        <v>3.5</v>
      </c>
      <c r="N74" s="3">
        <v>12.9</v>
      </c>
    </row>
    <row r="75" spans="1:14" ht="13.5" thickTop="1" x14ac:dyDescent="0.2">
      <c r="A75" s="24" t="s">
        <v>56</v>
      </c>
      <c r="B75" s="6">
        <f t="shared" ref="B75:J75" si="10">SUM(B63:B74)</f>
        <v>120914</v>
      </c>
      <c r="C75" s="6">
        <f t="shared" si="10"/>
        <v>4124</v>
      </c>
      <c r="D75" s="6">
        <f t="shared" si="10"/>
        <v>2788</v>
      </c>
      <c r="E75" s="6">
        <f>SUM(E63:E74)</f>
        <v>166</v>
      </c>
      <c r="F75" s="6">
        <f>SUM(F63:F74)</f>
        <v>1125</v>
      </c>
      <c r="G75" s="6">
        <f>SUM(G63:G74)</f>
        <v>2835</v>
      </c>
      <c r="H75" s="6">
        <f>SUM(H63:H74)</f>
        <v>105</v>
      </c>
      <c r="I75" s="6">
        <f>SUM(I63:I74)</f>
        <v>1155</v>
      </c>
      <c r="J75" s="6">
        <f t="shared" si="10"/>
        <v>6946</v>
      </c>
      <c r="K75" s="6">
        <f t="shared" ref="K75:N75" si="11">SUM(K63:K74)</f>
        <v>431</v>
      </c>
      <c r="L75" s="6">
        <f t="shared" si="11"/>
        <v>1122</v>
      </c>
      <c r="M75" s="6">
        <f t="shared" si="11"/>
        <v>88.5</v>
      </c>
      <c r="N75" s="6">
        <f t="shared" si="11"/>
        <v>75.599999999999994</v>
      </c>
    </row>
    <row r="76" spans="1:14" ht="13.5" thickBot="1" x14ac:dyDescent="0.25">
      <c r="A76" s="7" t="s">
        <v>57</v>
      </c>
      <c r="B76" s="8">
        <f>AVERAGE(B63:B74)</f>
        <v>10076.166666666666</v>
      </c>
      <c r="C76" s="8">
        <f t="shared" ref="C76:J76" si="12">AVERAGE(C63:C74)</f>
        <v>343.66666666666669</v>
      </c>
      <c r="D76" s="8">
        <f t="shared" si="12"/>
        <v>232.33333333333334</v>
      </c>
      <c r="E76" s="8">
        <f>AVERAGE(E63:E74)</f>
        <v>13.833333333333334</v>
      </c>
      <c r="F76" s="8">
        <f>AVERAGE(F63:F74)</f>
        <v>93.75</v>
      </c>
      <c r="G76" s="8">
        <f>AVERAGE(G63:G74)</f>
        <v>236.25</v>
      </c>
      <c r="H76" s="8">
        <f>AVERAGE(H63:H74)</f>
        <v>8.75</v>
      </c>
      <c r="I76" s="8">
        <f>AVERAGE(I63:I74)</f>
        <v>96.25</v>
      </c>
      <c r="J76" s="8">
        <f t="shared" si="12"/>
        <v>578.83333333333337</v>
      </c>
      <c r="K76" s="8">
        <f t="shared" ref="K76:N76" si="13">AVERAGE(K63:K74)</f>
        <v>35.916666666666664</v>
      </c>
      <c r="L76" s="8">
        <f t="shared" si="13"/>
        <v>93.5</v>
      </c>
      <c r="M76" s="8">
        <f t="shared" si="13"/>
        <v>14.75</v>
      </c>
      <c r="N76" s="26">
        <f t="shared" si="13"/>
        <v>12.6</v>
      </c>
    </row>
    <row r="77" spans="1:14" ht="13.5" thickTop="1" x14ac:dyDescent="0.2"/>
    <row r="78" spans="1:14" ht="13.5" thickBot="1" x14ac:dyDescent="0.25"/>
    <row r="79" spans="1:14" ht="13.5" thickTop="1" x14ac:dyDescent="0.2">
      <c r="A79" s="20" t="s">
        <v>5</v>
      </c>
      <c r="B79" s="21" t="s">
        <v>6</v>
      </c>
      <c r="C79" s="21" t="s">
        <v>6</v>
      </c>
      <c r="D79" s="21" t="s">
        <v>7</v>
      </c>
      <c r="E79" s="21" t="s">
        <v>8</v>
      </c>
      <c r="F79" s="30" t="s">
        <v>2</v>
      </c>
      <c r="G79" s="21" t="s">
        <v>9</v>
      </c>
      <c r="H79" s="21" t="s">
        <v>10</v>
      </c>
      <c r="I79" s="30" t="s">
        <v>3</v>
      </c>
      <c r="J79" s="21" t="s">
        <v>11</v>
      </c>
      <c r="K79" s="21" t="s">
        <v>12</v>
      </c>
      <c r="L79" s="30" t="s">
        <v>13</v>
      </c>
      <c r="M79" s="21" t="s">
        <v>14</v>
      </c>
      <c r="N79" s="22" t="s">
        <v>15</v>
      </c>
    </row>
    <row r="80" spans="1:14" ht="13.5" thickBot="1" x14ac:dyDescent="0.25">
      <c r="A80" s="16" t="s">
        <v>58</v>
      </c>
      <c r="B80" s="17" t="s">
        <v>17</v>
      </c>
      <c r="C80" s="18" t="s">
        <v>18</v>
      </c>
      <c r="D80" s="17" t="s">
        <v>19</v>
      </c>
      <c r="E80" s="17" t="s">
        <v>19</v>
      </c>
      <c r="F80" s="31" t="s">
        <v>59</v>
      </c>
      <c r="G80" s="17" t="s">
        <v>19</v>
      </c>
      <c r="H80" s="17" t="s">
        <v>19</v>
      </c>
      <c r="I80" s="31" t="s">
        <v>59</v>
      </c>
      <c r="J80" s="17" t="s">
        <v>19</v>
      </c>
      <c r="K80" s="17" t="s">
        <v>19</v>
      </c>
      <c r="L80" s="31" t="s">
        <v>59</v>
      </c>
      <c r="M80" s="17" t="s">
        <v>21</v>
      </c>
      <c r="N80" s="19" t="s">
        <v>22</v>
      </c>
    </row>
    <row r="81" spans="1:14" ht="13.5" thickTop="1" x14ac:dyDescent="0.2">
      <c r="A81" s="1" t="s">
        <v>38</v>
      </c>
      <c r="B81" s="2">
        <v>6392</v>
      </c>
      <c r="C81" s="2">
        <v>234</v>
      </c>
      <c r="D81" s="2">
        <v>219</v>
      </c>
      <c r="E81" s="2">
        <v>9</v>
      </c>
      <c r="F81" s="2">
        <v>96</v>
      </c>
      <c r="G81" s="2">
        <v>203</v>
      </c>
      <c r="H81" s="2">
        <v>8</v>
      </c>
      <c r="I81" s="2">
        <v>96</v>
      </c>
      <c r="J81" s="2">
        <v>556</v>
      </c>
      <c r="K81" s="2">
        <v>44</v>
      </c>
      <c r="L81" s="2">
        <v>92</v>
      </c>
      <c r="M81" s="4">
        <v>3.5</v>
      </c>
      <c r="N81" s="3">
        <v>12.1</v>
      </c>
    </row>
    <row r="82" spans="1:14" x14ac:dyDescent="0.2">
      <c r="A82" s="1" t="s">
        <v>39</v>
      </c>
      <c r="B82" s="2">
        <v>9181</v>
      </c>
      <c r="C82" s="2">
        <v>328</v>
      </c>
      <c r="D82" s="2">
        <v>226</v>
      </c>
      <c r="E82" s="2">
        <v>11</v>
      </c>
      <c r="F82" s="2">
        <v>95</v>
      </c>
      <c r="G82" s="2">
        <v>217</v>
      </c>
      <c r="H82" s="2">
        <v>10</v>
      </c>
      <c r="I82" s="2">
        <v>96</v>
      </c>
      <c r="J82" s="2">
        <v>672</v>
      </c>
      <c r="K82" s="2">
        <v>39</v>
      </c>
      <c r="L82" s="2">
        <v>94</v>
      </c>
      <c r="M82" s="3">
        <v>0</v>
      </c>
      <c r="N82" s="3">
        <v>0</v>
      </c>
    </row>
    <row r="83" spans="1:14" x14ac:dyDescent="0.2">
      <c r="A83" s="1" t="s">
        <v>40</v>
      </c>
      <c r="B83" s="2">
        <v>11883</v>
      </c>
      <c r="C83" s="2">
        <v>383</v>
      </c>
      <c r="D83" s="2">
        <v>223</v>
      </c>
      <c r="E83" s="2">
        <v>11</v>
      </c>
      <c r="F83" s="2">
        <v>95</v>
      </c>
      <c r="G83" s="2">
        <v>209</v>
      </c>
      <c r="H83" s="2">
        <v>9</v>
      </c>
      <c r="I83" s="2">
        <v>95</v>
      </c>
      <c r="J83" s="2">
        <v>583</v>
      </c>
      <c r="K83" s="2">
        <v>39</v>
      </c>
      <c r="L83" s="2">
        <v>92</v>
      </c>
      <c r="M83" s="3">
        <v>0</v>
      </c>
      <c r="N83" s="3">
        <v>0</v>
      </c>
    </row>
    <row r="84" spans="1:14" x14ac:dyDescent="0.2">
      <c r="A84" s="1" t="s">
        <v>41</v>
      </c>
      <c r="B84" s="2">
        <v>13319</v>
      </c>
      <c r="C84" s="2">
        <v>444</v>
      </c>
      <c r="D84" s="2">
        <v>231</v>
      </c>
      <c r="E84" s="2">
        <v>10</v>
      </c>
      <c r="F84" s="2">
        <v>96</v>
      </c>
      <c r="G84" s="2">
        <v>227</v>
      </c>
      <c r="H84" s="2">
        <v>8</v>
      </c>
      <c r="I84" s="2">
        <v>97</v>
      </c>
      <c r="J84" s="2">
        <v>700</v>
      </c>
      <c r="K84" s="2">
        <v>40</v>
      </c>
      <c r="L84" s="2">
        <v>94</v>
      </c>
      <c r="M84" s="3">
        <v>7</v>
      </c>
      <c r="N84" s="3">
        <v>12.6</v>
      </c>
    </row>
    <row r="85" spans="1:14" x14ac:dyDescent="0.2">
      <c r="A85" s="1" t="s">
        <v>42</v>
      </c>
      <c r="B85" s="2">
        <v>13818</v>
      </c>
      <c r="C85" s="2">
        <v>446</v>
      </c>
      <c r="D85" s="2">
        <v>287</v>
      </c>
      <c r="E85" s="2">
        <v>12</v>
      </c>
      <c r="F85" s="2">
        <v>96</v>
      </c>
      <c r="G85" s="2">
        <v>262</v>
      </c>
      <c r="H85" s="2">
        <v>5</v>
      </c>
      <c r="I85" s="2">
        <v>98</v>
      </c>
      <c r="J85" s="2">
        <v>688</v>
      </c>
      <c r="K85" s="2">
        <v>31</v>
      </c>
      <c r="L85" s="2">
        <v>96</v>
      </c>
      <c r="M85" s="3">
        <v>0</v>
      </c>
      <c r="N85" s="3">
        <v>0</v>
      </c>
    </row>
    <row r="86" spans="1:14" x14ac:dyDescent="0.2">
      <c r="A86" s="1" t="s">
        <v>43</v>
      </c>
      <c r="B86" s="2">
        <v>16789</v>
      </c>
      <c r="C86" s="2">
        <v>560</v>
      </c>
      <c r="D86" s="2">
        <v>221</v>
      </c>
      <c r="E86" s="2">
        <v>8</v>
      </c>
      <c r="F86" s="2">
        <v>96</v>
      </c>
      <c r="G86" s="2">
        <v>205</v>
      </c>
      <c r="H86" s="2">
        <v>5</v>
      </c>
      <c r="I86" s="2">
        <v>98</v>
      </c>
      <c r="J86" s="2">
        <v>517</v>
      </c>
      <c r="K86" s="2">
        <v>20</v>
      </c>
      <c r="L86" s="2">
        <v>96</v>
      </c>
      <c r="M86" s="3">
        <v>7</v>
      </c>
      <c r="N86" s="3">
        <v>12.8</v>
      </c>
    </row>
    <row r="87" spans="1:14" x14ac:dyDescent="0.2">
      <c r="A87" s="1" t="s">
        <v>44</v>
      </c>
      <c r="B87" s="2">
        <v>22732</v>
      </c>
      <c r="C87" s="2">
        <v>733</v>
      </c>
      <c r="D87" s="2">
        <v>208</v>
      </c>
      <c r="E87" s="2">
        <v>10</v>
      </c>
      <c r="F87" s="2">
        <v>95</v>
      </c>
      <c r="G87" s="2">
        <v>221</v>
      </c>
      <c r="H87" s="2">
        <v>6</v>
      </c>
      <c r="I87" s="2">
        <v>97</v>
      </c>
      <c r="J87" s="2">
        <v>590</v>
      </c>
      <c r="K87" s="2">
        <v>24</v>
      </c>
      <c r="L87" s="2">
        <v>96</v>
      </c>
      <c r="M87" s="3">
        <v>11.7</v>
      </c>
      <c r="N87" s="3">
        <v>13.2</v>
      </c>
    </row>
    <row r="88" spans="1:14" x14ac:dyDescent="0.2">
      <c r="A88" s="1" t="s">
        <v>45</v>
      </c>
      <c r="B88" s="2">
        <v>27853</v>
      </c>
      <c r="C88" s="2">
        <v>899</v>
      </c>
      <c r="D88" s="2">
        <v>212</v>
      </c>
      <c r="E88" s="2">
        <v>32</v>
      </c>
      <c r="F88" s="2">
        <v>85</v>
      </c>
      <c r="G88" s="2">
        <v>214</v>
      </c>
      <c r="H88" s="2">
        <v>29</v>
      </c>
      <c r="I88" s="2">
        <v>87</v>
      </c>
      <c r="J88" s="2">
        <v>616</v>
      </c>
      <c r="K88" s="2">
        <v>91</v>
      </c>
      <c r="L88" s="2">
        <v>85</v>
      </c>
      <c r="M88" s="3">
        <v>11.7</v>
      </c>
      <c r="N88" s="3">
        <v>13.25</v>
      </c>
    </row>
    <row r="89" spans="1:14" x14ac:dyDescent="0.2">
      <c r="A89" s="1" t="s">
        <v>46</v>
      </c>
      <c r="B89" s="2">
        <v>17482</v>
      </c>
      <c r="C89" s="2">
        <v>584</v>
      </c>
      <c r="D89" s="2">
        <v>220</v>
      </c>
      <c r="E89" s="2">
        <v>18</v>
      </c>
      <c r="F89" s="2">
        <v>91</v>
      </c>
      <c r="G89" s="2">
        <v>220</v>
      </c>
      <c r="H89" s="2">
        <v>16</v>
      </c>
      <c r="I89" s="2">
        <v>93</v>
      </c>
      <c r="J89" s="2">
        <v>559</v>
      </c>
      <c r="K89" s="2">
        <v>55</v>
      </c>
      <c r="L89" s="2">
        <v>88</v>
      </c>
      <c r="M89" s="3">
        <v>2.2999999999999998</v>
      </c>
      <c r="N89" s="3">
        <v>12.8</v>
      </c>
    </row>
    <row r="90" spans="1:14" x14ac:dyDescent="0.2">
      <c r="A90" s="1" t="s">
        <v>47</v>
      </c>
      <c r="B90" s="2">
        <v>14656</v>
      </c>
      <c r="C90" s="2">
        <v>475</v>
      </c>
      <c r="D90" s="2">
        <v>185</v>
      </c>
      <c r="E90" s="2">
        <v>9</v>
      </c>
      <c r="F90" s="2">
        <v>95</v>
      </c>
      <c r="G90" s="2">
        <v>185</v>
      </c>
      <c r="H90" s="2">
        <v>6</v>
      </c>
      <c r="I90" s="2">
        <v>97</v>
      </c>
      <c r="J90" s="2">
        <v>441</v>
      </c>
      <c r="K90" s="2">
        <v>34</v>
      </c>
      <c r="L90" s="2">
        <v>92</v>
      </c>
      <c r="M90" s="3">
        <v>20.6</v>
      </c>
      <c r="N90" s="3">
        <v>15.7</v>
      </c>
    </row>
    <row r="91" spans="1:14" x14ac:dyDescent="0.2">
      <c r="A91" s="23" t="s">
        <v>48</v>
      </c>
      <c r="B91" s="2">
        <v>11610</v>
      </c>
      <c r="C91" s="2">
        <v>382</v>
      </c>
      <c r="D91" s="2">
        <v>184</v>
      </c>
      <c r="E91" s="2">
        <v>5</v>
      </c>
      <c r="F91" s="2">
        <v>97</v>
      </c>
      <c r="G91" s="2">
        <v>204</v>
      </c>
      <c r="H91" s="2">
        <v>5</v>
      </c>
      <c r="I91" s="2">
        <v>98</v>
      </c>
      <c r="J91" s="2">
        <v>483</v>
      </c>
      <c r="K91" s="2">
        <v>46</v>
      </c>
      <c r="L91" s="2">
        <v>90</v>
      </c>
      <c r="M91" s="3">
        <v>5.84</v>
      </c>
      <c r="N91" s="3">
        <v>14.5</v>
      </c>
    </row>
    <row r="92" spans="1:14" ht="13.5" thickBot="1" x14ac:dyDescent="0.25">
      <c r="A92" s="25" t="s">
        <v>49</v>
      </c>
      <c r="B92" s="2">
        <v>11512</v>
      </c>
      <c r="C92" s="2">
        <v>371</v>
      </c>
      <c r="D92" s="2">
        <v>201</v>
      </c>
      <c r="E92" s="2">
        <v>8</v>
      </c>
      <c r="F92" s="2">
        <v>96</v>
      </c>
      <c r="G92" s="2">
        <v>219</v>
      </c>
      <c r="H92" s="2">
        <v>8</v>
      </c>
      <c r="I92" s="2">
        <v>97</v>
      </c>
      <c r="J92" s="2">
        <v>532</v>
      </c>
      <c r="K92" s="2">
        <v>41</v>
      </c>
      <c r="L92" s="2">
        <v>92</v>
      </c>
      <c r="M92" s="3">
        <v>0</v>
      </c>
      <c r="N92" s="3">
        <v>0</v>
      </c>
    </row>
    <row r="93" spans="1:14" ht="13.5" thickTop="1" x14ac:dyDescent="0.2">
      <c r="A93" s="24" t="s">
        <v>60</v>
      </c>
      <c r="B93" s="6">
        <f t="shared" ref="B93:N93" si="14">SUM(B81:B92)</f>
        <v>177227</v>
      </c>
      <c r="C93" s="6">
        <f t="shared" si="14"/>
        <v>5839</v>
      </c>
      <c r="D93" s="6">
        <f t="shared" si="14"/>
        <v>2617</v>
      </c>
      <c r="E93" s="6">
        <f>SUM(E81:E92)</f>
        <v>143</v>
      </c>
      <c r="F93" s="6">
        <f>SUM(F81:F92)</f>
        <v>1133</v>
      </c>
      <c r="G93" s="6">
        <f>SUM(G81:G92)</f>
        <v>2586</v>
      </c>
      <c r="H93" s="6">
        <f>SUM(H81:H92)</f>
        <v>115</v>
      </c>
      <c r="I93" s="6">
        <f>SUM(I81:I92)</f>
        <v>1149</v>
      </c>
      <c r="J93" s="6">
        <f t="shared" si="14"/>
        <v>6937</v>
      </c>
      <c r="K93" s="6">
        <f>SUM(K81:K92)</f>
        <v>504</v>
      </c>
      <c r="L93" s="6">
        <f>SUM(L81:L92)</f>
        <v>1107</v>
      </c>
      <c r="M93" s="6">
        <f t="shared" si="14"/>
        <v>69.64</v>
      </c>
      <c r="N93" s="6">
        <f t="shared" si="14"/>
        <v>106.95</v>
      </c>
    </row>
    <row r="94" spans="1:14" ht="13.5" thickBot="1" x14ac:dyDescent="0.25">
      <c r="A94" s="7" t="s">
        <v>61</v>
      </c>
      <c r="B94" s="8">
        <f>AVERAGE(B81:B92)</f>
        <v>14768.916666666666</v>
      </c>
      <c r="C94" s="8">
        <f t="shared" ref="C94:J94" si="15">AVERAGE(C81:C92)</f>
        <v>486.58333333333331</v>
      </c>
      <c r="D94" s="8">
        <f t="shared" si="15"/>
        <v>218.08333333333334</v>
      </c>
      <c r="E94" s="8">
        <f>AVERAGE(E81:E92)</f>
        <v>11.916666666666666</v>
      </c>
      <c r="F94" s="8">
        <f>AVERAGE(F81:F92)</f>
        <v>94.416666666666671</v>
      </c>
      <c r="G94" s="8">
        <f>AVERAGE(G81:G92)</f>
        <v>215.5</v>
      </c>
      <c r="H94" s="8">
        <f>AVERAGE(H81:H92)</f>
        <v>9.5833333333333339</v>
      </c>
      <c r="I94" s="8">
        <f>AVERAGE(I81:I92)</f>
        <v>95.75</v>
      </c>
      <c r="J94" s="8">
        <f t="shared" si="15"/>
        <v>578.08333333333337</v>
      </c>
      <c r="K94" s="8">
        <f>AVERAGE(K81:K92)</f>
        <v>42</v>
      </c>
      <c r="L94" s="8">
        <f>AVERAGE(L81:L92)</f>
        <v>92.25</v>
      </c>
      <c r="M94" s="8">
        <f>AVERAGE(M81:M92)</f>
        <v>5.8033333333333337</v>
      </c>
      <c r="N94" s="26">
        <f>N93/8</f>
        <v>13.36875</v>
      </c>
    </row>
    <row r="95" spans="1:14" ht="13.5" thickTop="1" x14ac:dyDescent="0.2"/>
    <row r="96" spans="1:14" ht="13.5" thickBot="1" x14ac:dyDescent="0.25"/>
    <row r="97" spans="1:14" ht="13.5" thickTop="1" x14ac:dyDescent="0.2">
      <c r="A97" s="20" t="s">
        <v>5</v>
      </c>
      <c r="B97" s="21" t="s">
        <v>6</v>
      </c>
      <c r="C97" s="21" t="s">
        <v>6</v>
      </c>
      <c r="D97" s="21" t="s">
        <v>7</v>
      </c>
      <c r="E97" s="21" t="s">
        <v>8</v>
      </c>
      <c r="F97" s="30" t="s">
        <v>2</v>
      </c>
      <c r="G97" s="21" t="s">
        <v>9</v>
      </c>
      <c r="H97" s="21" t="s">
        <v>10</v>
      </c>
      <c r="I97" s="30" t="s">
        <v>3</v>
      </c>
      <c r="J97" s="21" t="s">
        <v>11</v>
      </c>
      <c r="K97" s="21" t="s">
        <v>12</v>
      </c>
      <c r="L97" s="30" t="s">
        <v>13</v>
      </c>
      <c r="M97" s="21" t="s">
        <v>14</v>
      </c>
      <c r="N97" s="22" t="s">
        <v>15</v>
      </c>
    </row>
    <row r="98" spans="1:14" ht="13.5" thickBot="1" x14ac:dyDescent="0.25">
      <c r="A98" s="16" t="s">
        <v>62</v>
      </c>
      <c r="B98" s="17" t="s">
        <v>17</v>
      </c>
      <c r="C98" s="18" t="s">
        <v>18</v>
      </c>
      <c r="D98" s="17" t="s">
        <v>19</v>
      </c>
      <c r="E98" s="17" t="s">
        <v>19</v>
      </c>
      <c r="F98" s="31" t="s">
        <v>59</v>
      </c>
      <c r="G98" s="17" t="s">
        <v>19</v>
      </c>
      <c r="H98" s="17" t="s">
        <v>19</v>
      </c>
      <c r="I98" s="31" t="s">
        <v>59</v>
      </c>
      <c r="J98" s="17" t="s">
        <v>19</v>
      </c>
      <c r="K98" s="17" t="s">
        <v>19</v>
      </c>
      <c r="L98" s="31" t="s">
        <v>59</v>
      </c>
      <c r="M98" s="17" t="s">
        <v>21</v>
      </c>
      <c r="N98" s="19" t="s">
        <v>22</v>
      </c>
    </row>
    <row r="99" spans="1:14" ht="13.5" thickTop="1" x14ac:dyDescent="0.2">
      <c r="A99" s="1" t="s">
        <v>38</v>
      </c>
      <c r="B99" s="2">
        <v>9693</v>
      </c>
      <c r="C99" s="2">
        <v>313</v>
      </c>
      <c r="D99" s="2">
        <v>227</v>
      </c>
      <c r="E99" s="2">
        <v>10</v>
      </c>
      <c r="F99" s="2">
        <v>96</v>
      </c>
      <c r="G99" s="2">
        <v>209</v>
      </c>
      <c r="H99" s="2">
        <v>5</v>
      </c>
      <c r="I99" s="2">
        <v>98</v>
      </c>
      <c r="J99" s="2">
        <v>531</v>
      </c>
      <c r="K99" s="2">
        <v>50</v>
      </c>
      <c r="L99" s="2">
        <v>91</v>
      </c>
      <c r="M99" s="4">
        <v>12.66</v>
      </c>
      <c r="N99" s="3">
        <v>13.54</v>
      </c>
    </row>
    <row r="100" spans="1:14" x14ac:dyDescent="0.2">
      <c r="A100" s="1" t="s">
        <v>39</v>
      </c>
      <c r="B100" s="2">
        <v>11896</v>
      </c>
      <c r="C100" s="2">
        <v>410</v>
      </c>
      <c r="D100" s="2">
        <v>180</v>
      </c>
      <c r="E100" s="2">
        <v>8</v>
      </c>
      <c r="F100" s="2">
        <v>96</v>
      </c>
      <c r="G100" s="2">
        <v>188</v>
      </c>
      <c r="H100" s="2">
        <v>5</v>
      </c>
      <c r="I100" s="2">
        <v>97</v>
      </c>
      <c r="J100" s="2">
        <v>345</v>
      </c>
      <c r="K100" s="2">
        <v>38</v>
      </c>
      <c r="L100" s="2">
        <v>88</v>
      </c>
      <c r="M100" s="3">
        <v>17.16</v>
      </c>
      <c r="N100" s="3">
        <v>13.018000000000001</v>
      </c>
    </row>
    <row r="101" spans="1:14" x14ac:dyDescent="0.2">
      <c r="A101" s="1" t="s">
        <v>40</v>
      </c>
      <c r="B101" s="2">
        <v>11927</v>
      </c>
      <c r="C101" s="2">
        <v>385</v>
      </c>
      <c r="D101" s="2">
        <v>193</v>
      </c>
      <c r="E101" s="2">
        <v>15</v>
      </c>
      <c r="F101" s="2">
        <v>92</v>
      </c>
      <c r="G101" s="2">
        <v>217</v>
      </c>
      <c r="H101" s="2">
        <v>9</v>
      </c>
      <c r="I101" s="2">
        <v>96</v>
      </c>
      <c r="J101" s="2">
        <v>469</v>
      </c>
      <c r="K101" s="2">
        <v>45</v>
      </c>
      <c r="L101" s="2">
        <v>90</v>
      </c>
      <c r="M101" s="3">
        <v>3</v>
      </c>
      <c r="N101" s="3">
        <v>11</v>
      </c>
    </row>
    <row r="102" spans="1:14" x14ac:dyDescent="0.2">
      <c r="A102" s="1" t="s">
        <v>41</v>
      </c>
      <c r="B102" s="2">
        <v>14713</v>
      </c>
      <c r="C102" s="2">
        <v>490</v>
      </c>
      <c r="D102" s="2">
        <v>187</v>
      </c>
      <c r="E102" s="2">
        <v>7</v>
      </c>
      <c r="F102" s="2">
        <v>96</v>
      </c>
      <c r="G102" s="2">
        <v>199</v>
      </c>
      <c r="H102" s="2">
        <v>5</v>
      </c>
      <c r="I102" s="2">
        <v>97</v>
      </c>
      <c r="J102" s="2">
        <v>436</v>
      </c>
      <c r="K102" s="2">
        <v>22</v>
      </c>
      <c r="L102" s="2">
        <v>95</v>
      </c>
      <c r="M102" s="3">
        <v>8.52</v>
      </c>
      <c r="N102" s="3">
        <v>12.6</v>
      </c>
    </row>
    <row r="103" spans="1:14" x14ac:dyDescent="0.2">
      <c r="A103" s="1" t="s">
        <v>42</v>
      </c>
      <c r="B103" s="2">
        <v>13059</v>
      </c>
      <c r="C103" s="2">
        <v>421</v>
      </c>
      <c r="D103" s="2">
        <v>149</v>
      </c>
      <c r="E103" s="2">
        <v>8</v>
      </c>
      <c r="F103" s="2">
        <v>94</v>
      </c>
      <c r="G103" s="2">
        <v>167</v>
      </c>
      <c r="H103" s="2">
        <v>5</v>
      </c>
      <c r="I103" s="2">
        <v>96</v>
      </c>
      <c r="J103" s="2">
        <v>396</v>
      </c>
      <c r="K103" s="2">
        <v>24</v>
      </c>
      <c r="L103" s="2">
        <v>94</v>
      </c>
      <c r="M103" s="3">
        <v>16.059999999999999</v>
      </c>
      <c r="N103" s="3">
        <v>13.23</v>
      </c>
    </row>
    <row r="104" spans="1:14" x14ac:dyDescent="0.2">
      <c r="A104" s="1" t="s">
        <v>43</v>
      </c>
      <c r="B104" s="2">
        <v>13914</v>
      </c>
      <c r="C104" s="2">
        <v>464</v>
      </c>
      <c r="D104" s="2">
        <v>199</v>
      </c>
      <c r="E104" s="2">
        <v>8</v>
      </c>
      <c r="F104" s="2">
        <v>96</v>
      </c>
      <c r="G104" s="2">
        <v>179</v>
      </c>
      <c r="H104" s="2">
        <v>5</v>
      </c>
      <c r="I104" s="2">
        <v>97</v>
      </c>
      <c r="J104" s="2">
        <v>522</v>
      </c>
      <c r="K104" s="2">
        <v>26</v>
      </c>
      <c r="L104" s="2">
        <v>94</v>
      </c>
      <c r="M104" s="3">
        <v>19.16</v>
      </c>
      <c r="N104" s="3">
        <v>13.13</v>
      </c>
    </row>
    <row r="105" spans="1:14" x14ac:dyDescent="0.2">
      <c r="A105" s="1" t="s">
        <v>44</v>
      </c>
      <c r="B105" s="2">
        <v>22179</v>
      </c>
      <c r="C105" s="2">
        <v>715</v>
      </c>
      <c r="D105" s="2">
        <v>238</v>
      </c>
      <c r="E105" s="2">
        <v>16</v>
      </c>
      <c r="F105" s="2">
        <v>93</v>
      </c>
      <c r="G105" s="2">
        <v>212</v>
      </c>
      <c r="H105" s="2">
        <v>11</v>
      </c>
      <c r="I105" s="2">
        <v>95</v>
      </c>
      <c r="J105" s="2">
        <v>607</v>
      </c>
      <c r="K105" s="2">
        <v>27</v>
      </c>
      <c r="L105" s="2">
        <v>95</v>
      </c>
      <c r="M105" s="3">
        <v>18.940000000000001</v>
      </c>
      <c r="N105" s="3">
        <v>13.02</v>
      </c>
    </row>
    <row r="106" spans="1:14" x14ac:dyDescent="0.2">
      <c r="A106" s="1" t="s">
        <v>45</v>
      </c>
      <c r="B106" s="2">
        <v>29514</v>
      </c>
      <c r="C106" s="2">
        <v>948</v>
      </c>
      <c r="D106" s="2">
        <v>212</v>
      </c>
      <c r="E106" s="2">
        <v>5</v>
      </c>
      <c r="F106" s="2">
        <v>97</v>
      </c>
      <c r="G106" s="2">
        <v>189</v>
      </c>
      <c r="H106" s="2">
        <v>5</v>
      </c>
      <c r="I106" s="2">
        <v>97</v>
      </c>
      <c r="J106" s="2">
        <v>610</v>
      </c>
      <c r="K106" s="2">
        <v>60</v>
      </c>
      <c r="L106" s="2">
        <v>90</v>
      </c>
      <c r="M106" s="3">
        <v>34.68</v>
      </c>
      <c r="N106" s="3">
        <v>12.62</v>
      </c>
    </row>
    <row r="107" spans="1:14" x14ac:dyDescent="0.2">
      <c r="A107" s="1" t="s">
        <v>46</v>
      </c>
      <c r="B107" s="2">
        <v>24165</v>
      </c>
      <c r="C107" s="2">
        <v>806</v>
      </c>
      <c r="D107" s="2">
        <v>196</v>
      </c>
      <c r="E107" s="2">
        <v>5</v>
      </c>
      <c r="F107" s="2">
        <v>98</v>
      </c>
      <c r="G107" s="2">
        <v>189</v>
      </c>
      <c r="H107" s="2">
        <v>5</v>
      </c>
      <c r="I107" s="2">
        <v>97</v>
      </c>
      <c r="J107" s="2">
        <v>449</v>
      </c>
      <c r="K107" s="2">
        <v>46</v>
      </c>
      <c r="L107" s="2">
        <v>90</v>
      </c>
      <c r="M107" s="3">
        <v>0</v>
      </c>
      <c r="N107" s="3"/>
    </row>
    <row r="108" spans="1:14" x14ac:dyDescent="0.2">
      <c r="A108" s="1" t="s">
        <v>47</v>
      </c>
      <c r="B108" s="2">
        <v>23615</v>
      </c>
      <c r="C108" s="2">
        <v>738</v>
      </c>
      <c r="D108" s="2">
        <v>189</v>
      </c>
      <c r="E108" s="2">
        <v>9</v>
      </c>
      <c r="F108" s="2">
        <v>95</v>
      </c>
      <c r="G108" s="2">
        <v>195</v>
      </c>
      <c r="H108" s="2">
        <v>6</v>
      </c>
      <c r="I108" s="2">
        <v>97</v>
      </c>
      <c r="J108" s="2">
        <v>530</v>
      </c>
      <c r="K108" s="2">
        <v>41</v>
      </c>
      <c r="L108" s="2">
        <v>92</v>
      </c>
      <c r="M108" s="3">
        <v>0</v>
      </c>
      <c r="N108" s="3"/>
    </row>
    <row r="109" spans="1:14" x14ac:dyDescent="0.2">
      <c r="A109" s="23" t="s">
        <v>48</v>
      </c>
      <c r="B109" s="2">
        <v>21531</v>
      </c>
      <c r="C109" s="2">
        <v>718</v>
      </c>
      <c r="D109" s="2">
        <v>195</v>
      </c>
      <c r="E109" s="2">
        <v>22</v>
      </c>
      <c r="F109" s="2">
        <v>89</v>
      </c>
      <c r="G109" s="2">
        <v>194</v>
      </c>
      <c r="H109" s="2">
        <v>5</v>
      </c>
      <c r="I109" s="2">
        <v>97</v>
      </c>
      <c r="J109" s="2">
        <v>582</v>
      </c>
      <c r="K109" s="2">
        <v>29</v>
      </c>
      <c r="L109" s="2">
        <v>95</v>
      </c>
      <c r="M109" s="3">
        <v>14.06</v>
      </c>
      <c r="N109" s="3">
        <v>12.95</v>
      </c>
    </row>
    <row r="110" spans="1:14" ht="13.5" thickBot="1" x14ac:dyDescent="0.25">
      <c r="A110" s="25" t="s">
        <v>49</v>
      </c>
      <c r="B110" s="2">
        <v>19563</v>
      </c>
      <c r="C110" s="2">
        <v>631</v>
      </c>
      <c r="D110" s="2">
        <v>196</v>
      </c>
      <c r="E110" s="2">
        <v>12</v>
      </c>
      <c r="F110" s="2">
        <v>94</v>
      </c>
      <c r="G110" s="2">
        <v>226</v>
      </c>
      <c r="H110" s="2">
        <v>8</v>
      </c>
      <c r="I110" s="2">
        <v>97</v>
      </c>
      <c r="J110" s="2">
        <v>517</v>
      </c>
      <c r="K110" s="2">
        <v>31</v>
      </c>
      <c r="L110" s="2">
        <v>94</v>
      </c>
      <c r="M110" s="3">
        <v>14.24</v>
      </c>
      <c r="N110" s="3">
        <v>12.03</v>
      </c>
    </row>
    <row r="111" spans="1:14" ht="13.5" thickTop="1" x14ac:dyDescent="0.2">
      <c r="A111" s="24" t="s">
        <v>63</v>
      </c>
      <c r="B111" s="6">
        <f t="shared" ref="B111:N111" si="16">SUM(B99:B110)</f>
        <v>215769</v>
      </c>
      <c r="C111" s="6">
        <f t="shared" si="16"/>
        <v>7039</v>
      </c>
      <c r="D111" s="6">
        <f t="shared" si="16"/>
        <v>2361</v>
      </c>
      <c r="E111" s="6">
        <f>SUM(E99:E110)</f>
        <v>125</v>
      </c>
      <c r="F111" s="6">
        <f>SUM(F99:F110)</f>
        <v>1136</v>
      </c>
      <c r="G111" s="6">
        <f>SUM(G99:G110)</f>
        <v>2364</v>
      </c>
      <c r="H111" s="6">
        <f>SUM(H99:H110)</f>
        <v>74</v>
      </c>
      <c r="I111" s="6">
        <f>SUM(I99:I110)</f>
        <v>1161</v>
      </c>
      <c r="J111" s="6">
        <f t="shared" si="16"/>
        <v>5994</v>
      </c>
      <c r="K111" s="6">
        <f>SUM(K99:K110)</f>
        <v>439</v>
      </c>
      <c r="L111" s="6">
        <f>SUM(L99:L110)</f>
        <v>1108</v>
      </c>
      <c r="M111" s="6">
        <f t="shared" si="16"/>
        <v>158.48000000000002</v>
      </c>
      <c r="N111" s="6">
        <f t="shared" si="16"/>
        <v>127.13800000000001</v>
      </c>
    </row>
    <row r="112" spans="1:14" ht="13.5" thickBot="1" x14ac:dyDescent="0.25">
      <c r="A112" s="7" t="s">
        <v>64</v>
      </c>
      <c r="B112" s="8">
        <f>AVERAGE(B99:B110)</f>
        <v>17980.75</v>
      </c>
      <c r="C112" s="8">
        <f t="shared" ref="C112:N112" si="17">AVERAGE(C99:C110)</f>
        <v>586.58333333333337</v>
      </c>
      <c r="D112" s="8">
        <f t="shared" si="17"/>
        <v>196.75</v>
      </c>
      <c r="E112" s="8">
        <f>AVERAGE(E99:E110)</f>
        <v>10.416666666666666</v>
      </c>
      <c r="F112" s="8">
        <f>AVERAGE(F99:F110)</f>
        <v>94.666666666666671</v>
      </c>
      <c r="G112" s="8">
        <f>AVERAGE(G99:G110)</f>
        <v>197</v>
      </c>
      <c r="H112" s="8">
        <f>AVERAGE(H99:H110)</f>
        <v>6.166666666666667</v>
      </c>
      <c r="I112" s="8">
        <f>AVERAGE(I99:I110)</f>
        <v>96.75</v>
      </c>
      <c r="J112" s="8">
        <f t="shared" si="17"/>
        <v>499.5</v>
      </c>
      <c r="K112" s="8">
        <f>AVERAGE(K99:K110)</f>
        <v>36.583333333333336</v>
      </c>
      <c r="L112" s="8">
        <f>AVERAGE(L99:L110)</f>
        <v>92.333333333333329</v>
      </c>
      <c r="M112" s="8">
        <f t="shared" si="17"/>
        <v>13.206666666666669</v>
      </c>
      <c r="N112" s="26">
        <f t="shared" si="17"/>
        <v>12.713800000000001</v>
      </c>
    </row>
    <row r="113" spans="1:14" ht="13.5" thickTop="1" x14ac:dyDescent="0.2"/>
    <row r="114" spans="1:14" ht="13.5" thickBot="1" x14ac:dyDescent="0.25"/>
    <row r="115" spans="1:14" ht="13.5" thickTop="1" x14ac:dyDescent="0.2">
      <c r="A115" s="20" t="s">
        <v>5</v>
      </c>
      <c r="B115" s="21" t="s">
        <v>6</v>
      </c>
      <c r="C115" s="21" t="s">
        <v>6</v>
      </c>
      <c r="D115" s="21" t="s">
        <v>7</v>
      </c>
      <c r="E115" s="21" t="s">
        <v>8</v>
      </c>
      <c r="F115" s="30" t="s">
        <v>2</v>
      </c>
      <c r="G115" s="21" t="s">
        <v>9</v>
      </c>
      <c r="H115" s="21" t="s">
        <v>10</v>
      </c>
      <c r="I115" s="30" t="s">
        <v>3</v>
      </c>
      <c r="J115" s="21" t="s">
        <v>11</v>
      </c>
      <c r="K115" s="21" t="s">
        <v>12</v>
      </c>
      <c r="L115" s="30" t="s">
        <v>13</v>
      </c>
      <c r="M115" s="21" t="s">
        <v>14</v>
      </c>
      <c r="N115" s="22" t="s">
        <v>15</v>
      </c>
    </row>
    <row r="116" spans="1:14" ht="13.5" thickBot="1" x14ac:dyDescent="0.25">
      <c r="A116" s="16" t="s">
        <v>65</v>
      </c>
      <c r="B116" s="17" t="s">
        <v>17</v>
      </c>
      <c r="C116" s="18" t="s">
        <v>18</v>
      </c>
      <c r="D116" s="17" t="s">
        <v>19</v>
      </c>
      <c r="E116" s="17" t="s">
        <v>19</v>
      </c>
      <c r="F116" s="31" t="s">
        <v>59</v>
      </c>
      <c r="G116" s="17" t="s">
        <v>19</v>
      </c>
      <c r="H116" s="17" t="s">
        <v>19</v>
      </c>
      <c r="I116" s="31" t="s">
        <v>59</v>
      </c>
      <c r="J116" s="17" t="s">
        <v>19</v>
      </c>
      <c r="K116" s="17" t="s">
        <v>19</v>
      </c>
      <c r="L116" s="31" t="s">
        <v>59</v>
      </c>
      <c r="M116" s="17" t="s">
        <v>21</v>
      </c>
      <c r="N116" s="19" t="s">
        <v>22</v>
      </c>
    </row>
    <row r="117" spans="1:14" ht="13.5" thickTop="1" x14ac:dyDescent="0.2">
      <c r="A117" s="1" t="s">
        <v>38</v>
      </c>
      <c r="B117" s="2">
        <v>9890</v>
      </c>
      <c r="C117" s="2">
        <v>319</v>
      </c>
      <c r="D117" s="2">
        <v>175</v>
      </c>
      <c r="E117" s="2">
        <v>19</v>
      </c>
      <c r="F117" s="2">
        <v>88</v>
      </c>
      <c r="G117" s="2">
        <v>208</v>
      </c>
      <c r="H117" s="2">
        <v>12</v>
      </c>
      <c r="I117" s="2">
        <v>94</v>
      </c>
      <c r="J117" s="2">
        <v>494</v>
      </c>
      <c r="K117" s="2">
        <v>60</v>
      </c>
      <c r="L117" s="2">
        <v>88</v>
      </c>
      <c r="M117" s="4">
        <v>14.62</v>
      </c>
      <c r="N117" s="3">
        <v>12.63</v>
      </c>
    </row>
    <row r="118" spans="1:14" x14ac:dyDescent="0.2">
      <c r="A118" s="1" t="s">
        <v>39</v>
      </c>
      <c r="B118" s="2">
        <v>9710</v>
      </c>
      <c r="C118" s="2">
        <v>347</v>
      </c>
      <c r="D118" s="2">
        <v>203</v>
      </c>
      <c r="E118" s="2">
        <v>22</v>
      </c>
      <c r="F118" s="2">
        <v>87</v>
      </c>
      <c r="G118" s="2">
        <v>198</v>
      </c>
      <c r="H118" s="2">
        <v>6</v>
      </c>
      <c r="I118" s="2">
        <v>97</v>
      </c>
      <c r="J118" s="2">
        <v>535</v>
      </c>
      <c r="K118" s="2">
        <v>40</v>
      </c>
      <c r="L118" s="2">
        <v>89</v>
      </c>
      <c r="M118" s="3">
        <v>0</v>
      </c>
      <c r="N118" s="3"/>
    </row>
    <row r="119" spans="1:14" x14ac:dyDescent="0.2">
      <c r="A119" s="1" t="s">
        <v>40</v>
      </c>
      <c r="B119" s="2">
        <v>13075</v>
      </c>
      <c r="C119" s="2">
        <v>422</v>
      </c>
      <c r="D119" s="2">
        <v>216</v>
      </c>
      <c r="E119" s="2">
        <v>21</v>
      </c>
      <c r="F119" s="2">
        <v>89</v>
      </c>
      <c r="G119" s="2">
        <v>193</v>
      </c>
      <c r="H119" s="2">
        <v>7</v>
      </c>
      <c r="I119" s="2">
        <v>96</v>
      </c>
      <c r="J119" s="2">
        <v>542</v>
      </c>
      <c r="K119" s="2">
        <v>48</v>
      </c>
      <c r="L119" s="2">
        <v>91</v>
      </c>
      <c r="M119" s="3">
        <v>4.2</v>
      </c>
      <c r="N119" s="3">
        <v>12.56</v>
      </c>
    </row>
    <row r="120" spans="1:14" x14ac:dyDescent="0.2">
      <c r="A120" s="1" t="s">
        <v>41</v>
      </c>
      <c r="B120" s="2">
        <v>11615</v>
      </c>
      <c r="C120" s="2">
        <v>387</v>
      </c>
      <c r="D120" s="2">
        <v>203</v>
      </c>
      <c r="E120" s="2">
        <v>18</v>
      </c>
      <c r="F120" s="2">
        <v>91</v>
      </c>
      <c r="G120" s="2">
        <v>255</v>
      </c>
      <c r="H120" s="2">
        <v>8</v>
      </c>
      <c r="I120" s="2">
        <v>97</v>
      </c>
      <c r="J120" s="2">
        <v>648</v>
      </c>
      <c r="K120" s="2">
        <v>40</v>
      </c>
      <c r="L120" s="2">
        <v>94</v>
      </c>
      <c r="M120" s="3">
        <v>0</v>
      </c>
      <c r="N120" s="3"/>
    </row>
    <row r="121" spans="1:14" x14ac:dyDescent="0.2">
      <c r="A121" s="1" t="s">
        <v>42</v>
      </c>
      <c r="B121" s="2">
        <v>12661</v>
      </c>
      <c r="C121" s="2">
        <v>408</v>
      </c>
      <c r="D121" s="2">
        <v>271</v>
      </c>
      <c r="E121" s="2">
        <v>27</v>
      </c>
      <c r="F121" s="2">
        <v>88</v>
      </c>
      <c r="G121" s="2">
        <v>252</v>
      </c>
      <c r="H121" s="2">
        <v>15</v>
      </c>
      <c r="I121" s="2">
        <v>95</v>
      </c>
      <c r="J121" s="2">
        <v>733</v>
      </c>
      <c r="K121" s="2">
        <v>67</v>
      </c>
      <c r="L121" s="2">
        <v>90</v>
      </c>
      <c r="M121" s="3">
        <v>0</v>
      </c>
      <c r="N121" s="3"/>
    </row>
    <row r="122" spans="1:14" x14ac:dyDescent="0.2">
      <c r="A122" s="1" t="s">
        <v>43</v>
      </c>
      <c r="B122" s="2">
        <v>13298</v>
      </c>
      <c r="C122" s="2">
        <v>443</v>
      </c>
      <c r="D122" s="2">
        <v>194</v>
      </c>
      <c r="E122" s="2">
        <v>28</v>
      </c>
      <c r="F122" s="2">
        <v>89</v>
      </c>
      <c r="G122" s="2">
        <v>210</v>
      </c>
      <c r="H122" s="2">
        <v>7</v>
      </c>
      <c r="I122" s="2">
        <v>96</v>
      </c>
      <c r="J122" s="2">
        <v>654</v>
      </c>
      <c r="K122" s="2">
        <v>37</v>
      </c>
      <c r="L122" s="2">
        <v>94</v>
      </c>
      <c r="M122" s="3">
        <v>0</v>
      </c>
      <c r="N122" s="3"/>
    </row>
    <row r="123" spans="1:14" x14ac:dyDescent="0.2">
      <c r="A123" s="1" t="s">
        <v>44</v>
      </c>
      <c r="B123" s="2">
        <v>19079</v>
      </c>
      <c r="C123" s="2">
        <v>615</v>
      </c>
      <c r="D123" s="2">
        <v>239</v>
      </c>
      <c r="E123" s="2">
        <v>18</v>
      </c>
      <c r="F123" s="2">
        <v>91</v>
      </c>
      <c r="G123" s="2">
        <v>217</v>
      </c>
      <c r="H123" s="2">
        <v>5</v>
      </c>
      <c r="I123" s="2">
        <v>98</v>
      </c>
      <c r="J123" s="2">
        <v>457</v>
      </c>
      <c r="K123" s="2">
        <v>27</v>
      </c>
      <c r="L123" s="2">
        <v>94</v>
      </c>
      <c r="M123" s="3">
        <v>0</v>
      </c>
      <c r="N123" s="3"/>
    </row>
    <row r="124" spans="1:14" x14ac:dyDescent="0.2">
      <c r="A124" s="1" t="s">
        <v>45</v>
      </c>
      <c r="B124" s="2">
        <v>25162</v>
      </c>
      <c r="C124" s="2">
        <v>812</v>
      </c>
      <c r="D124" s="2">
        <v>233</v>
      </c>
      <c r="E124" s="2">
        <v>21</v>
      </c>
      <c r="F124" s="2">
        <v>92</v>
      </c>
      <c r="G124" s="2">
        <v>256</v>
      </c>
      <c r="H124" s="2">
        <v>6</v>
      </c>
      <c r="I124" s="2">
        <v>97</v>
      </c>
      <c r="J124" s="2">
        <v>555</v>
      </c>
      <c r="K124" s="2">
        <v>17</v>
      </c>
      <c r="L124" s="2">
        <v>97</v>
      </c>
      <c r="M124" s="3">
        <v>7.76</v>
      </c>
      <c r="N124" s="3">
        <v>12.34</v>
      </c>
    </row>
    <row r="125" spans="1:14" x14ac:dyDescent="0.2">
      <c r="A125" s="1" t="s">
        <v>46</v>
      </c>
      <c r="B125" s="2">
        <v>14637</v>
      </c>
      <c r="C125" s="2">
        <v>488</v>
      </c>
      <c r="D125" s="2">
        <v>255</v>
      </c>
      <c r="E125" s="2">
        <v>16</v>
      </c>
      <c r="F125" s="2">
        <v>91</v>
      </c>
      <c r="G125" s="2">
        <v>197</v>
      </c>
      <c r="H125" s="2">
        <v>6</v>
      </c>
      <c r="I125" s="2">
        <v>97</v>
      </c>
      <c r="J125" s="2">
        <v>530</v>
      </c>
      <c r="K125" s="2">
        <v>39</v>
      </c>
      <c r="L125" s="2">
        <v>92</v>
      </c>
      <c r="M125" s="3">
        <v>17.8</v>
      </c>
      <c r="N125" s="3">
        <v>15.31</v>
      </c>
    </row>
    <row r="126" spans="1:14" x14ac:dyDescent="0.2">
      <c r="A126" s="1" t="s">
        <v>47</v>
      </c>
      <c r="B126" s="2">
        <v>16715</v>
      </c>
      <c r="C126" s="2">
        <v>539</v>
      </c>
      <c r="D126" s="2">
        <v>196</v>
      </c>
      <c r="E126" s="2">
        <v>21</v>
      </c>
      <c r="F126" s="2">
        <v>96</v>
      </c>
      <c r="G126" s="2">
        <v>194</v>
      </c>
      <c r="H126" s="2">
        <v>8</v>
      </c>
      <c r="I126" s="2">
        <v>89</v>
      </c>
      <c r="J126" s="2">
        <v>559</v>
      </c>
      <c r="K126" s="2">
        <v>40</v>
      </c>
      <c r="L126" s="2">
        <v>93</v>
      </c>
      <c r="M126" s="3">
        <v>2.13</v>
      </c>
      <c r="N126" s="3">
        <v>15.61</v>
      </c>
    </row>
    <row r="127" spans="1:14" x14ac:dyDescent="0.2">
      <c r="A127" s="23" t="s">
        <v>48</v>
      </c>
      <c r="B127" s="2">
        <v>13267</v>
      </c>
      <c r="C127" s="2">
        <v>442</v>
      </c>
      <c r="D127" s="2">
        <v>235</v>
      </c>
      <c r="E127" s="2">
        <v>21</v>
      </c>
      <c r="F127" s="2">
        <v>95</v>
      </c>
      <c r="G127" s="2">
        <v>246</v>
      </c>
      <c r="H127" s="2">
        <v>10</v>
      </c>
      <c r="I127" s="2">
        <v>92</v>
      </c>
      <c r="J127" s="2">
        <v>615</v>
      </c>
      <c r="K127" s="2">
        <v>41</v>
      </c>
      <c r="L127" s="2">
        <v>93</v>
      </c>
      <c r="M127" s="3">
        <v>1.1000000000000001</v>
      </c>
      <c r="N127" s="3">
        <v>14.97</v>
      </c>
    </row>
    <row r="128" spans="1:14" ht="13.5" thickBot="1" x14ac:dyDescent="0.25">
      <c r="A128" s="25" t="s">
        <v>49</v>
      </c>
      <c r="B128" s="2">
        <v>10980</v>
      </c>
      <c r="C128" s="2">
        <v>354</v>
      </c>
      <c r="D128" s="2">
        <v>222</v>
      </c>
      <c r="E128" s="2">
        <v>12</v>
      </c>
      <c r="F128" s="2">
        <v>97</v>
      </c>
      <c r="G128" s="2">
        <v>251</v>
      </c>
      <c r="H128" s="2">
        <v>7</v>
      </c>
      <c r="I128" s="2">
        <v>95</v>
      </c>
      <c r="J128" s="2">
        <v>537</v>
      </c>
      <c r="K128" s="2">
        <v>43</v>
      </c>
      <c r="L128" s="2">
        <v>92</v>
      </c>
      <c r="M128" s="3">
        <v>2.54</v>
      </c>
      <c r="N128" s="3">
        <v>14.26</v>
      </c>
    </row>
    <row r="129" spans="1:14" ht="13.5" thickTop="1" x14ac:dyDescent="0.2">
      <c r="A129" s="24" t="s">
        <v>66</v>
      </c>
      <c r="B129" s="6">
        <f t="shared" ref="B129:N129" si="18">SUM(B117:B128)</f>
        <v>170089</v>
      </c>
      <c r="C129" s="6">
        <f t="shared" si="18"/>
        <v>5576</v>
      </c>
      <c r="D129" s="6">
        <f t="shared" si="18"/>
        <v>2642</v>
      </c>
      <c r="E129" s="6">
        <f>SUM(E117:E128)</f>
        <v>244</v>
      </c>
      <c r="F129" s="6">
        <f>SUM(F117:F128)</f>
        <v>1094</v>
      </c>
      <c r="G129" s="6">
        <f>SUM(G117:G128)</f>
        <v>2677</v>
      </c>
      <c r="H129" s="6">
        <f>SUM(H117:H128)</f>
        <v>97</v>
      </c>
      <c r="I129" s="6">
        <f>SUM(I117:I128)</f>
        <v>1143</v>
      </c>
      <c r="J129" s="6">
        <f t="shared" si="18"/>
        <v>6859</v>
      </c>
      <c r="K129" s="6">
        <f>SUM(K117:K128)</f>
        <v>499</v>
      </c>
      <c r="L129" s="6">
        <f>SUM(L117:L128)</f>
        <v>1107</v>
      </c>
      <c r="M129" s="6">
        <f t="shared" si="18"/>
        <v>50.15</v>
      </c>
      <c r="N129" s="6">
        <f t="shared" si="18"/>
        <v>97.68</v>
      </c>
    </row>
    <row r="130" spans="1:14" ht="13.5" thickBot="1" x14ac:dyDescent="0.25">
      <c r="A130" s="7" t="s">
        <v>67</v>
      </c>
      <c r="B130" s="8">
        <f>AVERAGE(B117:B128)</f>
        <v>14174.083333333334</v>
      </c>
      <c r="C130" s="8">
        <f t="shared" ref="C130:N130" si="19">AVERAGE(C117:C128)</f>
        <v>464.66666666666669</v>
      </c>
      <c r="D130" s="8">
        <f t="shared" si="19"/>
        <v>220.16666666666666</v>
      </c>
      <c r="E130" s="8">
        <f>AVERAGE(E117:E128)</f>
        <v>20.333333333333332</v>
      </c>
      <c r="F130" s="8">
        <f>AVERAGE(F117:F128)</f>
        <v>91.166666666666671</v>
      </c>
      <c r="G130" s="8">
        <f>AVERAGE(G117:G128)</f>
        <v>223.08333333333334</v>
      </c>
      <c r="H130" s="8">
        <f>AVERAGE(H117:H128)</f>
        <v>8.0833333333333339</v>
      </c>
      <c r="I130" s="8">
        <f>AVERAGE(I117:I128)</f>
        <v>95.25</v>
      </c>
      <c r="J130" s="8">
        <f t="shared" si="19"/>
        <v>571.58333333333337</v>
      </c>
      <c r="K130" s="8">
        <f>AVERAGE(K117:K128)</f>
        <v>41.583333333333336</v>
      </c>
      <c r="L130" s="8">
        <f>AVERAGE(L117:L128)</f>
        <v>92.25</v>
      </c>
      <c r="M130" s="8">
        <f t="shared" si="19"/>
        <v>4.1791666666666663</v>
      </c>
      <c r="N130" s="26">
        <f t="shared" si="19"/>
        <v>13.954285714285716</v>
      </c>
    </row>
    <row r="131" spans="1:14" ht="13.5" thickTop="1" x14ac:dyDescent="0.2"/>
    <row r="132" spans="1:14" ht="13.5" thickBot="1" x14ac:dyDescent="0.25"/>
    <row r="133" spans="1:14" ht="13.5" thickTop="1" x14ac:dyDescent="0.2">
      <c r="A133" s="20" t="s">
        <v>5</v>
      </c>
      <c r="B133" s="21" t="s">
        <v>6</v>
      </c>
      <c r="C133" s="21" t="s">
        <v>6</v>
      </c>
      <c r="D133" s="21" t="s">
        <v>7</v>
      </c>
      <c r="E133" s="21" t="s">
        <v>8</v>
      </c>
      <c r="F133" s="30" t="s">
        <v>2</v>
      </c>
      <c r="G133" s="21" t="s">
        <v>9</v>
      </c>
      <c r="H133" s="21" t="s">
        <v>10</v>
      </c>
      <c r="I133" s="30" t="s">
        <v>3</v>
      </c>
      <c r="J133" s="21" t="s">
        <v>11</v>
      </c>
      <c r="K133" s="21" t="s">
        <v>12</v>
      </c>
      <c r="L133" s="30" t="s">
        <v>13</v>
      </c>
      <c r="M133" s="21" t="s">
        <v>14</v>
      </c>
      <c r="N133" s="22" t="s">
        <v>15</v>
      </c>
    </row>
    <row r="134" spans="1:14" ht="13.5" thickBot="1" x14ac:dyDescent="0.25">
      <c r="A134" s="16" t="s">
        <v>68</v>
      </c>
      <c r="B134" s="17" t="s">
        <v>17</v>
      </c>
      <c r="C134" s="18" t="s">
        <v>18</v>
      </c>
      <c r="D134" s="17" t="s">
        <v>19</v>
      </c>
      <c r="E134" s="17" t="s">
        <v>19</v>
      </c>
      <c r="F134" s="31" t="s">
        <v>59</v>
      </c>
      <c r="G134" s="17" t="s">
        <v>19</v>
      </c>
      <c r="H134" s="17" t="s">
        <v>19</v>
      </c>
      <c r="I134" s="31" t="s">
        <v>59</v>
      </c>
      <c r="J134" s="17" t="s">
        <v>19</v>
      </c>
      <c r="K134" s="17" t="s">
        <v>19</v>
      </c>
      <c r="L134" s="31" t="s">
        <v>59</v>
      </c>
      <c r="M134" s="17" t="s">
        <v>21</v>
      </c>
      <c r="N134" s="19" t="s">
        <v>22</v>
      </c>
    </row>
    <row r="135" spans="1:14" ht="13.5" thickTop="1" x14ac:dyDescent="0.2">
      <c r="A135" s="1" t="s">
        <v>38</v>
      </c>
      <c r="B135" s="2">
        <v>14485</v>
      </c>
      <c r="C135" s="2">
        <v>467</v>
      </c>
      <c r="D135" s="2">
        <v>216</v>
      </c>
      <c r="E135" s="2">
        <v>11</v>
      </c>
      <c r="F135" s="2">
        <v>94</v>
      </c>
      <c r="G135" s="2">
        <v>216</v>
      </c>
      <c r="H135" s="2">
        <v>11</v>
      </c>
      <c r="I135" s="2">
        <v>94</v>
      </c>
      <c r="J135" s="2">
        <v>461</v>
      </c>
      <c r="K135" s="2">
        <v>47</v>
      </c>
      <c r="L135" s="2">
        <v>89</v>
      </c>
      <c r="M135" s="4">
        <v>1.109</v>
      </c>
      <c r="N135" s="3">
        <v>14.26</v>
      </c>
    </row>
    <row r="136" spans="1:14" x14ac:dyDescent="0.2">
      <c r="A136" s="1" t="s">
        <v>39</v>
      </c>
      <c r="B136" s="2">
        <v>11023</v>
      </c>
      <c r="C136" s="2">
        <v>394</v>
      </c>
      <c r="D136" s="2">
        <v>263</v>
      </c>
      <c r="E136" s="2">
        <v>10</v>
      </c>
      <c r="F136" s="2">
        <v>94</v>
      </c>
      <c r="G136" s="2">
        <v>221</v>
      </c>
      <c r="H136" s="2">
        <v>13</v>
      </c>
      <c r="I136" s="2">
        <v>96</v>
      </c>
      <c r="J136" s="2">
        <v>556</v>
      </c>
      <c r="K136" s="2">
        <v>15</v>
      </c>
      <c r="L136" s="2">
        <v>96</v>
      </c>
      <c r="M136" s="3">
        <v>2.14</v>
      </c>
      <c r="N136" s="3">
        <v>12.45</v>
      </c>
    </row>
    <row r="137" spans="1:14" x14ac:dyDescent="0.2">
      <c r="A137" s="1" t="s">
        <v>40</v>
      </c>
      <c r="B137" s="2">
        <v>10965</v>
      </c>
      <c r="C137" s="2">
        <v>354</v>
      </c>
      <c r="D137" s="2">
        <v>212</v>
      </c>
      <c r="E137" s="2">
        <v>20</v>
      </c>
      <c r="F137" s="2">
        <v>95</v>
      </c>
      <c r="G137" s="2">
        <v>220</v>
      </c>
      <c r="H137" s="2">
        <v>11</v>
      </c>
      <c r="I137" s="2">
        <v>91</v>
      </c>
      <c r="J137" s="2">
        <v>595</v>
      </c>
      <c r="K137" s="2">
        <v>51</v>
      </c>
      <c r="L137" s="2">
        <v>91</v>
      </c>
      <c r="M137" s="3">
        <v>3.1</v>
      </c>
      <c r="N137" s="3">
        <v>12.7</v>
      </c>
    </row>
    <row r="138" spans="1:14" x14ac:dyDescent="0.2">
      <c r="A138" s="1" t="s">
        <v>41</v>
      </c>
      <c r="B138" s="2">
        <v>12371</v>
      </c>
      <c r="C138" s="2">
        <v>412</v>
      </c>
      <c r="D138" s="2">
        <v>246</v>
      </c>
      <c r="E138" s="2">
        <v>7</v>
      </c>
      <c r="F138" s="2">
        <v>98</v>
      </c>
      <c r="G138" s="2">
        <v>215</v>
      </c>
      <c r="H138" s="2">
        <v>4</v>
      </c>
      <c r="I138" s="2">
        <v>96</v>
      </c>
      <c r="J138" s="2">
        <v>646</v>
      </c>
      <c r="K138" s="2">
        <v>28</v>
      </c>
      <c r="L138" s="2">
        <v>96</v>
      </c>
      <c r="M138" s="3">
        <v>1.68</v>
      </c>
      <c r="N138" s="3">
        <v>13.78</v>
      </c>
    </row>
    <row r="139" spans="1:14" x14ac:dyDescent="0.2">
      <c r="A139" s="1" t="s">
        <v>42</v>
      </c>
      <c r="B139" s="2">
        <v>13179</v>
      </c>
      <c r="C139" s="2">
        <v>439</v>
      </c>
      <c r="D139" s="2">
        <v>308</v>
      </c>
      <c r="E139" s="2">
        <v>17</v>
      </c>
      <c r="F139" s="2">
        <v>94</v>
      </c>
      <c r="G139" s="2">
        <v>216</v>
      </c>
      <c r="H139" s="2">
        <v>9</v>
      </c>
      <c r="I139" s="2">
        <v>94</v>
      </c>
      <c r="J139" s="2">
        <v>559</v>
      </c>
      <c r="K139" s="2">
        <v>43</v>
      </c>
      <c r="L139" s="2">
        <v>92</v>
      </c>
      <c r="M139" s="3">
        <v>0.5</v>
      </c>
      <c r="N139" s="3">
        <v>13.87</v>
      </c>
    </row>
    <row r="140" spans="1:14" x14ac:dyDescent="0.2">
      <c r="A140" s="1" t="s">
        <v>43</v>
      </c>
      <c r="B140" s="2">
        <v>14572</v>
      </c>
      <c r="C140" s="2">
        <v>470</v>
      </c>
      <c r="D140" s="2">
        <v>290</v>
      </c>
      <c r="E140" s="2">
        <v>8</v>
      </c>
      <c r="F140" s="2">
        <v>98</v>
      </c>
      <c r="G140" s="2">
        <v>284</v>
      </c>
      <c r="H140" s="2">
        <v>5</v>
      </c>
      <c r="I140" s="2">
        <v>98</v>
      </c>
      <c r="J140" s="2">
        <v>693</v>
      </c>
      <c r="K140" s="2">
        <v>38</v>
      </c>
      <c r="L140" s="2">
        <v>95</v>
      </c>
      <c r="M140" s="3">
        <v>1.7</v>
      </c>
      <c r="N140" s="3">
        <v>13.03</v>
      </c>
    </row>
    <row r="141" spans="1:14" x14ac:dyDescent="0.2">
      <c r="A141" s="1" t="s">
        <v>44</v>
      </c>
      <c r="B141" s="2">
        <v>22392</v>
      </c>
      <c r="C141" s="2">
        <v>722</v>
      </c>
      <c r="D141" s="2">
        <v>284</v>
      </c>
      <c r="E141" s="2">
        <v>23</v>
      </c>
      <c r="F141" s="2">
        <v>97</v>
      </c>
      <c r="G141" s="2">
        <v>203</v>
      </c>
      <c r="H141" s="2">
        <v>7</v>
      </c>
      <c r="I141" s="2">
        <v>92</v>
      </c>
      <c r="J141" s="2">
        <v>526</v>
      </c>
      <c r="K141" s="2">
        <v>43</v>
      </c>
      <c r="L141" s="2">
        <v>91</v>
      </c>
      <c r="M141" s="3">
        <v>2.8</v>
      </c>
      <c r="N141" s="3">
        <v>13.2</v>
      </c>
    </row>
    <row r="142" spans="1:14" x14ac:dyDescent="0.2">
      <c r="A142" s="1" t="s">
        <v>45</v>
      </c>
      <c r="B142" s="2">
        <v>28005</v>
      </c>
      <c r="C142" s="2">
        <v>903</v>
      </c>
      <c r="D142" s="2">
        <v>276</v>
      </c>
      <c r="E142" s="2">
        <v>17</v>
      </c>
      <c r="F142" s="2">
        <v>93</v>
      </c>
      <c r="G142" s="2">
        <v>250</v>
      </c>
      <c r="H142" s="2">
        <v>18</v>
      </c>
      <c r="I142" s="2">
        <v>93</v>
      </c>
      <c r="J142" s="2">
        <v>643</v>
      </c>
      <c r="K142" s="2">
        <v>58</v>
      </c>
      <c r="L142" s="2">
        <v>90</v>
      </c>
      <c r="M142" s="3">
        <v>2.14</v>
      </c>
      <c r="N142" s="3">
        <v>13.09</v>
      </c>
    </row>
    <row r="143" spans="1:14" x14ac:dyDescent="0.2">
      <c r="A143" s="1" t="s">
        <v>46</v>
      </c>
      <c r="B143" s="2">
        <v>16338</v>
      </c>
      <c r="C143" s="2">
        <v>545</v>
      </c>
      <c r="D143" s="2">
        <v>162</v>
      </c>
      <c r="E143" s="2">
        <v>12</v>
      </c>
      <c r="F143" s="2">
        <v>92</v>
      </c>
      <c r="G143" s="2">
        <v>175</v>
      </c>
      <c r="H143" s="2">
        <v>11</v>
      </c>
      <c r="I143" s="2">
        <v>92</v>
      </c>
      <c r="J143" s="2">
        <v>490</v>
      </c>
      <c r="K143" s="2">
        <v>44</v>
      </c>
      <c r="L143" s="2">
        <v>89</v>
      </c>
      <c r="M143" s="3">
        <v>1.62</v>
      </c>
      <c r="N143" s="3">
        <v>13.16</v>
      </c>
    </row>
    <row r="144" spans="1:14" x14ac:dyDescent="0.2">
      <c r="A144" s="1" t="s">
        <v>47</v>
      </c>
      <c r="B144" s="2">
        <v>14678</v>
      </c>
      <c r="C144" s="2">
        <v>473</v>
      </c>
      <c r="D144" s="2">
        <v>192</v>
      </c>
      <c r="E144" s="2">
        <v>13</v>
      </c>
      <c r="F144" s="2">
        <v>95</v>
      </c>
      <c r="G144" s="2">
        <v>233</v>
      </c>
      <c r="H144" s="2">
        <v>8</v>
      </c>
      <c r="I144" s="2">
        <v>95</v>
      </c>
      <c r="J144" s="2">
        <v>404</v>
      </c>
      <c r="K144" s="2">
        <v>33</v>
      </c>
      <c r="L144" s="2">
        <v>90</v>
      </c>
      <c r="M144" s="3">
        <v>2.21</v>
      </c>
      <c r="N144" s="3">
        <v>12.39</v>
      </c>
    </row>
    <row r="145" spans="1:14" x14ac:dyDescent="0.2">
      <c r="A145" s="23" t="s">
        <v>48</v>
      </c>
      <c r="B145" s="2">
        <v>16596</v>
      </c>
      <c r="C145" s="2">
        <v>450</v>
      </c>
      <c r="D145" s="2">
        <v>234</v>
      </c>
      <c r="E145" s="2">
        <v>16</v>
      </c>
      <c r="F145" s="2">
        <v>95</v>
      </c>
      <c r="G145" s="2">
        <v>347</v>
      </c>
      <c r="H145" s="2">
        <v>10</v>
      </c>
      <c r="I145" s="2">
        <v>94</v>
      </c>
      <c r="J145" s="2">
        <v>633</v>
      </c>
      <c r="K145" s="2">
        <v>46</v>
      </c>
      <c r="L145" s="2">
        <v>91</v>
      </c>
      <c r="M145" s="3">
        <v>2.52</v>
      </c>
      <c r="N145" s="3">
        <v>12.38</v>
      </c>
    </row>
    <row r="146" spans="1:14" ht="13.5" thickBot="1" x14ac:dyDescent="0.25">
      <c r="A146" s="25" t="s">
        <v>49</v>
      </c>
      <c r="B146" s="2">
        <v>11788</v>
      </c>
      <c r="C146" s="2">
        <v>380</v>
      </c>
      <c r="D146" s="2">
        <v>160</v>
      </c>
      <c r="E146" s="2">
        <v>16</v>
      </c>
      <c r="F146" s="2">
        <v>94</v>
      </c>
      <c r="G146" s="2">
        <v>229</v>
      </c>
      <c r="H146" s="2">
        <v>10</v>
      </c>
      <c r="I146" s="2">
        <v>92</v>
      </c>
      <c r="J146" s="2">
        <v>496</v>
      </c>
      <c r="K146" s="2">
        <v>65</v>
      </c>
      <c r="L146" s="2">
        <v>85</v>
      </c>
      <c r="M146" s="3">
        <v>0.53759999999999997</v>
      </c>
      <c r="N146" s="3">
        <v>12.8</v>
      </c>
    </row>
    <row r="147" spans="1:14" ht="13.5" thickTop="1" x14ac:dyDescent="0.2">
      <c r="A147" s="24" t="s">
        <v>69</v>
      </c>
      <c r="B147" s="6">
        <f t="shared" ref="B147:N147" si="20">SUM(B135:B146)</f>
        <v>186392</v>
      </c>
      <c r="C147" s="6">
        <f t="shared" si="20"/>
        <v>6009</v>
      </c>
      <c r="D147" s="6">
        <f t="shared" si="20"/>
        <v>2843</v>
      </c>
      <c r="E147" s="6">
        <f>SUM(E135:E146)</f>
        <v>170</v>
      </c>
      <c r="F147" s="6">
        <f>SUM(F135:F146)</f>
        <v>1139</v>
      </c>
      <c r="G147" s="6">
        <f>SUM(G135:G146)</f>
        <v>2809</v>
      </c>
      <c r="H147" s="6">
        <f>SUM(H135:H146)</f>
        <v>117</v>
      </c>
      <c r="I147" s="6">
        <f>SUM(I135:I146)</f>
        <v>1127</v>
      </c>
      <c r="J147" s="6">
        <f t="shared" si="20"/>
        <v>6702</v>
      </c>
      <c r="K147" s="6">
        <f>SUM(K135:K146)</f>
        <v>511</v>
      </c>
      <c r="L147" s="6">
        <f>SUM(L135:L146)</f>
        <v>1095</v>
      </c>
      <c r="M147" s="6">
        <f t="shared" si="20"/>
        <v>22.056600000000003</v>
      </c>
      <c r="N147" s="6">
        <f t="shared" si="20"/>
        <v>157.11000000000001</v>
      </c>
    </row>
    <row r="148" spans="1:14" ht="13.5" thickBot="1" x14ac:dyDescent="0.25">
      <c r="A148" s="7" t="s">
        <v>70</v>
      </c>
      <c r="B148" s="8">
        <f>AVERAGE(B135:B146)</f>
        <v>15532.666666666666</v>
      </c>
      <c r="C148" s="8">
        <f t="shared" ref="C148:N148" si="21">AVERAGE(C135:C146)</f>
        <v>500.75</v>
      </c>
      <c r="D148" s="8">
        <f t="shared" si="21"/>
        <v>236.91666666666666</v>
      </c>
      <c r="E148" s="8">
        <f>AVERAGE(E135:E146)</f>
        <v>14.166666666666666</v>
      </c>
      <c r="F148" s="8">
        <f>AVERAGE(F135:F146)</f>
        <v>94.916666666666671</v>
      </c>
      <c r="G148" s="8">
        <f>AVERAGE(G135:G146)</f>
        <v>234.08333333333334</v>
      </c>
      <c r="H148" s="8">
        <f>AVERAGE(H135:H146)</f>
        <v>9.75</v>
      </c>
      <c r="I148" s="8">
        <f>AVERAGE(I135:I146)</f>
        <v>93.916666666666671</v>
      </c>
      <c r="J148" s="8">
        <f t="shared" si="21"/>
        <v>558.5</v>
      </c>
      <c r="K148" s="8">
        <f>AVERAGE(K135:K146)</f>
        <v>42.583333333333336</v>
      </c>
      <c r="L148" s="8">
        <f>AVERAGE(L135:L146)</f>
        <v>91.25</v>
      </c>
      <c r="M148" s="8">
        <f t="shared" si="21"/>
        <v>1.8380500000000002</v>
      </c>
      <c r="N148" s="26">
        <f t="shared" si="21"/>
        <v>13.092500000000001</v>
      </c>
    </row>
    <row r="149" spans="1:14" ht="13.5" thickTop="1" x14ac:dyDescent="0.2"/>
    <row r="150" spans="1:14" ht="13.5" thickBot="1" x14ac:dyDescent="0.25"/>
    <row r="151" spans="1:14" ht="13.5" thickTop="1" x14ac:dyDescent="0.2">
      <c r="A151" s="20" t="s">
        <v>5</v>
      </c>
      <c r="B151" s="21" t="s">
        <v>6</v>
      </c>
      <c r="C151" s="21" t="s">
        <v>6</v>
      </c>
      <c r="D151" s="21" t="s">
        <v>7</v>
      </c>
      <c r="E151" s="21" t="s">
        <v>8</v>
      </c>
      <c r="F151" s="30" t="s">
        <v>2</v>
      </c>
      <c r="G151" s="21" t="s">
        <v>9</v>
      </c>
      <c r="H151" s="21" t="s">
        <v>10</v>
      </c>
      <c r="I151" s="30" t="s">
        <v>3</v>
      </c>
      <c r="J151" s="21" t="s">
        <v>11</v>
      </c>
      <c r="K151" s="21" t="s">
        <v>12</v>
      </c>
      <c r="L151" s="30" t="s">
        <v>13</v>
      </c>
      <c r="M151" s="21" t="s">
        <v>14</v>
      </c>
      <c r="N151" s="22" t="s">
        <v>15</v>
      </c>
    </row>
    <row r="152" spans="1:14" ht="13.5" thickBot="1" x14ac:dyDescent="0.25">
      <c r="A152" s="16" t="s">
        <v>71</v>
      </c>
      <c r="B152" s="17" t="s">
        <v>17</v>
      </c>
      <c r="C152" s="18" t="s">
        <v>18</v>
      </c>
      <c r="D152" s="17" t="s">
        <v>19</v>
      </c>
      <c r="E152" s="17" t="s">
        <v>19</v>
      </c>
      <c r="F152" s="31" t="s">
        <v>59</v>
      </c>
      <c r="G152" s="17" t="s">
        <v>19</v>
      </c>
      <c r="H152" s="17" t="s">
        <v>19</v>
      </c>
      <c r="I152" s="31" t="s">
        <v>59</v>
      </c>
      <c r="J152" s="17" t="s">
        <v>19</v>
      </c>
      <c r="K152" s="17" t="s">
        <v>19</v>
      </c>
      <c r="L152" s="31" t="s">
        <v>59</v>
      </c>
      <c r="M152" s="17" t="s">
        <v>21</v>
      </c>
      <c r="N152" s="19" t="s">
        <v>22</v>
      </c>
    </row>
    <row r="153" spans="1:14" ht="13.5" thickTop="1" x14ac:dyDescent="0.2">
      <c r="A153" s="1" t="s">
        <v>38</v>
      </c>
      <c r="B153" s="2">
        <v>16792</v>
      </c>
      <c r="C153" s="2">
        <v>542</v>
      </c>
      <c r="D153" s="2">
        <v>224</v>
      </c>
      <c r="E153" s="2">
        <v>16</v>
      </c>
      <c r="F153" s="2">
        <v>97</v>
      </c>
      <c r="G153" s="2">
        <v>198</v>
      </c>
      <c r="H153" s="2">
        <v>9</v>
      </c>
      <c r="I153" s="2">
        <v>92</v>
      </c>
      <c r="J153" s="2">
        <v>513</v>
      </c>
      <c r="K153" s="2">
        <v>31</v>
      </c>
      <c r="L153" s="2">
        <v>87</v>
      </c>
      <c r="M153" s="4"/>
      <c r="N153" s="3"/>
    </row>
    <row r="154" spans="1:14" x14ac:dyDescent="0.2">
      <c r="A154" s="1" t="s">
        <v>39</v>
      </c>
      <c r="B154" s="2">
        <v>15530</v>
      </c>
      <c r="C154" s="2">
        <v>328</v>
      </c>
      <c r="D154" s="2">
        <v>278</v>
      </c>
      <c r="E154" s="2">
        <v>23</v>
      </c>
      <c r="F154" s="2">
        <v>96</v>
      </c>
      <c r="G154" s="2">
        <v>335</v>
      </c>
      <c r="H154" s="2">
        <v>11</v>
      </c>
      <c r="I154" s="2">
        <v>91</v>
      </c>
      <c r="J154" s="2">
        <v>627</v>
      </c>
      <c r="K154" s="2">
        <v>50</v>
      </c>
      <c r="L154" s="2">
        <v>91</v>
      </c>
      <c r="M154" s="3"/>
      <c r="N154" s="3"/>
    </row>
    <row r="155" spans="1:14" x14ac:dyDescent="0.2">
      <c r="A155" s="1" t="s">
        <v>40</v>
      </c>
      <c r="B155" s="2">
        <v>18175</v>
      </c>
      <c r="C155" s="2">
        <v>586</v>
      </c>
      <c r="D155" s="2">
        <v>301</v>
      </c>
      <c r="E155" s="2">
        <v>12</v>
      </c>
      <c r="F155" s="2">
        <v>97</v>
      </c>
      <c r="G155" s="2">
        <v>370</v>
      </c>
      <c r="H155" s="2">
        <v>8</v>
      </c>
      <c r="I155" s="2">
        <v>96</v>
      </c>
      <c r="J155" s="2">
        <v>624</v>
      </c>
      <c r="K155" s="2">
        <v>42</v>
      </c>
      <c r="L155" s="2">
        <v>93</v>
      </c>
      <c r="M155" s="3">
        <v>4</v>
      </c>
      <c r="N155" s="3">
        <v>12.94</v>
      </c>
    </row>
    <row r="156" spans="1:14" x14ac:dyDescent="0.2">
      <c r="A156" s="1" t="s">
        <v>41</v>
      </c>
      <c r="B156" s="2">
        <v>21715</v>
      </c>
      <c r="C156" s="2">
        <v>724</v>
      </c>
      <c r="D156" s="2">
        <v>384</v>
      </c>
      <c r="E156" s="2">
        <v>10</v>
      </c>
      <c r="F156" s="2">
        <v>98</v>
      </c>
      <c r="G156" s="2">
        <v>355</v>
      </c>
      <c r="H156" s="2">
        <v>9</v>
      </c>
      <c r="I156" s="2">
        <v>97</v>
      </c>
      <c r="J156" s="2">
        <v>714</v>
      </c>
      <c r="K156" s="2">
        <v>30</v>
      </c>
      <c r="L156" s="2">
        <v>95</v>
      </c>
      <c r="M156" s="3">
        <v>1.1000000000000001</v>
      </c>
      <c r="N156" s="3">
        <v>12.9</v>
      </c>
    </row>
    <row r="157" spans="1:14" x14ac:dyDescent="0.2">
      <c r="A157" s="1" t="s">
        <v>42</v>
      </c>
      <c r="B157" s="2">
        <v>21000</v>
      </c>
      <c r="C157" s="2">
        <v>677</v>
      </c>
      <c r="D157" s="2">
        <v>310</v>
      </c>
      <c r="E157" s="2">
        <v>7</v>
      </c>
      <c r="F157" s="2">
        <v>96</v>
      </c>
      <c r="G157" s="2">
        <v>277</v>
      </c>
      <c r="H157" s="2">
        <v>9</v>
      </c>
      <c r="I157" s="2">
        <v>98</v>
      </c>
      <c r="J157" s="2">
        <v>703</v>
      </c>
      <c r="K157" s="2">
        <v>26</v>
      </c>
      <c r="L157" s="2">
        <v>96</v>
      </c>
      <c r="M157" s="3">
        <v>0.7</v>
      </c>
      <c r="N157" s="3">
        <v>15.24</v>
      </c>
    </row>
    <row r="158" spans="1:14" x14ac:dyDescent="0.2">
      <c r="A158" s="1" t="s">
        <v>43</v>
      </c>
      <c r="B158" s="2">
        <v>22488</v>
      </c>
      <c r="C158" s="2">
        <v>750</v>
      </c>
      <c r="D158" s="2">
        <v>114</v>
      </c>
      <c r="E158" s="2">
        <v>17</v>
      </c>
      <c r="F158" s="2">
        <v>87</v>
      </c>
      <c r="G158" s="2">
        <v>211</v>
      </c>
      <c r="H158" s="2">
        <v>12</v>
      </c>
      <c r="I158" s="2">
        <v>91</v>
      </c>
      <c r="J158" s="2">
        <v>447</v>
      </c>
      <c r="K158" s="2">
        <v>39</v>
      </c>
      <c r="L158" s="2">
        <v>88</v>
      </c>
      <c r="M158" s="3">
        <v>0.5</v>
      </c>
      <c r="N158" s="3">
        <v>15.2</v>
      </c>
    </row>
    <row r="159" spans="1:14" x14ac:dyDescent="0.2">
      <c r="A159" s="1" t="s">
        <v>44</v>
      </c>
      <c r="B159" s="2">
        <v>29722</v>
      </c>
      <c r="C159" s="2">
        <v>959</v>
      </c>
      <c r="D159" s="2">
        <v>234</v>
      </c>
      <c r="E159" s="2">
        <v>19</v>
      </c>
      <c r="F159" s="2">
        <v>95</v>
      </c>
      <c r="G159" s="2">
        <v>268</v>
      </c>
      <c r="H159" s="2">
        <v>10</v>
      </c>
      <c r="I159" s="2">
        <v>91</v>
      </c>
      <c r="J159" s="2">
        <v>453</v>
      </c>
      <c r="K159" s="2">
        <v>69</v>
      </c>
      <c r="L159" s="2">
        <v>82</v>
      </c>
      <c r="M159" s="3"/>
      <c r="N159" s="3"/>
    </row>
    <row r="160" spans="1:14" x14ac:dyDescent="0.2">
      <c r="A160" s="1" t="s">
        <v>45</v>
      </c>
      <c r="B160" s="2">
        <v>37756</v>
      </c>
      <c r="C160" s="2">
        <v>1218</v>
      </c>
      <c r="D160" s="2">
        <v>230</v>
      </c>
      <c r="E160" s="2">
        <v>10</v>
      </c>
      <c r="F160" s="2">
        <v>97</v>
      </c>
      <c r="G160" s="2">
        <v>246</v>
      </c>
      <c r="H160" s="2">
        <v>7</v>
      </c>
      <c r="I160" s="2">
        <v>96</v>
      </c>
      <c r="J160" s="2">
        <v>598</v>
      </c>
      <c r="K160" s="2">
        <v>64</v>
      </c>
      <c r="L160" s="2">
        <v>89</v>
      </c>
      <c r="M160" s="3">
        <v>1.2</v>
      </c>
      <c r="N160" s="3">
        <v>16</v>
      </c>
    </row>
    <row r="161" spans="1:14" x14ac:dyDescent="0.2">
      <c r="A161" s="1" t="s">
        <v>46</v>
      </c>
      <c r="B161" s="2">
        <v>22693</v>
      </c>
      <c r="C161" s="2">
        <v>756</v>
      </c>
      <c r="D161" s="2">
        <v>263</v>
      </c>
      <c r="E161" s="2">
        <v>12</v>
      </c>
      <c r="F161" s="2">
        <v>95</v>
      </c>
      <c r="G161" s="2">
        <v>286</v>
      </c>
      <c r="H161" s="2">
        <v>12</v>
      </c>
      <c r="I161" s="2">
        <v>96</v>
      </c>
      <c r="J161" s="2">
        <v>655</v>
      </c>
      <c r="K161" s="2">
        <v>49</v>
      </c>
      <c r="L161" s="2">
        <v>92</v>
      </c>
      <c r="M161" s="3">
        <v>1.3</v>
      </c>
      <c r="N161" s="3">
        <v>15.6</v>
      </c>
    </row>
    <row r="162" spans="1:14" x14ac:dyDescent="0.2">
      <c r="A162" s="1" t="s">
        <v>47</v>
      </c>
      <c r="B162" s="2">
        <v>19960</v>
      </c>
      <c r="C162" s="2">
        <v>644</v>
      </c>
      <c r="D162" s="2">
        <v>169</v>
      </c>
      <c r="E162" s="2">
        <v>13</v>
      </c>
      <c r="F162" s="2">
        <v>91</v>
      </c>
      <c r="G162" s="2">
        <v>254</v>
      </c>
      <c r="H162" s="2">
        <v>10</v>
      </c>
      <c r="I162" s="2">
        <v>93</v>
      </c>
      <c r="J162" s="2">
        <v>399</v>
      </c>
      <c r="K162" s="2">
        <v>33</v>
      </c>
      <c r="L162" s="2">
        <v>90</v>
      </c>
      <c r="M162" s="3">
        <v>1.2</v>
      </c>
      <c r="N162" s="3">
        <v>16.100000000000001</v>
      </c>
    </row>
    <row r="163" spans="1:14" x14ac:dyDescent="0.2">
      <c r="A163" s="23" t="s">
        <v>48</v>
      </c>
      <c r="B163" s="2">
        <v>14600</v>
      </c>
      <c r="C163" s="2">
        <v>487</v>
      </c>
      <c r="D163" s="2">
        <v>197</v>
      </c>
      <c r="E163" s="2">
        <v>7</v>
      </c>
      <c r="F163" s="2">
        <v>94</v>
      </c>
      <c r="G163" s="2">
        <v>359</v>
      </c>
      <c r="H163" s="2">
        <v>8</v>
      </c>
      <c r="I163" s="2">
        <v>97</v>
      </c>
      <c r="J163" s="2">
        <v>642</v>
      </c>
      <c r="K163" s="2">
        <v>19</v>
      </c>
      <c r="L163" s="2">
        <v>95</v>
      </c>
      <c r="M163" s="3"/>
      <c r="N163" s="3"/>
    </row>
    <row r="164" spans="1:14" ht="13.5" thickBot="1" x14ac:dyDescent="0.25">
      <c r="A164" s="25" t="s">
        <v>49</v>
      </c>
      <c r="B164" s="2">
        <v>18898</v>
      </c>
      <c r="C164" s="2">
        <f>(B164/31)</f>
        <v>609.61290322580646</v>
      </c>
      <c r="D164" s="2">
        <v>254</v>
      </c>
      <c r="E164" s="2">
        <v>7</v>
      </c>
      <c r="F164" s="2">
        <v>96</v>
      </c>
      <c r="G164" s="2">
        <v>206</v>
      </c>
      <c r="H164" s="2">
        <v>11</v>
      </c>
      <c r="I164" s="2">
        <v>96</v>
      </c>
      <c r="J164" s="2">
        <v>498</v>
      </c>
      <c r="K164" s="2">
        <v>14</v>
      </c>
      <c r="L164" s="2">
        <v>97</v>
      </c>
      <c r="M164" s="3">
        <v>5.3</v>
      </c>
      <c r="N164" s="3">
        <v>13.6</v>
      </c>
    </row>
    <row r="165" spans="1:14" ht="13.5" thickTop="1" x14ac:dyDescent="0.2">
      <c r="A165" s="24" t="s">
        <v>72</v>
      </c>
      <c r="B165" s="6">
        <f t="shared" ref="B165:N165" si="22">SUM(B153:B164)</f>
        <v>259329</v>
      </c>
      <c r="C165" s="6">
        <f t="shared" si="22"/>
        <v>8280.6129032258068</v>
      </c>
      <c r="D165" s="6">
        <f t="shared" si="22"/>
        <v>2958</v>
      </c>
      <c r="E165" s="6">
        <f>SUM(E153:E164)</f>
        <v>153</v>
      </c>
      <c r="F165" s="6">
        <f>SUM(F153:F164)</f>
        <v>1139</v>
      </c>
      <c r="G165" s="6">
        <f>SUM(G153:G164)</f>
        <v>3365</v>
      </c>
      <c r="H165" s="6">
        <f>SUM(H153:H164)</f>
        <v>116</v>
      </c>
      <c r="I165" s="6">
        <f>SUM(I153:I164)</f>
        <v>1134</v>
      </c>
      <c r="J165" s="6">
        <f t="shared" si="22"/>
        <v>6873</v>
      </c>
      <c r="K165" s="6">
        <f>SUM(K153:K164)</f>
        <v>466</v>
      </c>
      <c r="L165" s="6">
        <f>SUM(L153:L164)</f>
        <v>1095</v>
      </c>
      <c r="M165" s="6">
        <f t="shared" si="22"/>
        <v>15.3</v>
      </c>
      <c r="N165" s="6">
        <f t="shared" si="22"/>
        <v>117.57999999999998</v>
      </c>
    </row>
    <row r="166" spans="1:14" ht="13.5" thickBot="1" x14ac:dyDescent="0.25">
      <c r="A166" s="7" t="s">
        <v>73</v>
      </c>
      <c r="B166" s="8">
        <f>AVERAGE(B153:B164)</f>
        <v>21610.75</v>
      </c>
      <c r="C166" s="8">
        <f t="shared" ref="C166:N166" si="23">AVERAGE(C153:C164)</f>
        <v>690.05107526881727</v>
      </c>
      <c r="D166" s="8">
        <f t="shared" si="23"/>
        <v>246.5</v>
      </c>
      <c r="E166" s="8">
        <f>AVERAGE(E153:E164)</f>
        <v>12.75</v>
      </c>
      <c r="F166" s="8">
        <f>AVERAGE(F153:F164)</f>
        <v>94.916666666666671</v>
      </c>
      <c r="G166" s="8">
        <f>AVERAGE(G153:G164)</f>
        <v>280.41666666666669</v>
      </c>
      <c r="H166" s="8">
        <f>AVERAGE(H153:H164)</f>
        <v>9.6666666666666661</v>
      </c>
      <c r="I166" s="8">
        <f>AVERAGE(I153:I164)</f>
        <v>94.5</v>
      </c>
      <c r="J166" s="8">
        <f t="shared" si="23"/>
        <v>572.75</v>
      </c>
      <c r="K166" s="8">
        <f>AVERAGE(K153:K164)</f>
        <v>38.833333333333336</v>
      </c>
      <c r="L166" s="8">
        <f>AVERAGE(L153:L164)</f>
        <v>91.25</v>
      </c>
      <c r="M166" s="8">
        <f t="shared" si="23"/>
        <v>1.9125000000000001</v>
      </c>
      <c r="N166" s="26">
        <f t="shared" si="23"/>
        <v>14.697499999999998</v>
      </c>
    </row>
    <row r="167" spans="1:14" ht="13.5" thickTop="1" x14ac:dyDescent="0.2"/>
    <row r="168" spans="1:14" ht="13.5" thickBot="1" x14ac:dyDescent="0.25"/>
    <row r="169" spans="1:14" ht="13.5" thickTop="1" x14ac:dyDescent="0.2">
      <c r="A169" s="20" t="s">
        <v>5</v>
      </c>
      <c r="B169" s="21" t="s">
        <v>6</v>
      </c>
      <c r="C169" s="21" t="s">
        <v>6</v>
      </c>
      <c r="D169" s="21" t="s">
        <v>7</v>
      </c>
      <c r="E169" s="21" t="s">
        <v>8</v>
      </c>
      <c r="F169" s="30" t="s">
        <v>2</v>
      </c>
      <c r="G169" s="21" t="s">
        <v>9</v>
      </c>
      <c r="H169" s="21" t="s">
        <v>10</v>
      </c>
      <c r="I169" s="30" t="s">
        <v>3</v>
      </c>
      <c r="J169" s="21" t="s">
        <v>11</v>
      </c>
      <c r="K169" s="21" t="s">
        <v>12</v>
      </c>
      <c r="L169" s="30" t="s">
        <v>13</v>
      </c>
      <c r="M169" s="21" t="s">
        <v>14</v>
      </c>
      <c r="N169" s="22" t="s">
        <v>15</v>
      </c>
    </row>
    <row r="170" spans="1:14" ht="13.5" thickBot="1" x14ac:dyDescent="0.25">
      <c r="A170" s="16" t="s">
        <v>74</v>
      </c>
      <c r="B170" s="17" t="s">
        <v>17</v>
      </c>
      <c r="C170" s="18" t="s">
        <v>18</v>
      </c>
      <c r="D170" s="17" t="s">
        <v>19</v>
      </c>
      <c r="E170" s="17" t="s">
        <v>19</v>
      </c>
      <c r="F170" s="31" t="s">
        <v>59</v>
      </c>
      <c r="G170" s="17" t="s">
        <v>19</v>
      </c>
      <c r="H170" s="17" t="s">
        <v>19</v>
      </c>
      <c r="I170" s="31" t="s">
        <v>59</v>
      </c>
      <c r="J170" s="17" t="s">
        <v>19</v>
      </c>
      <c r="K170" s="17" t="s">
        <v>19</v>
      </c>
      <c r="L170" s="31" t="s">
        <v>59</v>
      </c>
      <c r="M170" s="17" t="s">
        <v>21</v>
      </c>
      <c r="N170" s="19" t="s">
        <v>22</v>
      </c>
    </row>
    <row r="171" spans="1:14" ht="13.5" thickTop="1" x14ac:dyDescent="0.2">
      <c r="A171" s="1" t="s">
        <v>38</v>
      </c>
      <c r="B171" s="2">
        <v>11729</v>
      </c>
      <c r="C171" s="2">
        <v>378</v>
      </c>
      <c r="D171" s="2">
        <v>366</v>
      </c>
      <c r="E171" s="2">
        <v>7</v>
      </c>
      <c r="F171" s="2">
        <v>96</v>
      </c>
      <c r="G171" s="2">
        <v>457</v>
      </c>
      <c r="H171" s="2">
        <v>9</v>
      </c>
      <c r="I171" s="2">
        <v>98</v>
      </c>
      <c r="J171" s="2">
        <v>675</v>
      </c>
      <c r="K171" s="2">
        <v>27</v>
      </c>
      <c r="L171" s="2">
        <v>95</v>
      </c>
      <c r="M171" s="4">
        <v>8.8000000000000007</v>
      </c>
      <c r="N171" s="3">
        <v>12.1</v>
      </c>
    </row>
    <row r="172" spans="1:14" x14ac:dyDescent="0.2">
      <c r="A172" s="1" t="s">
        <v>39</v>
      </c>
      <c r="B172" s="2">
        <v>13510</v>
      </c>
      <c r="C172" s="2">
        <v>466</v>
      </c>
      <c r="D172" s="2">
        <v>374</v>
      </c>
      <c r="E172" s="2">
        <v>9</v>
      </c>
      <c r="F172" s="2">
        <v>97</v>
      </c>
      <c r="G172" s="2">
        <v>319</v>
      </c>
      <c r="H172" s="2">
        <v>12</v>
      </c>
      <c r="I172" s="2">
        <v>97</v>
      </c>
      <c r="J172" s="2">
        <v>807</v>
      </c>
      <c r="K172" s="2">
        <v>17</v>
      </c>
      <c r="L172" s="2">
        <v>98</v>
      </c>
      <c r="M172" s="3">
        <v>14.4</v>
      </c>
      <c r="N172" s="3">
        <v>13.72</v>
      </c>
    </row>
    <row r="173" spans="1:14" x14ac:dyDescent="0.2">
      <c r="A173" s="1" t="s">
        <v>40</v>
      </c>
      <c r="B173" s="2">
        <v>15362</v>
      </c>
      <c r="C173" s="2">
        <v>496</v>
      </c>
      <c r="D173" s="2">
        <v>305</v>
      </c>
      <c r="E173" s="2">
        <v>9</v>
      </c>
      <c r="F173" s="2">
        <v>96</v>
      </c>
      <c r="G173" s="2">
        <v>366</v>
      </c>
      <c r="H173" s="2">
        <v>14</v>
      </c>
      <c r="I173" s="2">
        <v>97</v>
      </c>
      <c r="J173" s="2">
        <v>960</v>
      </c>
      <c r="K173" s="2">
        <v>43</v>
      </c>
      <c r="L173" s="2">
        <v>96</v>
      </c>
      <c r="M173" s="3">
        <v>4.54</v>
      </c>
      <c r="N173" s="3">
        <v>13.6</v>
      </c>
    </row>
    <row r="174" spans="1:14" x14ac:dyDescent="0.2">
      <c r="A174" s="1" t="s">
        <v>41</v>
      </c>
      <c r="B174" s="2">
        <v>12765</v>
      </c>
      <c r="C174" s="2">
        <v>426</v>
      </c>
      <c r="D174" s="2">
        <v>212</v>
      </c>
      <c r="E174" s="2">
        <v>6</v>
      </c>
      <c r="F174" s="2">
        <v>95</v>
      </c>
      <c r="G174" s="2">
        <v>290</v>
      </c>
      <c r="H174" s="2">
        <v>8</v>
      </c>
      <c r="I174" s="2">
        <v>97</v>
      </c>
      <c r="J174" s="2">
        <v>639</v>
      </c>
      <c r="K174" s="2">
        <v>24</v>
      </c>
      <c r="L174" s="2">
        <v>94</v>
      </c>
      <c r="M174" s="3">
        <v>9.1999999999999993</v>
      </c>
      <c r="N174" s="3">
        <v>13.7</v>
      </c>
    </row>
    <row r="175" spans="1:14" x14ac:dyDescent="0.2">
      <c r="A175" s="1" t="s">
        <v>42</v>
      </c>
      <c r="B175" s="2">
        <v>18874</v>
      </c>
      <c r="C175" s="2">
        <v>609</v>
      </c>
      <c r="D175" s="2">
        <v>250</v>
      </c>
      <c r="E175" s="2">
        <v>8</v>
      </c>
      <c r="F175" s="2">
        <v>97</v>
      </c>
      <c r="G175" s="2">
        <v>264</v>
      </c>
      <c r="H175" s="2">
        <v>8</v>
      </c>
      <c r="I175" s="2">
        <v>97</v>
      </c>
      <c r="J175" s="2">
        <v>562</v>
      </c>
      <c r="K175" s="2">
        <v>45</v>
      </c>
      <c r="L175" s="2">
        <v>91</v>
      </c>
      <c r="M175" s="3">
        <v>12.06</v>
      </c>
      <c r="N175" s="3">
        <v>13.125</v>
      </c>
    </row>
    <row r="176" spans="1:14" x14ac:dyDescent="0.2">
      <c r="A176" s="1" t="s">
        <v>43</v>
      </c>
      <c r="B176" s="2">
        <v>15091</v>
      </c>
      <c r="C176" s="2">
        <v>503</v>
      </c>
      <c r="D176" s="2">
        <v>248</v>
      </c>
      <c r="E176" s="2">
        <v>10</v>
      </c>
      <c r="F176" s="2">
        <v>97</v>
      </c>
      <c r="G176" s="2">
        <v>384</v>
      </c>
      <c r="H176" s="2">
        <v>7</v>
      </c>
      <c r="I176" s="2">
        <v>96</v>
      </c>
      <c r="J176" s="2">
        <v>784</v>
      </c>
      <c r="K176" s="2">
        <v>21</v>
      </c>
      <c r="L176" s="2">
        <v>97</v>
      </c>
      <c r="M176" s="3">
        <v>8.2200000000000006</v>
      </c>
      <c r="N176" s="3">
        <v>14.95</v>
      </c>
    </row>
    <row r="177" spans="1:14" x14ac:dyDescent="0.2">
      <c r="A177" s="1" t="s">
        <v>44</v>
      </c>
      <c r="B177" s="2">
        <v>21881</v>
      </c>
      <c r="C177" s="2">
        <v>706</v>
      </c>
      <c r="D177" s="2">
        <v>227</v>
      </c>
      <c r="E177" s="2">
        <v>7</v>
      </c>
      <c r="F177" s="2">
        <v>98</v>
      </c>
      <c r="G177" s="2">
        <v>240</v>
      </c>
      <c r="H177" s="2">
        <v>5</v>
      </c>
      <c r="I177" s="2">
        <v>97</v>
      </c>
      <c r="J177" s="2">
        <v>676</v>
      </c>
      <c r="K177" s="2">
        <v>33</v>
      </c>
      <c r="L177" s="2">
        <v>95</v>
      </c>
      <c r="M177" s="3">
        <v>12.18</v>
      </c>
      <c r="N177" s="3">
        <v>12.08</v>
      </c>
    </row>
    <row r="178" spans="1:14" x14ac:dyDescent="0.2">
      <c r="A178" s="1" t="s">
        <v>45</v>
      </c>
      <c r="B178" s="2">
        <v>31699</v>
      </c>
      <c r="C178" s="2">
        <v>1023</v>
      </c>
      <c r="D178" s="2">
        <v>247</v>
      </c>
      <c r="E178" s="2">
        <v>18</v>
      </c>
      <c r="F178" s="2">
        <v>92</v>
      </c>
      <c r="G178" s="2">
        <v>326</v>
      </c>
      <c r="H178" s="2">
        <v>15</v>
      </c>
      <c r="I178" s="2">
        <v>94</v>
      </c>
      <c r="J178" s="2">
        <v>833</v>
      </c>
      <c r="K178" s="2">
        <v>61</v>
      </c>
      <c r="L178" s="2">
        <v>91</v>
      </c>
      <c r="M178" s="3">
        <v>16.059999999999999</v>
      </c>
      <c r="N178" s="3">
        <v>12.625</v>
      </c>
    </row>
    <row r="179" spans="1:14" x14ac:dyDescent="0.2">
      <c r="A179" s="1" t="s">
        <v>46</v>
      </c>
      <c r="B179" s="2">
        <v>20871</v>
      </c>
      <c r="C179" s="2">
        <v>696</v>
      </c>
      <c r="D179" s="2">
        <v>274</v>
      </c>
      <c r="E179" s="2">
        <v>21</v>
      </c>
      <c r="F179" s="2">
        <v>93</v>
      </c>
      <c r="G179" s="2">
        <v>393</v>
      </c>
      <c r="H179" s="2">
        <v>22</v>
      </c>
      <c r="I179" s="2">
        <v>94</v>
      </c>
      <c r="J179" s="2">
        <v>770</v>
      </c>
      <c r="K179" s="2">
        <v>69</v>
      </c>
      <c r="L179" s="2">
        <v>91</v>
      </c>
      <c r="M179" s="3">
        <v>8.82</v>
      </c>
      <c r="N179" s="3">
        <v>10.1</v>
      </c>
    </row>
    <row r="180" spans="1:14" x14ac:dyDescent="0.2">
      <c r="A180" s="1" t="s">
        <v>47</v>
      </c>
      <c r="B180" s="2">
        <v>18238</v>
      </c>
      <c r="C180" s="2">
        <v>588</v>
      </c>
      <c r="D180" s="2">
        <v>167</v>
      </c>
      <c r="E180" s="2">
        <v>7</v>
      </c>
      <c r="F180" s="2">
        <v>96</v>
      </c>
      <c r="G180" s="2">
        <v>226</v>
      </c>
      <c r="H180" s="2">
        <v>6</v>
      </c>
      <c r="I180" s="2">
        <v>96</v>
      </c>
      <c r="J180" s="2">
        <v>468</v>
      </c>
      <c r="K180" s="2">
        <v>28</v>
      </c>
      <c r="L180" s="2">
        <v>93</v>
      </c>
      <c r="M180" s="3">
        <v>4.1399999999999997</v>
      </c>
      <c r="N180" s="3">
        <v>13.2</v>
      </c>
    </row>
    <row r="181" spans="1:14" x14ac:dyDescent="0.2">
      <c r="A181" s="23" t="s">
        <v>48</v>
      </c>
      <c r="B181" s="2">
        <v>14128</v>
      </c>
      <c r="C181" s="2">
        <v>471</v>
      </c>
      <c r="D181" s="2">
        <v>360</v>
      </c>
      <c r="E181" s="2">
        <v>15</v>
      </c>
      <c r="F181" s="2">
        <v>98</v>
      </c>
      <c r="G181" s="2">
        <v>234</v>
      </c>
      <c r="H181" s="2">
        <v>8</v>
      </c>
      <c r="I181" s="2">
        <v>93</v>
      </c>
      <c r="J181" s="2">
        <v>693</v>
      </c>
      <c r="K181" s="2">
        <v>34</v>
      </c>
      <c r="L181" s="2">
        <v>93</v>
      </c>
      <c r="M181" s="3">
        <v>4.66</v>
      </c>
      <c r="N181" s="3">
        <v>14.1</v>
      </c>
    </row>
    <row r="182" spans="1:14" ht="13.5" thickBot="1" x14ac:dyDescent="0.25">
      <c r="A182" s="25" t="s">
        <v>49</v>
      </c>
      <c r="B182" s="2">
        <v>15429</v>
      </c>
      <c r="C182" s="2">
        <v>498</v>
      </c>
      <c r="D182" s="2">
        <v>214</v>
      </c>
      <c r="E182" s="2">
        <v>13</v>
      </c>
      <c r="F182" s="2">
        <v>95</v>
      </c>
      <c r="G182" s="2">
        <v>230</v>
      </c>
      <c r="H182" s="2">
        <v>10</v>
      </c>
      <c r="I182" s="2">
        <v>93</v>
      </c>
      <c r="J182" s="2">
        <v>637</v>
      </c>
      <c r="K182" s="2">
        <v>37</v>
      </c>
      <c r="L182" s="2">
        <v>93</v>
      </c>
      <c r="M182" s="3"/>
      <c r="N182" s="3"/>
    </row>
    <row r="183" spans="1:14" ht="13.5" thickTop="1" x14ac:dyDescent="0.2">
      <c r="A183" s="24" t="s">
        <v>75</v>
      </c>
      <c r="B183" s="6">
        <f t="shared" ref="B183:N183" si="24">SUM(B171:B182)</f>
        <v>209577</v>
      </c>
      <c r="C183" s="6">
        <f t="shared" si="24"/>
        <v>6860</v>
      </c>
      <c r="D183" s="6">
        <f t="shared" si="24"/>
        <v>3244</v>
      </c>
      <c r="E183" s="6">
        <f>SUM(E171:E182)</f>
        <v>130</v>
      </c>
      <c r="F183" s="6">
        <f>SUM(F171:F182)</f>
        <v>1150</v>
      </c>
      <c r="G183" s="6">
        <f>SUM(G171:G182)</f>
        <v>3729</v>
      </c>
      <c r="H183" s="6">
        <f>SUM(H171:H182)</f>
        <v>124</v>
      </c>
      <c r="I183" s="6">
        <f>SUM(I171:I182)</f>
        <v>1149</v>
      </c>
      <c r="J183" s="6">
        <f t="shared" si="24"/>
        <v>8504</v>
      </c>
      <c r="K183" s="6">
        <f>SUM(K171:K182)</f>
        <v>439</v>
      </c>
      <c r="L183" s="6">
        <f>SUM(L171:L182)</f>
        <v>1127</v>
      </c>
      <c r="M183" s="6">
        <f t="shared" si="24"/>
        <v>103.08</v>
      </c>
      <c r="N183" s="6">
        <f t="shared" si="24"/>
        <v>143.29999999999998</v>
      </c>
    </row>
    <row r="184" spans="1:14" ht="13.5" thickBot="1" x14ac:dyDescent="0.25">
      <c r="A184" s="7" t="s">
        <v>76</v>
      </c>
      <c r="B184" s="8">
        <f>AVERAGE(B171:B182)</f>
        <v>17464.75</v>
      </c>
      <c r="C184" s="8">
        <f t="shared" ref="C184:N184" si="25">AVERAGE(C171:C182)</f>
        <v>571.66666666666663</v>
      </c>
      <c r="D184" s="8">
        <f t="shared" si="25"/>
        <v>270.33333333333331</v>
      </c>
      <c r="E184" s="8">
        <f>AVERAGE(E171:E182)</f>
        <v>10.833333333333334</v>
      </c>
      <c r="F184" s="8">
        <f>AVERAGE(F171:F182)</f>
        <v>95.833333333333329</v>
      </c>
      <c r="G184" s="8">
        <f>AVERAGE(G171:G182)</f>
        <v>310.75</v>
      </c>
      <c r="H184" s="8">
        <f>AVERAGE(H171:H182)</f>
        <v>10.333333333333334</v>
      </c>
      <c r="I184" s="8">
        <f>AVERAGE(I171:I182)</f>
        <v>95.75</v>
      </c>
      <c r="J184" s="8">
        <f t="shared" si="25"/>
        <v>708.66666666666663</v>
      </c>
      <c r="K184" s="8">
        <f>AVERAGE(K171:K182)</f>
        <v>36.583333333333336</v>
      </c>
      <c r="L184" s="8">
        <f>AVERAGE(L171:L182)</f>
        <v>93.916666666666671</v>
      </c>
      <c r="M184" s="8">
        <f t="shared" si="25"/>
        <v>9.3709090909090911</v>
      </c>
      <c r="N184" s="26">
        <f t="shared" si="25"/>
        <v>13.027272727272726</v>
      </c>
    </row>
    <row r="185" spans="1:14" ht="13.5" thickTop="1" x14ac:dyDescent="0.2"/>
    <row r="186" spans="1:14" ht="13.5" thickBot="1" x14ac:dyDescent="0.25"/>
    <row r="187" spans="1:14" ht="13.5" thickTop="1" x14ac:dyDescent="0.2">
      <c r="A187" s="20" t="s">
        <v>5</v>
      </c>
      <c r="B187" s="21" t="s">
        <v>6</v>
      </c>
      <c r="C187" s="21" t="s">
        <v>6</v>
      </c>
      <c r="D187" s="21" t="s">
        <v>7</v>
      </c>
      <c r="E187" s="21" t="s">
        <v>8</v>
      </c>
      <c r="F187" s="30" t="s">
        <v>2</v>
      </c>
      <c r="G187" s="21" t="s">
        <v>9</v>
      </c>
      <c r="H187" s="21" t="s">
        <v>10</v>
      </c>
      <c r="I187" s="30" t="s">
        <v>3</v>
      </c>
      <c r="J187" s="21" t="s">
        <v>11</v>
      </c>
      <c r="K187" s="21" t="s">
        <v>12</v>
      </c>
      <c r="L187" s="30" t="s">
        <v>13</v>
      </c>
      <c r="M187" s="21" t="s">
        <v>14</v>
      </c>
      <c r="N187" s="22" t="s">
        <v>15</v>
      </c>
    </row>
    <row r="188" spans="1:14" ht="13.5" thickBot="1" x14ac:dyDescent="0.25">
      <c r="A188" s="16" t="s">
        <v>77</v>
      </c>
      <c r="B188" s="17" t="s">
        <v>17</v>
      </c>
      <c r="C188" s="18" t="s">
        <v>18</v>
      </c>
      <c r="D188" s="17" t="s">
        <v>19</v>
      </c>
      <c r="E188" s="17" t="s">
        <v>19</v>
      </c>
      <c r="F188" s="31" t="s">
        <v>59</v>
      </c>
      <c r="G188" s="17" t="s">
        <v>19</v>
      </c>
      <c r="H188" s="17" t="s">
        <v>19</v>
      </c>
      <c r="I188" s="31" t="s">
        <v>59</v>
      </c>
      <c r="J188" s="17" t="s">
        <v>19</v>
      </c>
      <c r="K188" s="17" t="s">
        <v>19</v>
      </c>
      <c r="L188" s="31" t="s">
        <v>59</v>
      </c>
      <c r="M188" s="17" t="s">
        <v>21</v>
      </c>
      <c r="N188" s="19" t="s">
        <v>22</v>
      </c>
    </row>
    <row r="189" spans="1:14" ht="13.5" thickTop="1" x14ac:dyDescent="0.2">
      <c r="A189" s="1" t="s">
        <v>38</v>
      </c>
      <c r="B189" s="2">
        <v>16798</v>
      </c>
      <c r="C189" s="2">
        <v>542</v>
      </c>
      <c r="D189" s="2">
        <v>303</v>
      </c>
      <c r="E189" s="2">
        <v>9</v>
      </c>
      <c r="F189" s="2">
        <v>91</v>
      </c>
      <c r="G189" s="2">
        <v>222</v>
      </c>
      <c r="H189" s="2">
        <v>20</v>
      </c>
      <c r="I189" s="2">
        <v>94</v>
      </c>
      <c r="J189" s="2">
        <v>559</v>
      </c>
      <c r="K189" s="2">
        <v>48</v>
      </c>
      <c r="L189" s="2">
        <v>87</v>
      </c>
      <c r="M189" s="4"/>
      <c r="N189" s="3"/>
    </row>
    <row r="190" spans="1:14" x14ac:dyDescent="0.2">
      <c r="A190" s="1" t="s">
        <v>39</v>
      </c>
      <c r="B190" s="2">
        <v>12708</v>
      </c>
      <c r="C190" s="2">
        <v>454</v>
      </c>
      <c r="D190" s="2">
        <v>304</v>
      </c>
      <c r="E190" s="2">
        <v>12</v>
      </c>
      <c r="F190" s="2">
        <v>98</v>
      </c>
      <c r="G190" s="2">
        <v>32</v>
      </c>
      <c r="H190" s="2">
        <v>24</v>
      </c>
      <c r="I190" s="2">
        <v>97</v>
      </c>
      <c r="J190" s="2">
        <v>774</v>
      </c>
      <c r="K190" s="2">
        <v>48</v>
      </c>
      <c r="L190" s="2">
        <v>93</v>
      </c>
      <c r="M190" s="3"/>
      <c r="N190" s="3"/>
    </row>
    <row r="191" spans="1:14" x14ac:dyDescent="0.2">
      <c r="A191" s="1" t="s">
        <v>40</v>
      </c>
      <c r="B191" s="2">
        <v>16231</v>
      </c>
      <c r="C191" s="2">
        <v>524</v>
      </c>
      <c r="D191" s="2">
        <v>384</v>
      </c>
      <c r="E191" s="2">
        <v>12</v>
      </c>
      <c r="F191" s="2">
        <v>97</v>
      </c>
      <c r="G191" s="2">
        <v>423</v>
      </c>
      <c r="H191" s="2">
        <v>10</v>
      </c>
      <c r="I191" s="2">
        <v>96</v>
      </c>
      <c r="J191" s="2">
        <v>907</v>
      </c>
      <c r="K191" s="2">
        <v>45</v>
      </c>
      <c r="L191" s="2">
        <v>95</v>
      </c>
      <c r="M191" s="3">
        <v>22.34</v>
      </c>
      <c r="N191" s="3">
        <v>12.247999999999999</v>
      </c>
    </row>
    <row r="192" spans="1:14" x14ac:dyDescent="0.2">
      <c r="A192" s="1" t="s">
        <v>41</v>
      </c>
      <c r="B192" s="2">
        <v>22700</v>
      </c>
      <c r="C192" s="2">
        <v>757</v>
      </c>
      <c r="D192" s="2">
        <v>222</v>
      </c>
      <c r="E192" s="2">
        <v>14</v>
      </c>
      <c r="F192" s="2">
        <v>92</v>
      </c>
      <c r="G192" s="2">
        <v>238</v>
      </c>
      <c r="H192" s="2">
        <v>18</v>
      </c>
      <c r="I192" s="2">
        <v>95</v>
      </c>
      <c r="J192" s="2">
        <v>530</v>
      </c>
      <c r="K192" s="2">
        <v>64</v>
      </c>
      <c r="L192" s="2">
        <v>86</v>
      </c>
      <c r="M192" s="3">
        <v>8.74</v>
      </c>
      <c r="N192" s="3">
        <v>12.91</v>
      </c>
    </row>
    <row r="193" spans="1:19" x14ac:dyDescent="0.2">
      <c r="A193" s="1" t="s">
        <v>42</v>
      </c>
      <c r="B193" s="2">
        <v>12309</v>
      </c>
      <c r="C193" s="2">
        <v>397</v>
      </c>
      <c r="D193" s="2">
        <v>260</v>
      </c>
      <c r="E193" s="2">
        <v>18</v>
      </c>
      <c r="F193" s="2">
        <v>93</v>
      </c>
      <c r="G193" s="2">
        <v>315</v>
      </c>
      <c r="H193" s="2">
        <v>18</v>
      </c>
      <c r="I193" s="2">
        <v>95</v>
      </c>
      <c r="J193" s="2">
        <v>551</v>
      </c>
      <c r="K193" s="2">
        <v>76</v>
      </c>
      <c r="L193" s="2">
        <v>84</v>
      </c>
      <c r="M193" s="3">
        <v>4.0599999999999996</v>
      </c>
      <c r="N193" s="3">
        <v>12</v>
      </c>
    </row>
    <row r="194" spans="1:19" x14ac:dyDescent="0.2">
      <c r="A194" s="1" t="s">
        <v>43</v>
      </c>
      <c r="B194" s="2">
        <v>14943</v>
      </c>
      <c r="C194" s="2">
        <v>498</v>
      </c>
      <c r="D194" s="2">
        <v>287</v>
      </c>
      <c r="E194" s="2">
        <v>19</v>
      </c>
      <c r="F194" s="2">
        <v>92</v>
      </c>
      <c r="G194" s="2">
        <v>318</v>
      </c>
      <c r="H194" s="2">
        <v>17</v>
      </c>
      <c r="I194" s="2">
        <v>92</v>
      </c>
      <c r="J194" s="2">
        <v>710</v>
      </c>
      <c r="K194" s="2">
        <v>56</v>
      </c>
      <c r="L194" s="2">
        <v>90</v>
      </c>
      <c r="M194" s="3">
        <v>8.3800000000000008</v>
      </c>
      <c r="N194" s="3">
        <v>11.4</v>
      </c>
    </row>
    <row r="195" spans="1:19" x14ac:dyDescent="0.2">
      <c r="A195" s="1" t="s">
        <v>44</v>
      </c>
      <c r="B195" s="2">
        <v>21765</v>
      </c>
      <c r="C195" s="2">
        <v>702</v>
      </c>
      <c r="D195" s="2">
        <v>326</v>
      </c>
      <c r="E195" s="2">
        <v>22</v>
      </c>
      <c r="F195" s="2">
        <v>95</v>
      </c>
      <c r="G195" s="2">
        <v>337</v>
      </c>
      <c r="H195" s="2">
        <v>17</v>
      </c>
      <c r="I195" s="2">
        <v>92</v>
      </c>
      <c r="J195" s="2">
        <v>740</v>
      </c>
      <c r="K195" s="2">
        <v>73</v>
      </c>
      <c r="L195" s="2">
        <v>87</v>
      </c>
      <c r="M195" s="3">
        <v>17.22</v>
      </c>
      <c r="N195" s="3">
        <v>14.85</v>
      </c>
    </row>
    <row r="196" spans="1:19" x14ac:dyDescent="0.2">
      <c r="A196" s="1" t="s">
        <v>45</v>
      </c>
      <c r="B196" s="2">
        <v>30416</v>
      </c>
      <c r="C196" s="2">
        <v>981</v>
      </c>
      <c r="D196" s="2">
        <v>282</v>
      </c>
      <c r="E196" s="2">
        <v>44</v>
      </c>
      <c r="F196" s="2">
        <v>81</v>
      </c>
      <c r="G196" s="2">
        <v>259</v>
      </c>
      <c r="H196" s="2">
        <v>50</v>
      </c>
      <c r="I196" s="2">
        <v>83</v>
      </c>
      <c r="J196" s="2">
        <v>667</v>
      </c>
      <c r="K196" s="2">
        <v>167</v>
      </c>
      <c r="L196" s="2">
        <v>74</v>
      </c>
      <c r="M196" s="3"/>
      <c r="N196" s="3"/>
    </row>
    <row r="197" spans="1:19" x14ac:dyDescent="0.2">
      <c r="A197" s="1" t="s">
        <v>46</v>
      </c>
      <c r="B197" s="2">
        <v>19054</v>
      </c>
      <c r="C197" s="2">
        <v>635</v>
      </c>
      <c r="D197" s="2">
        <v>250</v>
      </c>
      <c r="E197" s="2">
        <v>18</v>
      </c>
      <c r="F197" s="2">
        <v>92</v>
      </c>
      <c r="G197" s="2">
        <v>525</v>
      </c>
      <c r="H197" s="2">
        <v>19</v>
      </c>
      <c r="I197" s="2">
        <v>97</v>
      </c>
      <c r="J197" s="2">
        <v>785</v>
      </c>
      <c r="K197" s="2">
        <v>73</v>
      </c>
      <c r="L197" s="2">
        <v>91</v>
      </c>
      <c r="M197" s="3">
        <v>7.98</v>
      </c>
      <c r="N197" s="3">
        <v>15.7</v>
      </c>
    </row>
    <row r="198" spans="1:19" x14ac:dyDescent="0.2">
      <c r="A198" s="1" t="s">
        <v>47</v>
      </c>
      <c r="B198" s="2">
        <v>14983</v>
      </c>
      <c r="C198" s="2">
        <v>293</v>
      </c>
      <c r="D198" s="2">
        <v>228</v>
      </c>
      <c r="E198" s="2">
        <v>11</v>
      </c>
      <c r="F198" s="2">
        <v>97</v>
      </c>
      <c r="G198" s="2">
        <v>181</v>
      </c>
      <c r="H198" s="2">
        <v>7</v>
      </c>
      <c r="I198" s="2">
        <v>89</v>
      </c>
      <c r="J198" s="2">
        <v>440</v>
      </c>
      <c r="K198" s="2">
        <v>35</v>
      </c>
      <c r="L198" s="2">
        <v>91</v>
      </c>
      <c r="M198" s="3">
        <v>17.940000000000001</v>
      </c>
      <c r="N198" s="3">
        <v>15.38</v>
      </c>
    </row>
    <row r="199" spans="1:19" x14ac:dyDescent="0.2">
      <c r="A199" s="23" t="s">
        <v>48</v>
      </c>
      <c r="B199" s="2">
        <v>11031</v>
      </c>
      <c r="C199" s="2">
        <v>368</v>
      </c>
      <c r="D199" s="2">
        <v>230</v>
      </c>
      <c r="E199" s="2">
        <v>10</v>
      </c>
      <c r="F199" s="2">
        <v>97</v>
      </c>
      <c r="G199" s="2">
        <v>182</v>
      </c>
      <c r="H199" s="2">
        <v>6</v>
      </c>
      <c r="I199" s="2">
        <v>94</v>
      </c>
      <c r="J199" s="2">
        <v>498</v>
      </c>
      <c r="K199" s="2">
        <v>35</v>
      </c>
      <c r="L199" s="2">
        <v>93</v>
      </c>
      <c r="M199" s="3"/>
      <c r="N199" s="3"/>
    </row>
    <row r="200" spans="1:19" ht="13.5" thickBot="1" x14ac:dyDescent="0.25">
      <c r="A200" s="25" t="s">
        <v>49</v>
      </c>
      <c r="B200" s="2">
        <v>13812</v>
      </c>
      <c r="C200" s="2">
        <v>446</v>
      </c>
      <c r="D200" s="2">
        <v>231</v>
      </c>
      <c r="E200" s="2">
        <v>10</v>
      </c>
      <c r="F200" s="2">
        <v>97</v>
      </c>
      <c r="G200" s="2">
        <v>239</v>
      </c>
      <c r="H200" s="2">
        <v>7</v>
      </c>
      <c r="I200" s="2">
        <v>96</v>
      </c>
      <c r="J200" s="2">
        <v>459</v>
      </c>
      <c r="K200" s="2">
        <v>40</v>
      </c>
      <c r="L200" s="2">
        <v>91</v>
      </c>
      <c r="M200" s="3">
        <v>12.26</v>
      </c>
      <c r="N200" s="3">
        <v>13.2</v>
      </c>
    </row>
    <row r="201" spans="1:19" ht="13.5" thickTop="1" x14ac:dyDescent="0.2">
      <c r="A201" s="24" t="s">
        <v>78</v>
      </c>
      <c r="B201" s="6">
        <f t="shared" ref="B201:N201" si="26">SUM(B189:B200)</f>
        <v>206750</v>
      </c>
      <c r="C201" s="6">
        <f t="shared" si="26"/>
        <v>6597</v>
      </c>
      <c r="D201" s="6">
        <f t="shared" si="26"/>
        <v>3307</v>
      </c>
      <c r="E201" s="6">
        <f>SUM(E189:E200)</f>
        <v>199</v>
      </c>
      <c r="F201" s="6">
        <f>SUM(F189:F200)</f>
        <v>1122</v>
      </c>
      <c r="G201" s="6">
        <f>SUM(G189:G200)</f>
        <v>3271</v>
      </c>
      <c r="H201" s="6">
        <f>SUM(H189:H200)</f>
        <v>213</v>
      </c>
      <c r="I201" s="6">
        <f>SUM(I189:I200)</f>
        <v>1120</v>
      </c>
      <c r="J201" s="6">
        <f t="shared" si="26"/>
        <v>7620</v>
      </c>
      <c r="K201" s="6">
        <f>SUM(K189:K200)</f>
        <v>760</v>
      </c>
      <c r="L201" s="6">
        <f>SUM(L189:L200)</f>
        <v>1062</v>
      </c>
      <c r="M201" s="6">
        <f t="shared" si="26"/>
        <v>98.92</v>
      </c>
      <c r="N201" s="6">
        <f t="shared" si="26"/>
        <v>107.688</v>
      </c>
    </row>
    <row r="202" spans="1:19" ht="13.5" thickBot="1" x14ac:dyDescent="0.25">
      <c r="A202" s="7" t="s">
        <v>79</v>
      </c>
      <c r="B202" s="8">
        <f>AVERAGE(B189:B200)</f>
        <v>17229.166666666668</v>
      </c>
      <c r="C202" s="8">
        <f t="shared" ref="C202:N202" si="27">AVERAGE(C189:C200)</f>
        <v>549.75</v>
      </c>
      <c r="D202" s="8">
        <f t="shared" si="27"/>
        <v>275.58333333333331</v>
      </c>
      <c r="E202" s="8">
        <f>AVERAGE(E189:E200)</f>
        <v>16.583333333333332</v>
      </c>
      <c r="F202" s="8">
        <f>AVERAGE(F189:F200)</f>
        <v>93.5</v>
      </c>
      <c r="G202" s="8">
        <f>AVERAGE(G189:G200)</f>
        <v>272.58333333333331</v>
      </c>
      <c r="H202" s="8">
        <f>AVERAGE(H189:H200)</f>
        <v>17.75</v>
      </c>
      <c r="I202" s="8">
        <f>AVERAGE(I189:I200)</f>
        <v>93.333333333333329</v>
      </c>
      <c r="J202" s="8">
        <f t="shared" si="27"/>
        <v>635</v>
      </c>
      <c r="K202" s="8">
        <f>AVERAGE(K189:K200)</f>
        <v>63.333333333333336</v>
      </c>
      <c r="L202" s="8">
        <f>AVERAGE(L189:L200)</f>
        <v>88.5</v>
      </c>
      <c r="M202" s="8">
        <f t="shared" si="27"/>
        <v>12.365</v>
      </c>
      <c r="N202" s="26">
        <f t="shared" si="27"/>
        <v>13.461</v>
      </c>
    </row>
    <row r="203" spans="1:19" ht="13.5" thickTop="1" x14ac:dyDescent="0.2"/>
    <row r="204" spans="1:19" ht="13.5" thickBot="1" x14ac:dyDescent="0.25"/>
    <row r="205" spans="1:19" ht="13.5" thickTop="1" x14ac:dyDescent="0.2">
      <c r="A205" s="20" t="s">
        <v>5</v>
      </c>
      <c r="B205" s="21" t="s">
        <v>6</v>
      </c>
      <c r="C205" s="21" t="s">
        <v>6</v>
      </c>
      <c r="D205" s="21" t="s">
        <v>7</v>
      </c>
      <c r="E205" s="21" t="s">
        <v>8</v>
      </c>
      <c r="F205" s="30" t="s">
        <v>2</v>
      </c>
      <c r="G205" s="21" t="s">
        <v>9</v>
      </c>
      <c r="H205" s="21" t="s">
        <v>10</v>
      </c>
      <c r="I205" s="30" t="s">
        <v>3</v>
      </c>
      <c r="J205" s="21" t="s">
        <v>11</v>
      </c>
      <c r="K205" s="21" t="s">
        <v>12</v>
      </c>
      <c r="L205" s="30" t="s">
        <v>13</v>
      </c>
      <c r="M205" s="21" t="s">
        <v>14</v>
      </c>
      <c r="N205" s="22" t="s">
        <v>15</v>
      </c>
      <c r="O205" s="50" t="s">
        <v>80</v>
      </c>
      <c r="P205" s="51" t="s">
        <v>81</v>
      </c>
      <c r="Q205" s="52" t="s">
        <v>82</v>
      </c>
      <c r="R205" s="53" t="s">
        <v>80</v>
      </c>
      <c r="S205" s="52" t="s">
        <v>80</v>
      </c>
    </row>
    <row r="206" spans="1:19" ht="13.5" thickBot="1" x14ac:dyDescent="0.25">
      <c r="A206" s="16" t="s">
        <v>83</v>
      </c>
      <c r="B206" s="17" t="s">
        <v>17</v>
      </c>
      <c r="C206" s="18" t="s">
        <v>18</v>
      </c>
      <c r="D206" s="17" t="s">
        <v>19</v>
      </c>
      <c r="E206" s="17" t="s">
        <v>19</v>
      </c>
      <c r="F206" s="31" t="s">
        <v>59</v>
      </c>
      <c r="G206" s="17" t="s">
        <v>19</v>
      </c>
      <c r="H206" s="17" t="s">
        <v>19</v>
      </c>
      <c r="I206" s="31" t="s">
        <v>59</v>
      </c>
      <c r="J206" s="17" t="s">
        <v>19</v>
      </c>
      <c r="K206" s="17" t="s">
        <v>19</v>
      </c>
      <c r="L206" s="31" t="s">
        <v>59</v>
      </c>
      <c r="M206" s="17" t="s">
        <v>21</v>
      </c>
      <c r="N206" s="19" t="s">
        <v>22</v>
      </c>
      <c r="O206" s="54" t="s">
        <v>6</v>
      </c>
      <c r="P206" s="55" t="s">
        <v>84</v>
      </c>
      <c r="Q206" s="56" t="s">
        <v>85</v>
      </c>
      <c r="R206" s="57" t="s">
        <v>86</v>
      </c>
      <c r="S206" s="56" t="s">
        <v>87</v>
      </c>
    </row>
    <row r="207" spans="1:19" ht="13.5" thickTop="1" x14ac:dyDescent="0.2">
      <c r="A207" s="1" t="s">
        <v>38</v>
      </c>
      <c r="B207" s="2">
        <v>14147</v>
      </c>
      <c r="C207" s="2">
        <v>456</v>
      </c>
      <c r="D207" s="2">
        <v>294</v>
      </c>
      <c r="E207" s="2">
        <v>10</v>
      </c>
      <c r="F207" s="2">
        <v>94</v>
      </c>
      <c r="G207" s="2">
        <v>206</v>
      </c>
      <c r="H207" s="2">
        <v>12</v>
      </c>
      <c r="I207" s="2">
        <v>97</v>
      </c>
      <c r="J207" s="2">
        <v>536</v>
      </c>
      <c r="K207" s="2">
        <v>29</v>
      </c>
      <c r="L207" s="2">
        <v>94</v>
      </c>
      <c r="M207" s="4">
        <v>32.380000000000003</v>
      </c>
      <c r="N207" s="3">
        <v>11.99</v>
      </c>
      <c r="O207" s="58">
        <f>C207/$C$2</f>
        <v>0.29063097514340347</v>
      </c>
      <c r="P207" s="59">
        <f>(C207*D207)/1000</f>
        <v>134.06399999999999</v>
      </c>
      <c r="Q207" s="60">
        <f>(P207)/$E$3</f>
        <v>0.22684263959390863</v>
      </c>
      <c r="R207" s="61">
        <f>(C207*G207)/1000</f>
        <v>93.936000000000007</v>
      </c>
      <c r="S207" s="60">
        <f>(R207)/$G$3</f>
        <v>0.14677500000000002</v>
      </c>
    </row>
    <row r="208" spans="1:19" x14ac:dyDescent="0.2">
      <c r="A208" s="1" t="s">
        <v>39</v>
      </c>
      <c r="B208" s="2">
        <v>16268</v>
      </c>
      <c r="C208" s="2">
        <v>581</v>
      </c>
      <c r="D208" s="2">
        <v>217</v>
      </c>
      <c r="E208" s="2">
        <v>8</v>
      </c>
      <c r="F208" s="2">
        <v>95</v>
      </c>
      <c r="G208" s="2">
        <v>174</v>
      </c>
      <c r="H208" s="2">
        <v>8</v>
      </c>
      <c r="I208" s="2">
        <v>96</v>
      </c>
      <c r="J208" s="2">
        <v>444</v>
      </c>
      <c r="K208" s="2">
        <v>31</v>
      </c>
      <c r="L208" s="2">
        <v>92</v>
      </c>
      <c r="M208" s="3">
        <v>26.38</v>
      </c>
      <c r="N208" s="3">
        <v>13.38</v>
      </c>
      <c r="O208" s="58">
        <f>C208/$C$2</f>
        <v>0.3702995538559592</v>
      </c>
      <c r="P208" s="59">
        <f>(C208*D208)/1000</f>
        <v>126.077</v>
      </c>
      <c r="Q208" s="60">
        <f t="shared" ref="Q208:Q220" si="28">(P208)/$E$3</f>
        <v>0.21332825719120135</v>
      </c>
      <c r="R208" s="61">
        <f>(C208*G208)/1000</f>
        <v>101.09399999999999</v>
      </c>
      <c r="S208" s="60">
        <f t="shared" ref="S208:S220" si="29">(R208)/$G$3</f>
        <v>0.15795937499999999</v>
      </c>
    </row>
    <row r="209" spans="1:19" x14ac:dyDescent="0.2">
      <c r="A209" s="1" t="s">
        <v>40</v>
      </c>
      <c r="B209" s="2">
        <v>20525</v>
      </c>
      <c r="C209" s="2">
        <v>662</v>
      </c>
      <c r="D209" s="2">
        <v>270</v>
      </c>
      <c r="E209" s="2">
        <v>20</v>
      </c>
      <c r="F209" s="2">
        <v>97</v>
      </c>
      <c r="G209" s="2">
        <v>238</v>
      </c>
      <c r="H209" s="2">
        <v>8</v>
      </c>
      <c r="I209" s="2">
        <v>97</v>
      </c>
      <c r="J209" s="2">
        <v>534</v>
      </c>
      <c r="K209" s="2">
        <v>49</v>
      </c>
      <c r="L209" s="2">
        <v>89</v>
      </c>
      <c r="M209" s="3">
        <v>13.04</v>
      </c>
      <c r="N209" s="3">
        <v>13.83</v>
      </c>
      <c r="O209" s="58">
        <f>C209/$C$2</f>
        <v>0.42192479286169537</v>
      </c>
      <c r="P209" s="59">
        <f>(C209*D209)/1000</f>
        <v>178.74</v>
      </c>
      <c r="Q209" s="60">
        <f t="shared" si="28"/>
        <v>0.30243654822335025</v>
      </c>
      <c r="R209" s="61">
        <f>(C209*G209)/1000</f>
        <v>157.55600000000001</v>
      </c>
      <c r="S209" s="60">
        <f t="shared" si="29"/>
        <v>0.24618125000000002</v>
      </c>
    </row>
    <row r="210" spans="1:19" x14ac:dyDescent="0.2">
      <c r="A210" s="1" t="s">
        <v>41</v>
      </c>
      <c r="B210" s="2">
        <v>20580</v>
      </c>
      <c r="C210" s="2">
        <v>686</v>
      </c>
      <c r="D210" s="2">
        <v>314</v>
      </c>
      <c r="E210" s="2">
        <v>22</v>
      </c>
      <c r="F210" s="2">
        <v>95</v>
      </c>
      <c r="G210" s="2">
        <v>357</v>
      </c>
      <c r="H210" s="2">
        <v>15</v>
      </c>
      <c r="I210" s="2">
        <v>94</v>
      </c>
      <c r="J210" s="2">
        <v>724</v>
      </c>
      <c r="K210" s="2">
        <v>58</v>
      </c>
      <c r="L210" s="2">
        <v>92</v>
      </c>
      <c r="M210" s="3">
        <v>30.2</v>
      </c>
      <c r="N210" s="3">
        <v>13.02</v>
      </c>
      <c r="O210" s="58">
        <f>C210/$C$2</f>
        <v>0.43722115997450606</v>
      </c>
      <c r="P210" s="59">
        <f>(C210*D210)/1000</f>
        <v>215.404</v>
      </c>
      <c r="Q210" s="60">
        <f t="shared" si="28"/>
        <v>0.36447377326565145</v>
      </c>
      <c r="R210" s="61">
        <f>(C210*G210)/1000</f>
        <v>244.90199999999999</v>
      </c>
      <c r="S210" s="60">
        <f t="shared" si="29"/>
        <v>0.38265937499999997</v>
      </c>
    </row>
    <row r="211" spans="1:19" x14ac:dyDescent="0.2">
      <c r="A211" s="1" t="s">
        <v>42</v>
      </c>
      <c r="B211" s="2">
        <v>19934</v>
      </c>
      <c r="C211" s="2">
        <v>643</v>
      </c>
      <c r="D211" s="2">
        <v>292</v>
      </c>
      <c r="E211" s="2">
        <v>9</v>
      </c>
      <c r="F211" s="2">
        <v>97</v>
      </c>
      <c r="G211" s="2">
        <v>248</v>
      </c>
      <c r="H211" s="2">
        <v>9</v>
      </c>
      <c r="I211" s="2">
        <v>96</v>
      </c>
      <c r="J211" s="2">
        <v>652</v>
      </c>
      <c r="K211" s="2">
        <v>35</v>
      </c>
      <c r="L211" s="2">
        <v>95</v>
      </c>
      <c r="M211" s="3">
        <v>22.24</v>
      </c>
      <c r="N211" s="3">
        <v>11.36</v>
      </c>
      <c r="O211" s="58">
        <f>C211/$C$2</f>
        <v>0.40981516889738689</v>
      </c>
      <c r="P211" s="59">
        <f>(C211*D211)/1000</f>
        <v>187.756</v>
      </c>
      <c r="Q211" s="60">
        <f t="shared" si="28"/>
        <v>0.31769204737732659</v>
      </c>
      <c r="R211" s="61">
        <f>(C211*G211)/1000</f>
        <v>159.464</v>
      </c>
      <c r="S211" s="60">
        <f t="shared" si="29"/>
        <v>0.24916250000000001</v>
      </c>
    </row>
    <row r="212" spans="1:19" x14ac:dyDescent="0.2">
      <c r="A212" s="1" t="s">
        <v>43</v>
      </c>
      <c r="B212" s="2">
        <v>18644</v>
      </c>
      <c r="C212" s="2">
        <v>621</v>
      </c>
      <c r="D212" s="2">
        <v>197</v>
      </c>
      <c r="E212" s="2">
        <v>12</v>
      </c>
      <c r="F212" s="2">
        <v>90</v>
      </c>
      <c r="G212" s="2">
        <v>227</v>
      </c>
      <c r="H212" s="2">
        <v>19</v>
      </c>
      <c r="I212" s="2">
        <v>94</v>
      </c>
      <c r="J212" s="2">
        <v>470</v>
      </c>
      <c r="K212" s="2">
        <v>56</v>
      </c>
      <c r="L212" s="2">
        <v>88</v>
      </c>
      <c r="M212" s="3">
        <v>25.1</v>
      </c>
      <c r="N212" s="3">
        <v>11.51</v>
      </c>
      <c r="O212" s="58">
        <f>C212/$C$2</f>
        <v>0.39579349904397704</v>
      </c>
      <c r="P212" s="59">
        <f>(C212*D212)/1000</f>
        <v>122.337</v>
      </c>
      <c r="Q212" s="60">
        <f t="shared" si="28"/>
        <v>0.20700000000000002</v>
      </c>
      <c r="R212" s="61">
        <f>(C212*G212)/1000</f>
        <v>140.96700000000001</v>
      </c>
      <c r="S212" s="60">
        <f t="shared" si="29"/>
        <v>0.22026093750000003</v>
      </c>
    </row>
    <row r="213" spans="1:19" x14ac:dyDescent="0.2">
      <c r="A213" s="1" t="s">
        <v>44</v>
      </c>
      <c r="B213" s="2">
        <v>27376</v>
      </c>
      <c r="C213" s="2">
        <v>883</v>
      </c>
      <c r="D213" s="2">
        <v>228</v>
      </c>
      <c r="E213" s="2">
        <v>16</v>
      </c>
      <c r="F213" s="2">
        <v>88</v>
      </c>
      <c r="G213" s="2">
        <v>327</v>
      </c>
      <c r="H213" s="2">
        <v>25</v>
      </c>
      <c r="I213" s="2">
        <v>93</v>
      </c>
      <c r="J213" s="2">
        <v>666</v>
      </c>
      <c r="K213" s="2">
        <v>76</v>
      </c>
      <c r="L213" s="2">
        <v>79</v>
      </c>
      <c r="M213" s="3">
        <v>19.760000000000002</v>
      </c>
      <c r="N213" s="3">
        <v>11.98</v>
      </c>
      <c r="O213" s="58">
        <f>C213/$C$2</f>
        <v>0.56277884002549394</v>
      </c>
      <c r="P213" s="59">
        <f>(C213*D213)/1000</f>
        <v>201.32400000000001</v>
      </c>
      <c r="Q213" s="60">
        <f t="shared" si="28"/>
        <v>0.3406497461928934</v>
      </c>
      <c r="R213" s="61">
        <f>(C213*G213)/1000</f>
        <v>288.74099999999999</v>
      </c>
      <c r="S213" s="60">
        <f t="shared" si="29"/>
        <v>0.45115781249999998</v>
      </c>
    </row>
    <row r="214" spans="1:19" x14ac:dyDescent="0.2">
      <c r="A214" s="1" t="s">
        <v>45</v>
      </c>
      <c r="B214" s="2">
        <v>35672</v>
      </c>
      <c r="C214" s="2">
        <v>1151</v>
      </c>
      <c r="D214" s="2">
        <v>274</v>
      </c>
      <c r="E214" s="2">
        <v>26</v>
      </c>
      <c r="F214" s="2">
        <v>93</v>
      </c>
      <c r="G214" s="2">
        <v>299</v>
      </c>
      <c r="H214" s="2">
        <v>22</v>
      </c>
      <c r="I214" s="2">
        <v>91</v>
      </c>
      <c r="J214" s="2">
        <v>661</v>
      </c>
      <c r="K214" s="2">
        <v>68</v>
      </c>
      <c r="L214" s="2">
        <v>90</v>
      </c>
      <c r="M214" s="3">
        <v>18.32</v>
      </c>
      <c r="N214" s="3">
        <v>13.25</v>
      </c>
      <c r="O214" s="58">
        <f>C214/$C$2</f>
        <v>0.73358827278521355</v>
      </c>
      <c r="P214" s="59">
        <f>(C214*D214)/1000</f>
        <v>315.37400000000002</v>
      </c>
      <c r="Q214" s="60">
        <f t="shared" si="28"/>
        <v>0.53362774957698822</v>
      </c>
      <c r="R214" s="61">
        <f>(C214*G214)/1000</f>
        <v>344.149</v>
      </c>
      <c r="S214" s="60">
        <f t="shared" si="29"/>
        <v>0.53773281250000005</v>
      </c>
    </row>
    <row r="215" spans="1:19" x14ac:dyDescent="0.2">
      <c r="A215" s="1" t="s">
        <v>46</v>
      </c>
      <c r="B215" s="2">
        <v>18865</v>
      </c>
      <c r="C215" s="2">
        <v>629</v>
      </c>
      <c r="D215" s="2">
        <v>298</v>
      </c>
      <c r="E215" s="2">
        <v>57</v>
      </c>
      <c r="F215" s="2">
        <v>83</v>
      </c>
      <c r="G215" s="2">
        <v>242</v>
      </c>
      <c r="H215" s="2">
        <v>40</v>
      </c>
      <c r="I215" s="2">
        <v>71</v>
      </c>
      <c r="J215" s="2">
        <v>656</v>
      </c>
      <c r="K215" s="2">
        <v>105</v>
      </c>
      <c r="L215" s="2">
        <v>83</v>
      </c>
      <c r="M215" s="3">
        <v>19.440000000000001</v>
      </c>
      <c r="N215" s="3">
        <v>13.9</v>
      </c>
      <c r="O215" s="58">
        <f>C215/$C$2</f>
        <v>0.40089228808158062</v>
      </c>
      <c r="P215" s="59">
        <f>(C215*D215)/1000</f>
        <v>187.44200000000001</v>
      </c>
      <c r="Q215" s="60">
        <f t="shared" si="28"/>
        <v>0.31716074450084603</v>
      </c>
      <c r="R215" s="61">
        <f>(C215*G215)/1000</f>
        <v>152.21799999999999</v>
      </c>
      <c r="S215" s="60">
        <f t="shared" si="29"/>
        <v>0.23784062499999997</v>
      </c>
    </row>
    <row r="216" spans="1:19" x14ac:dyDescent="0.2">
      <c r="A216" s="1" t="s">
        <v>47</v>
      </c>
      <c r="B216" s="2">
        <v>19158</v>
      </c>
      <c r="C216" s="2">
        <v>618</v>
      </c>
      <c r="D216" s="2">
        <v>178</v>
      </c>
      <c r="E216" s="2">
        <v>8</v>
      </c>
      <c r="F216" s="2">
        <v>92</v>
      </c>
      <c r="G216" s="2">
        <v>123</v>
      </c>
      <c r="H216" s="2">
        <v>9</v>
      </c>
      <c r="I216" s="2">
        <v>95</v>
      </c>
      <c r="J216" s="2">
        <v>303</v>
      </c>
      <c r="K216" s="2">
        <v>29</v>
      </c>
      <c r="L216" s="2">
        <v>90</v>
      </c>
      <c r="M216" s="3">
        <v>20.92</v>
      </c>
      <c r="N216" s="3">
        <v>13.44</v>
      </c>
      <c r="O216" s="58">
        <f>C216/$C$2</f>
        <v>0.39388145315487572</v>
      </c>
      <c r="P216" s="59">
        <f>(C216*D216)/1000</f>
        <v>110.004</v>
      </c>
      <c r="Q216" s="60">
        <f t="shared" si="28"/>
        <v>0.18613197969543149</v>
      </c>
      <c r="R216" s="61">
        <f>(C216*G216)/1000</f>
        <v>76.013999999999996</v>
      </c>
      <c r="S216" s="60">
        <f t="shared" si="29"/>
        <v>0.118771875</v>
      </c>
    </row>
    <row r="217" spans="1:19" x14ac:dyDescent="0.2">
      <c r="A217" s="23" t="s">
        <v>48</v>
      </c>
      <c r="B217" s="2">
        <v>13042</v>
      </c>
      <c r="C217" s="2">
        <v>435</v>
      </c>
      <c r="D217" s="2">
        <v>220</v>
      </c>
      <c r="E217" s="2">
        <v>6</v>
      </c>
      <c r="F217" s="2">
        <v>96</v>
      </c>
      <c r="G217" s="2">
        <v>175</v>
      </c>
      <c r="H217" s="2">
        <v>7</v>
      </c>
      <c r="I217" s="2">
        <v>97</v>
      </c>
      <c r="J217" s="2">
        <v>500</v>
      </c>
      <c r="K217" s="2">
        <v>36</v>
      </c>
      <c r="L217" s="2">
        <v>92</v>
      </c>
      <c r="M217" s="3">
        <v>22.42</v>
      </c>
      <c r="N217" s="3">
        <v>11.5</v>
      </c>
      <c r="O217" s="58">
        <f>C217/$C$2</f>
        <v>0.27724665391969405</v>
      </c>
      <c r="P217" s="59">
        <f>(C217*D217)/1000</f>
        <v>95.7</v>
      </c>
      <c r="Q217" s="60">
        <f t="shared" si="28"/>
        <v>0.16192893401015229</v>
      </c>
      <c r="R217" s="61">
        <f>(C217*G217)/1000</f>
        <v>76.125</v>
      </c>
      <c r="S217" s="60">
        <f t="shared" si="29"/>
        <v>0.1189453125</v>
      </c>
    </row>
    <row r="218" spans="1:19" ht="13.5" thickBot="1" x14ac:dyDescent="0.25">
      <c r="A218" s="25" t="s">
        <v>49</v>
      </c>
      <c r="B218" s="2">
        <v>12411</v>
      </c>
      <c r="C218" s="2">
        <v>400</v>
      </c>
      <c r="D218" s="2">
        <v>233</v>
      </c>
      <c r="E218" s="2">
        <v>17</v>
      </c>
      <c r="F218" s="2">
        <v>98</v>
      </c>
      <c r="G218" s="2">
        <v>277</v>
      </c>
      <c r="H218" s="2">
        <v>6</v>
      </c>
      <c r="I218" s="2">
        <v>93</v>
      </c>
      <c r="J218" s="2">
        <v>694</v>
      </c>
      <c r="K218" s="2">
        <v>33</v>
      </c>
      <c r="L218" s="2">
        <v>95</v>
      </c>
      <c r="M218" s="3">
        <v>15.1</v>
      </c>
      <c r="N218" s="3">
        <v>11.3</v>
      </c>
      <c r="O218" s="58">
        <f>C218/$C$2</f>
        <v>0.25493945188017847</v>
      </c>
      <c r="P218" s="59">
        <f>(C218*D218)/1000</f>
        <v>93.2</v>
      </c>
      <c r="Q218" s="60">
        <f t="shared" si="28"/>
        <v>0.15769881556683588</v>
      </c>
      <c r="R218" s="61">
        <f>(C218*G218)/1000</f>
        <v>110.8</v>
      </c>
      <c r="S218" s="60">
        <f t="shared" si="29"/>
        <v>0.173125</v>
      </c>
    </row>
    <row r="219" spans="1:19" ht="13.5" thickTop="1" x14ac:dyDescent="0.2">
      <c r="A219" s="24" t="s">
        <v>88</v>
      </c>
      <c r="B219" s="6">
        <f t="shared" ref="B219:N219" si="30">SUM(B207:B218)</f>
        <v>236622</v>
      </c>
      <c r="C219" s="6">
        <f t="shared" si="30"/>
        <v>7765</v>
      </c>
      <c r="D219" s="6">
        <f t="shared" si="30"/>
        <v>3015</v>
      </c>
      <c r="E219" s="6">
        <f>SUM(E207:E218)</f>
        <v>211</v>
      </c>
      <c r="F219" s="6">
        <f>SUM(F207:F218)</f>
        <v>1118</v>
      </c>
      <c r="G219" s="6">
        <f>SUM(G207:G218)</f>
        <v>2893</v>
      </c>
      <c r="H219" s="6">
        <f>SUM(H207:H218)</f>
        <v>180</v>
      </c>
      <c r="I219" s="6">
        <f>SUM(I207:I218)</f>
        <v>1114</v>
      </c>
      <c r="J219" s="6">
        <f t="shared" si="30"/>
        <v>6840</v>
      </c>
      <c r="K219" s="6">
        <f>SUM(K207:K218)</f>
        <v>605</v>
      </c>
      <c r="L219" s="6">
        <f>SUM(L207:L218)</f>
        <v>1079</v>
      </c>
      <c r="M219" s="6">
        <f t="shared" si="30"/>
        <v>265.3</v>
      </c>
      <c r="N219" s="6">
        <f t="shared" si="30"/>
        <v>150.46000000000004</v>
      </c>
      <c r="O219" s="62"/>
      <c r="P219" s="63"/>
      <c r="Q219" s="64"/>
      <c r="R219" s="65"/>
      <c r="S219" s="64"/>
    </row>
    <row r="220" spans="1:19" ht="13.5" thickBot="1" x14ac:dyDescent="0.25">
      <c r="A220" s="7" t="s">
        <v>89</v>
      </c>
      <c r="B220" s="8">
        <f>AVERAGE(B207:B218)</f>
        <v>19718.5</v>
      </c>
      <c r="C220" s="8">
        <f t="shared" ref="C220:N220" si="31">AVERAGE(C207:C218)</f>
        <v>647.08333333333337</v>
      </c>
      <c r="D220" s="8">
        <f t="shared" si="31"/>
        <v>251.25</v>
      </c>
      <c r="E220" s="8">
        <f>AVERAGE(E207:E218)</f>
        <v>17.583333333333332</v>
      </c>
      <c r="F220" s="8">
        <f>AVERAGE(F207:F218)</f>
        <v>93.166666666666671</v>
      </c>
      <c r="G220" s="8">
        <f>AVERAGE(G207:G218)</f>
        <v>241.08333333333334</v>
      </c>
      <c r="H220" s="8">
        <f>AVERAGE(H207:H218)</f>
        <v>15</v>
      </c>
      <c r="I220" s="8">
        <f>AVERAGE(I207:I218)</f>
        <v>92.833333333333329</v>
      </c>
      <c r="J220" s="8">
        <f t="shared" si="31"/>
        <v>570</v>
      </c>
      <c r="K220" s="8">
        <f>AVERAGE(K207:K218)</f>
        <v>50.416666666666664</v>
      </c>
      <c r="L220" s="8">
        <f>AVERAGE(L207:L218)</f>
        <v>89.916666666666671</v>
      </c>
      <c r="M220" s="8">
        <f t="shared" si="31"/>
        <v>22.108333333333334</v>
      </c>
      <c r="N220" s="26">
        <f t="shared" si="31"/>
        <v>12.538333333333336</v>
      </c>
      <c r="O220" s="66">
        <f>C220/$C$2</f>
        <v>0.41241767580199706</v>
      </c>
      <c r="P220" s="67">
        <f>(C220*D220)/1000</f>
        <v>162.57968750000001</v>
      </c>
      <c r="Q220" s="68">
        <f t="shared" si="28"/>
        <v>0.27509253384094756</v>
      </c>
      <c r="R220" s="69">
        <f>(C220*G220)/1000</f>
        <v>156.00100694444447</v>
      </c>
      <c r="S220" s="68">
        <f t="shared" si="29"/>
        <v>0.24375157335069447</v>
      </c>
    </row>
    <row r="221" spans="1:19" ht="13.5" thickTop="1" x14ac:dyDescent="0.2"/>
    <row r="222" spans="1:19" ht="13.5" thickBot="1" x14ac:dyDescent="0.25"/>
    <row r="223" spans="1:19" ht="13.5" thickTop="1" x14ac:dyDescent="0.2">
      <c r="A223" s="20" t="s">
        <v>5</v>
      </c>
      <c r="B223" s="21" t="s">
        <v>6</v>
      </c>
      <c r="C223" s="21" t="s">
        <v>6</v>
      </c>
      <c r="D223" s="21" t="s">
        <v>7</v>
      </c>
      <c r="E223" s="21" t="s">
        <v>8</v>
      </c>
      <c r="F223" s="30" t="s">
        <v>2</v>
      </c>
      <c r="G223" s="21" t="s">
        <v>9</v>
      </c>
      <c r="H223" s="21" t="s">
        <v>10</v>
      </c>
      <c r="I223" s="30" t="s">
        <v>3</v>
      </c>
      <c r="J223" s="21" t="s">
        <v>11</v>
      </c>
      <c r="K223" s="21" t="s">
        <v>12</v>
      </c>
      <c r="L223" s="30" t="s">
        <v>13</v>
      </c>
      <c r="M223" s="21" t="s">
        <v>14</v>
      </c>
      <c r="N223" s="22" t="s">
        <v>15</v>
      </c>
      <c r="O223" s="50" t="s">
        <v>80</v>
      </c>
      <c r="P223" s="51" t="s">
        <v>81</v>
      </c>
      <c r="Q223" s="52" t="s">
        <v>82</v>
      </c>
      <c r="R223" s="53" t="s">
        <v>80</v>
      </c>
      <c r="S223" s="52" t="s">
        <v>80</v>
      </c>
    </row>
    <row r="224" spans="1:19" ht="13.5" thickBot="1" x14ac:dyDescent="0.25">
      <c r="A224" s="16" t="s">
        <v>90</v>
      </c>
      <c r="B224" s="17" t="s">
        <v>17</v>
      </c>
      <c r="C224" s="18" t="s">
        <v>18</v>
      </c>
      <c r="D224" s="17" t="s">
        <v>19</v>
      </c>
      <c r="E224" s="17" t="s">
        <v>19</v>
      </c>
      <c r="F224" s="31" t="s">
        <v>59</v>
      </c>
      <c r="G224" s="17" t="s">
        <v>19</v>
      </c>
      <c r="H224" s="17" t="s">
        <v>19</v>
      </c>
      <c r="I224" s="31" t="s">
        <v>59</v>
      </c>
      <c r="J224" s="17" t="s">
        <v>19</v>
      </c>
      <c r="K224" s="17" t="s">
        <v>19</v>
      </c>
      <c r="L224" s="31" t="s">
        <v>59</v>
      </c>
      <c r="M224" s="17" t="s">
        <v>21</v>
      </c>
      <c r="N224" s="19" t="s">
        <v>22</v>
      </c>
      <c r="O224" s="54" t="s">
        <v>6</v>
      </c>
      <c r="P224" s="55" t="s">
        <v>84</v>
      </c>
      <c r="Q224" s="56" t="s">
        <v>85</v>
      </c>
      <c r="R224" s="57" t="s">
        <v>86</v>
      </c>
      <c r="S224" s="56" t="s">
        <v>87</v>
      </c>
    </row>
    <row r="225" spans="1:19" ht="13.5" thickTop="1" x14ac:dyDescent="0.2">
      <c r="A225" s="1" t="s">
        <v>38</v>
      </c>
      <c r="B225" s="2">
        <v>11834</v>
      </c>
      <c r="C225" s="2">
        <v>382</v>
      </c>
      <c r="D225" s="2">
        <v>242</v>
      </c>
      <c r="E225" s="2">
        <v>8</v>
      </c>
      <c r="F225" s="2">
        <v>99</v>
      </c>
      <c r="G225" s="2">
        <v>318</v>
      </c>
      <c r="H225" s="2">
        <v>4</v>
      </c>
      <c r="I225" s="2">
        <v>97</v>
      </c>
      <c r="J225" s="2">
        <v>524</v>
      </c>
      <c r="K225" s="2">
        <v>32</v>
      </c>
      <c r="L225" s="2">
        <v>94</v>
      </c>
      <c r="M225" s="4">
        <v>16.36</v>
      </c>
      <c r="N225" s="3">
        <v>11.15</v>
      </c>
      <c r="O225" s="58">
        <f>C225/$C$2</f>
        <v>0.24346717654557043</v>
      </c>
      <c r="P225" s="59">
        <f>(C225*D225)/1000</f>
        <v>92.444000000000003</v>
      </c>
      <c r="Q225" s="60">
        <f>(P225)/$E$3</f>
        <v>0.15641962774957699</v>
      </c>
      <c r="R225" s="61">
        <f>(C225*G225)/1000</f>
        <v>121.476</v>
      </c>
      <c r="S225" s="60">
        <f>(R225)/$G$3</f>
        <v>0.18980625000000001</v>
      </c>
    </row>
    <row r="226" spans="1:19" x14ac:dyDescent="0.2">
      <c r="A226" s="1" t="s">
        <v>39</v>
      </c>
      <c r="B226" s="2">
        <v>10191</v>
      </c>
      <c r="C226" s="2">
        <v>364</v>
      </c>
      <c r="D226" s="2">
        <v>208</v>
      </c>
      <c r="E226" s="2">
        <v>11</v>
      </c>
      <c r="F226" s="2">
        <v>95</v>
      </c>
      <c r="G226" s="2">
        <v>232</v>
      </c>
      <c r="H226" s="2">
        <v>11</v>
      </c>
      <c r="I226" s="2">
        <v>94</v>
      </c>
      <c r="J226" s="2">
        <v>515</v>
      </c>
      <c r="K226" s="2">
        <v>31</v>
      </c>
      <c r="L226" s="2">
        <v>94</v>
      </c>
      <c r="M226" s="3">
        <v>17.64</v>
      </c>
      <c r="N226" s="3">
        <v>10.9</v>
      </c>
      <c r="O226" s="58">
        <f>C226/$C$2</f>
        <v>0.23199490121096239</v>
      </c>
      <c r="P226" s="59">
        <f>(C226*D226)/1000</f>
        <v>75.712000000000003</v>
      </c>
      <c r="Q226" s="60">
        <f t="shared" ref="Q226:Q238" si="32">(P226)/$E$3</f>
        <v>0.12810829103214891</v>
      </c>
      <c r="R226" s="61">
        <f>(C226*G226)/1000</f>
        <v>84.447999999999993</v>
      </c>
      <c r="S226" s="60">
        <f t="shared" ref="S226:S238" si="33">(R226)/$G$3</f>
        <v>0.13194999999999998</v>
      </c>
    </row>
    <row r="227" spans="1:19" x14ac:dyDescent="0.2">
      <c r="A227" s="1" t="s">
        <v>40</v>
      </c>
      <c r="B227" s="2">
        <v>17025</v>
      </c>
      <c r="C227" s="2">
        <v>549</v>
      </c>
      <c r="D227" s="2">
        <v>205</v>
      </c>
      <c r="E227" s="2">
        <v>7</v>
      </c>
      <c r="F227" s="2">
        <v>95</v>
      </c>
      <c r="G227" s="2">
        <v>199</v>
      </c>
      <c r="H227" s="2">
        <v>10</v>
      </c>
      <c r="I227" s="2">
        <v>96</v>
      </c>
      <c r="J227" s="2">
        <v>488</v>
      </c>
      <c r="K227" s="2">
        <v>24</v>
      </c>
      <c r="L227" s="2">
        <v>95</v>
      </c>
      <c r="M227" s="3">
        <v>21.44</v>
      </c>
      <c r="N227" s="3">
        <v>11.2</v>
      </c>
      <c r="O227" s="58">
        <f>C227/$C$2</f>
        <v>0.34990439770554493</v>
      </c>
      <c r="P227" s="59">
        <f>(C227*D227)/1000</f>
        <v>112.545</v>
      </c>
      <c r="Q227" s="60">
        <f t="shared" si="32"/>
        <v>0.19043147208121827</v>
      </c>
      <c r="R227" s="61">
        <f>(C227*G227)/1000</f>
        <v>109.251</v>
      </c>
      <c r="S227" s="60">
        <f t="shared" si="33"/>
        <v>0.17070468750000001</v>
      </c>
    </row>
    <row r="228" spans="1:19" x14ac:dyDescent="0.2">
      <c r="A228" s="1" t="s">
        <v>41</v>
      </c>
      <c r="B228" s="2">
        <v>19681</v>
      </c>
      <c r="C228" s="2">
        <v>656</v>
      </c>
      <c r="D228" s="2">
        <v>314</v>
      </c>
      <c r="E228" s="2">
        <v>18</v>
      </c>
      <c r="F228" s="2">
        <v>94</v>
      </c>
      <c r="G228" s="2">
        <v>349</v>
      </c>
      <c r="H228" s="2">
        <v>18</v>
      </c>
      <c r="I228" s="2">
        <v>95</v>
      </c>
      <c r="J228" s="2">
        <v>653</v>
      </c>
      <c r="K228" s="2">
        <v>56</v>
      </c>
      <c r="L228" s="2">
        <v>91</v>
      </c>
      <c r="M228" s="3">
        <v>14.43</v>
      </c>
      <c r="N228" s="3">
        <v>10.220000000000001</v>
      </c>
      <c r="O228" s="58">
        <f>C228/$C$2</f>
        <v>0.41810070108349268</v>
      </c>
      <c r="P228" s="59">
        <f>(C228*D228)/1000</f>
        <v>205.98400000000001</v>
      </c>
      <c r="Q228" s="60">
        <f t="shared" si="32"/>
        <v>0.34853468697123519</v>
      </c>
      <c r="R228" s="61">
        <f>(C228*G228)/1000</f>
        <v>228.94399999999999</v>
      </c>
      <c r="S228" s="60">
        <f t="shared" si="33"/>
        <v>0.35772499999999996</v>
      </c>
    </row>
    <row r="229" spans="1:19" x14ac:dyDescent="0.2">
      <c r="A229" s="1" t="s">
        <v>42</v>
      </c>
      <c r="B229" s="2">
        <v>17001</v>
      </c>
      <c r="C229" s="2">
        <v>548</v>
      </c>
      <c r="D229" s="2">
        <v>219</v>
      </c>
      <c r="E229" s="2">
        <v>8</v>
      </c>
      <c r="F229" s="2">
        <v>87</v>
      </c>
      <c r="G229" s="2">
        <v>245</v>
      </c>
      <c r="H229" s="2">
        <v>24</v>
      </c>
      <c r="I229" s="2">
        <v>97</v>
      </c>
      <c r="J229" s="2">
        <v>453</v>
      </c>
      <c r="K229" s="2">
        <v>27</v>
      </c>
      <c r="L229" s="2">
        <v>93</v>
      </c>
      <c r="M229" s="3">
        <v>24.48</v>
      </c>
      <c r="N229" s="3">
        <v>10.37</v>
      </c>
      <c r="O229" s="58">
        <f>C229/$C$2</f>
        <v>0.34926704907584449</v>
      </c>
      <c r="P229" s="59">
        <f>(C229*D229)/1000</f>
        <v>120.012</v>
      </c>
      <c r="Q229" s="60">
        <f t="shared" si="32"/>
        <v>0.20306598984771573</v>
      </c>
      <c r="R229" s="61">
        <f>(C229*G229)/1000</f>
        <v>134.26</v>
      </c>
      <c r="S229" s="60">
        <f t="shared" si="33"/>
        <v>0.20978124999999997</v>
      </c>
    </row>
    <row r="230" spans="1:19" x14ac:dyDescent="0.2">
      <c r="A230" s="1" t="s">
        <v>43</v>
      </c>
      <c r="B230" s="2">
        <v>21034</v>
      </c>
      <c r="C230" s="2">
        <v>701</v>
      </c>
      <c r="D230" s="2">
        <v>147</v>
      </c>
      <c r="E230" s="2">
        <v>13</v>
      </c>
      <c r="F230" s="2">
        <v>97</v>
      </c>
      <c r="G230" s="2">
        <v>217</v>
      </c>
      <c r="H230" s="2">
        <v>4</v>
      </c>
      <c r="I230" s="2">
        <v>94</v>
      </c>
      <c r="J230" s="2">
        <v>472</v>
      </c>
      <c r="K230" s="2">
        <v>29</v>
      </c>
      <c r="L230" s="2">
        <v>94</v>
      </c>
      <c r="M230" s="3">
        <v>12.46</v>
      </c>
      <c r="N230" s="3">
        <v>10.199999999999999</v>
      </c>
      <c r="O230" s="58">
        <f>C230/$C$2</f>
        <v>0.44678138942001272</v>
      </c>
      <c r="P230" s="59">
        <f>(C230*D230)/1000</f>
        <v>103.047</v>
      </c>
      <c r="Q230" s="60">
        <f t="shared" si="32"/>
        <v>0.17436040609137055</v>
      </c>
      <c r="R230" s="61">
        <f>(C230*G230)/1000</f>
        <v>152.11699999999999</v>
      </c>
      <c r="S230" s="60">
        <f t="shared" si="33"/>
        <v>0.23768281249999998</v>
      </c>
    </row>
    <row r="231" spans="1:19" x14ac:dyDescent="0.2">
      <c r="A231" s="1" t="s">
        <v>44</v>
      </c>
      <c r="B231" s="2">
        <v>28333</v>
      </c>
      <c r="C231" s="2">
        <v>914</v>
      </c>
      <c r="D231" s="2">
        <v>189</v>
      </c>
      <c r="E231" s="2">
        <v>17</v>
      </c>
      <c r="F231" s="2">
        <v>95</v>
      </c>
      <c r="G231" s="2">
        <v>265</v>
      </c>
      <c r="H231" s="2">
        <v>8</v>
      </c>
      <c r="I231" s="2">
        <v>92</v>
      </c>
      <c r="J231" s="2">
        <v>700</v>
      </c>
      <c r="K231" s="2">
        <v>46</v>
      </c>
      <c r="L231" s="2">
        <v>92</v>
      </c>
      <c r="M231" s="3">
        <v>23.86</v>
      </c>
      <c r="N231" s="3">
        <v>10.92</v>
      </c>
      <c r="O231" s="58">
        <f>C231/$C$2</f>
        <v>0.58253664754620782</v>
      </c>
      <c r="P231" s="59">
        <f>(C231*D231)/1000</f>
        <v>172.74600000000001</v>
      </c>
      <c r="Q231" s="60">
        <f t="shared" si="32"/>
        <v>0.29229441624365482</v>
      </c>
      <c r="R231" s="61">
        <f>(C231*G231)/1000</f>
        <v>242.21</v>
      </c>
      <c r="S231" s="60">
        <f t="shared" si="33"/>
        <v>0.378453125</v>
      </c>
    </row>
    <row r="232" spans="1:19" x14ac:dyDescent="0.2">
      <c r="A232" s="1" t="s">
        <v>45</v>
      </c>
      <c r="B232" s="2">
        <v>38464</v>
      </c>
      <c r="C232" s="2">
        <v>1241</v>
      </c>
      <c r="D232" s="2">
        <v>257</v>
      </c>
      <c r="E232" s="2">
        <v>20</v>
      </c>
      <c r="F232" s="2">
        <v>94</v>
      </c>
      <c r="G232" s="2">
        <v>213</v>
      </c>
      <c r="H232" s="2">
        <v>11</v>
      </c>
      <c r="I232" s="2">
        <v>92</v>
      </c>
      <c r="J232" s="2">
        <v>640</v>
      </c>
      <c r="K232" s="2">
        <v>49</v>
      </c>
      <c r="L232" s="2">
        <v>92</v>
      </c>
      <c r="M232" s="3">
        <v>16.899999999999999</v>
      </c>
      <c r="N232" s="3">
        <v>11.2</v>
      </c>
      <c r="O232" s="58">
        <f>C232/$C$2</f>
        <v>0.79094964945825363</v>
      </c>
      <c r="P232" s="59">
        <f>(C232*D232)/1000</f>
        <v>318.93700000000001</v>
      </c>
      <c r="Q232" s="60">
        <f t="shared" si="32"/>
        <v>0.5396565143824027</v>
      </c>
      <c r="R232" s="61">
        <f>(C232*G232)/1000</f>
        <v>264.33300000000003</v>
      </c>
      <c r="S232" s="60">
        <f t="shared" si="33"/>
        <v>0.41302031250000004</v>
      </c>
    </row>
    <row r="233" spans="1:19" x14ac:dyDescent="0.2">
      <c r="A233" s="1" t="s">
        <v>46</v>
      </c>
      <c r="B233" s="2">
        <v>22238</v>
      </c>
      <c r="C233" s="2">
        <v>741</v>
      </c>
      <c r="D233" s="2">
        <v>297</v>
      </c>
      <c r="E233" s="2">
        <v>33</v>
      </c>
      <c r="F233" s="2">
        <v>94</v>
      </c>
      <c r="G233" s="2">
        <v>201</v>
      </c>
      <c r="H233" s="2">
        <v>11</v>
      </c>
      <c r="I233" s="2">
        <v>89</v>
      </c>
      <c r="J233" s="2">
        <v>618</v>
      </c>
      <c r="K233" s="2">
        <v>55</v>
      </c>
      <c r="L233" s="2">
        <v>90</v>
      </c>
      <c r="M233" s="3">
        <v>22.32</v>
      </c>
      <c r="N233" s="3">
        <v>10.29</v>
      </c>
      <c r="O233" s="58">
        <f>C233/$C$2</f>
        <v>0.47227533460803062</v>
      </c>
      <c r="P233" s="59">
        <f>(C233*D233)/1000</f>
        <v>220.077</v>
      </c>
      <c r="Q233" s="60">
        <f t="shared" si="32"/>
        <v>0.37238071065989847</v>
      </c>
      <c r="R233" s="61">
        <f>(C233*G233)/1000</f>
        <v>148.941</v>
      </c>
      <c r="S233" s="60">
        <f t="shared" si="33"/>
        <v>0.2327203125</v>
      </c>
    </row>
    <row r="234" spans="1:19" x14ac:dyDescent="0.2">
      <c r="A234" s="1" t="s">
        <v>47</v>
      </c>
      <c r="B234" s="2">
        <v>20310</v>
      </c>
      <c r="C234" s="2">
        <v>655</v>
      </c>
      <c r="D234" s="2">
        <v>192</v>
      </c>
      <c r="E234" s="2">
        <v>9</v>
      </c>
      <c r="F234" s="2">
        <v>97</v>
      </c>
      <c r="G234" s="2">
        <v>143</v>
      </c>
      <c r="H234" s="2">
        <v>3</v>
      </c>
      <c r="I234" s="2">
        <v>95</v>
      </c>
      <c r="J234" s="2">
        <v>469</v>
      </c>
      <c r="K234" s="2">
        <v>24</v>
      </c>
      <c r="L234" s="2">
        <v>95</v>
      </c>
      <c r="M234" s="3">
        <v>12.32</v>
      </c>
      <c r="N234" s="3">
        <v>9.4499999999999993</v>
      </c>
      <c r="O234" s="58">
        <f>C234/$C$2</f>
        <v>0.41746335245379224</v>
      </c>
      <c r="P234" s="59">
        <f>(C234*D234)/1000</f>
        <v>125.76</v>
      </c>
      <c r="Q234" s="60">
        <f t="shared" si="32"/>
        <v>0.21279187817258885</v>
      </c>
      <c r="R234" s="61">
        <f>(C234*G234)/1000</f>
        <v>93.665000000000006</v>
      </c>
      <c r="S234" s="60">
        <f t="shared" si="33"/>
        <v>0.1463515625</v>
      </c>
    </row>
    <row r="235" spans="1:19" x14ac:dyDescent="0.2">
      <c r="A235" s="23" t="s">
        <v>48</v>
      </c>
      <c r="B235" s="2">
        <v>21544</v>
      </c>
      <c r="C235" s="2">
        <v>718</v>
      </c>
      <c r="D235" s="2">
        <v>243</v>
      </c>
      <c r="E235" s="2">
        <v>12</v>
      </c>
      <c r="F235" s="2">
        <v>97</v>
      </c>
      <c r="G235" s="2">
        <v>185</v>
      </c>
      <c r="H235" s="2">
        <v>6</v>
      </c>
      <c r="I235" s="2">
        <v>94</v>
      </c>
      <c r="J235" s="2">
        <v>471</v>
      </c>
      <c r="K235" s="2">
        <v>23</v>
      </c>
      <c r="L235" s="2">
        <v>94</v>
      </c>
      <c r="M235" s="3">
        <v>21.88</v>
      </c>
      <c r="N235" s="3">
        <v>10.47</v>
      </c>
      <c r="O235" s="58">
        <f>C235/$C$2</f>
        <v>0.45761631612492032</v>
      </c>
      <c r="P235" s="59">
        <f>(C235*D235)/1000</f>
        <v>174.47399999999999</v>
      </c>
      <c r="Q235" s="60">
        <f t="shared" si="32"/>
        <v>0.29521827411167512</v>
      </c>
      <c r="R235" s="61">
        <f>(C235*G235)/1000</f>
        <v>132.83000000000001</v>
      </c>
      <c r="S235" s="60">
        <f t="shared" si="33"/>
        <v>0.20754687500000002</v>
      </c>
    </row>
    <row r="236" spans="1:19" ht="13.5" thickBot="1" x14ac:dyDescent="0.25">
      <c r="A236" s="25" t="s">
        <v>49</v>
      </c>
      <c r="B236" s="2">
        <v>18208</v>
      </c>
      <c r="C236" s="2">
        <v>587</v>
      </c>
      <c r="D236" s="2">
        <v>297</v>
      </c>
      <c r="E236" s="2">
        <v>12</v>
      </c>
      <c r="F236" s="2">
        <v>97</v>
      </c>
      <c r="G236" s="2">
        <v>267</v>
      </c>
      <c r="H236" s="2">
        <v>8</v>
      </c>
      <c r="I236" s="2">
        <v>95</v>
      </c>
      <c r="J236" s="2">
        <v>667</v>
      </c>
      <c r="K236" s="2">
        <v>31</v>
      </c>
      <c r="L236" s="2">
        <v>95</v>
      </c>
      <c r="M236" s="3">
        <v>6.44</v>
      </c>
      <c r="N236" s="3">
        <v>9.4</v>
      </c>
      <c r="O236" s="58">
        <f>C236/$C$2</f>
        <v>0.37412364563416189</v>
      </c>
      <c r="P236" s="59">
        <f>(C236*D236)/1000</f>
        <v>174.339</v>
      </c>
      <c r="Q236" s="60">
        <f t="shared" si="32"/>
        <v>0.29498984771573605</v>
      </c>
      <c r="R236" s="61">
        <f>(C236*G236)/1000</f>
        <v>156.72900000000001</v>
      </c>
      <c r="S236" s="60">
        <f t="shared" si="33"/>
        <v>0.24488906250000003</v>
      </c>
    </row>
    <row r="237" spans="1:19" ht="13.5" thickTop="1" x14ac:dyDescent="0.2">
      <c r="A237" s="24" t="s">
        <v>91</v>
      </c>
      <c r="B237" s="6">
        <f>SUM(B225:B236)</f>
        <v>245863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>
        <f>SUM(M225:M236)</f>
        <v>210.53</v>
      </c>
      <c r="N237" s="6"/>
      <c r="O237" s="62"/>
      <c r="P237" s="63"/>
      <c r="Q237" s="64"/>
      <c r="R237" s="65"/>
      <c r="S237" s="64"/>
    </row>
    <row r="238" spans="1:19" ht="13.5" thickBot="1" x14ac:dyDescent="0.25">
      <c r="A238" s="7" t="s">
        <v>92</v>
      </c>
      <c r="B238" s="8">
        <f>AVERAGE(B225:B236)</f>
        <v>20488.583333333332</v>
      </c>
      <c r="C238" s="8">
        <f t="shared" ref="C238:N238" si="34">AVERAGE(C225:C236)</f>
        <v>671.33333333333337</v>
      </c>
      <c r="D238" s="8">
        <f t="shared" si="34"/>
        <v>234.16666666666666</v>
      </c>
      <c r="E238" s="8">
        <f>AVERAGE(E225:E236)</f>
        <v>14</v>
      </c>
      <c r="F238" s="8">
        <f>AVERAGE(F225:F236)</f>
        <v>95.083333333333329</v>
      </c>
      <c r="G238" s="8">
        <f>AVERAGE(G225:G236)</f>
        <v>236.16666666666666</v>
      </c>
      <c r="H238" s="8">
        <f>AVERAGE(H225:H236)</f>
        <v>9.8333333333333339</v>
      </c>
      <c r="I238" s="8">
        <f>AVERAGE(I225:I236)</f>
        <v>94.166666666666671</v>
      </c>
      <c r="J238" s="8">
        <f t="shared" si="34"/>
        <v>555.83333333333337</v>
      </c>
      <c r="K238" s="8">
        <f>AVERAGE(K225:K236)</f>
        <v>35.583333333333336</v>
      </c>
      <c r="L238" s="8">
        <f>AVERAGE(L225:L236)</f>
        <v>93.25</v>
      </c>
      <c r="M238" s="8">
        <f t="shared" si="34"/>
        <v>17.544166666666666</v>
      </c>
      <c r="N238" s="26">
        <f t="shared" si="34"/>
        <v>10.480833333333333</v>
      </c>
      <c r="O238" s="66">
        <f>C238/$C$2</f>
        <v>0.42787338007223286</v>
      </c>
      <c r="P238" s="67">
        <f>(C238*D238)/1000</f>
        <v>157.20388888888891</v>
      </c>
      <c r="Q238" s="68">
        <f t="shared" si="32"/>
        <v>0.26599642789998124</v>
      </c>
      <c r="R238" s="69">
        <f>(C238*G238)/1000</f>
        <v>158.54655555555556</v>
      </c>
      <c r="S238" s="68">
        <f t="shared" si="33"/>
        <v>0.24772899305555557</v>
      </c>
    </row>
    <row r="239" spans="1:19" ht="13.5" thickTop="1" x14ac:dyDescent="0.2">
      <c r="C239" s="32"/>
    </row>
    <row r="240" spans="1:19" ht="13.5" thickBot="1" x14ac:dyDescent="0.25"/>
    <row r="241" spans="1:19" ht="13.5" thickTop="1" x14ac:dyDescent="0.2">
      <c r="A241" s="20" t="s">
        <v>5</v>
      </c>
      <c r="B241" s="21" t="s">
        <v>6</v>
      </c>
      <c r="C241" s="21" t="s">
        <v>6</v>
      </c>
      <c r="D241" s="21" t="s">
        <v>7</v>
      </c>
      <c r="E241" s="21" t="s">
        <v>8</v>
      </c>
      <c r="F241" s="30" t="s">
        <v>2</v>
      </c>
      <c r="G241" s="21" t="s">
        <v>9</v>
      </c>
      <c r="H241" s="21" t="s">
        <v>10</v>
      </c>
      <c r="I241" s="30" t="s">
        <v>3</v>
      </c>
      <c r="J241" s="21" t="s">
        <v>11</v>
      </c>
      <c r="K241" s="21" t="s">
        <v>12</v>
      </c>
      <c r="L241" s="30" t="s">
        <v>13</v>
      </c>
      <c r="M241" s="21" t="s">
        <v>14</v>
      </c>
      <c r="N241" s="22" t="s">
        <v>15</v>
      </c>
      <c r="O241" s="50" t="s">
        <v>80</v>
      </c>
      <c r="P241" s="51" t="s">
        <v>81</v>
      </c>
      <c r="Q241" s="52" t="s">
        <v>82</v>
      </c>
      <c r="R241" s="53" t="s">
        <v>80</v>
      </c>
      <c r="S241" s="52" t="s">
        <v>80</v>
      </c>
    </row>
    <row r="242" spans="1:19" ht="13.5" thickBot="1" x14ac:dyDescent="0.25">
      <c r="A242" s="16" t="s">
        <v>93</v>
      </c>
      <c r="B242" s="17" t="s">
        <v>17</v>
      </c>
      <c r="C242" s="18" t="s">
        <v>18</v>
      </c>
      <c r="D242" s="17" t="s">
        <v>19</v>
      </c>
      <c r="E242" s="17" t="s">
        <v>19</v>
      </c>
      <c r="F242" s="31" t="s">
        <v>59</v>
      </c>
      <c r="G242" s="17" t="s">
        <v>19</v>
      </c>
      <c r="H242" s="17" t="s">
        <v>19</v>
      </c>
      <c r="I242" s="31" t="s">
        <v>59</v>
      </c>
      <c r="J242" s="17" t="s">
        <v>19</v>
      </c>
      <c r="K242" s="17" t="s">
        <v>19</v>
      </c>
      <c r="L242" s="31" t="s">
        <v>59</v>
      </c>
      <c r="M242" s="17" t="s">
        <v>21</v>
      </c>
      <c r="N242" s="19" t="s">
        <v>22</v>
      </c>
      <c r="O242" s="54" t="s">
        <v>6</v>
      </c>
      <c r="P242" s="55" t="s">
        <v>84</v>
      </c>
      <c r="Q242" s="56" t="s">
        <v>85</v>
      </c>
      <c r="R242" s="57" t="s">
        <v>86</v>
      </c>
      <c r="S242" s="56" t="s">
        <v>87</v>
      </c>
    </row>
    <row r="243" spans="1:19" ht="13.5" thickTop="1" x14ac:dyDescent="0.2">
      <c r="A243" s="1" t="s">
        <v>38</v>
      </c>
      <c r="B243" s="2">
        <v>15317</v>
      </c>
      <c r="C243" s="2">
        <v>494</v>
      </c>
      <c r="D243" s="2">
        <v>313</v>
      </c>
      <c r="E243" s="2">
        <v>23</v>
      </c>
      <c r="F243" s="2">
        <v>95</v>
      </c>
      <c r="G243" s="2">
        <v>313</v>
      </c>
      <c r="H243" s="2">
        <v>15</v>
      </c>
      <c r="I243" s="2">
        <v>90</v>
      </c>
      <c r="J243" s="2">
        <v>527</v>
      </c>
      <c r="K243" s="2">
        <v>34</v>
      </c>
      <c r="L243" s="2">
        <v>93</v>
      </c>
      <c r="M243" s="4">
        <v>13.94</v>
      </c>
      <c r="N243" s="3">
        <v>10.54</v>
      </c>
      <c r="O243" s="58">
        <f>C243/$C$2</f>
        <v>0.31485022307202037</v>
      </c>
      <c r="P243" s="59">
        <f>(C243*D243)/1000</f>
        <v>154.62200000000001</v>
      </c>
      <c r="Q243" s="60">
        <f>(P243)/$E$3</f>
        <v>0.2616277495769882</v>
      </c>
      <c r="R243" s="61">
        <f>(C243*G243)/1000</f>
        <v>154.62200000000001</v>
      </c>
      <c r="S243" s="60">
        <f>(R243)/$G$3</f>
        <v>0.24159687500000002</v>
      </c>
    </row>
    <row r="244" spans="1:19" x14ac:dyDescent="0.2">
      <c r="A244" s="1" t="s">
        <v>39</v>
      </c>
      <c r="B244" s="2">
        <v>12904</v>
      </c>
      <c r="C244" s="2">
        <v>445</v>
      </c>
      <c r="D244" s="2">
        <v>171</v>
      </c>
      <c r="E244" s="2">
        <v>14</v>
      </c>
      <c r="F244" s="2">
        <v>94</v>
      </c>
      <c r="G244" s="2">
        <v>171</v>
      </c>
      <c r="H244" s="2">
        <v>9</v>
      </c>
      <c r="I244" s="2">
        <v>95</v>
      </c>
      <c r="J244" s="2">
        <v>622</v>
      </c>
      <c r="K244" s="2">
        <v>29</v>
      </c>
      <c r="L244" s="2">
        <v>95</v>
      </c>
      <c r="M244" s="3">
        <v>13.56</v>
      </c>
      <c r="N244" s="3">
        <v>9.1</v>
      </c>
      <c r="O244" s="58">
        <f>C244/$C$2</f>
        <v>0.28362014021669851</v>
      </c>
      <c r="P244" s="59">
        <f>(C244*D244)/1000</f>
        <v>76.094999999999999</v>
      </c>
      <c r="Q244" s="60">
        <f t="shared" ref="Q244:Q256" si="35">(P244)/$E$3</f>
        <v>0.12875634517766496</v>
      </c>
      <c r="R244" s="61">
        <f>(C244*G244)/1000</f>
        <v>76.094999999999999</v>
      </c>
      <c r="S244" s="60">
        <f t="shared" ref="S244:S256" si="36">(R244)/$G$3</f>
        <v>0.1188984375</v>
      </c>
    </row>
    <row r="245" spans="1:19" x14ac:dyDescent="0.2">
      <c r="A245" s="1" t="s">
        <v>40</v>
      </c>
      <c r="B245" s="2">
        <v>19751</v>
      </c>
      <c r="C245" s="2">
        <v>637</v>
      </c>
      <c r="D245" s="2">
        <v>160</v>
      </c>
      <c r="E245" s="2">
        <v>27</v>
      </c>
      <c r="F245" s="2">
        <v>97</v>
      </c>
      <c r="G245" s="2">
        <v>160</v>
      </c>
      <c r="H245" s="2">
        <v>5</v>
      </c>
      <c r="I245" s="2">
        <v>90</v>
      </c>
      <c r="J245" s="2">
        <v>651</v>
      </c>
      <c r="K245" s="2">
        <v>36</v>
      </c>
      <c r="L245" s="2">
        <v>95</v>
      </c>
      <c r="M245" s="3">
        <v>15.06</v>
      </c>
      <c r="N245" s="3">
        <v>10</v>
      </c>
      <c r="O245" s="58">
        <f>C245/$C$2</f>
        <v>0.4059910771191842</v>
      </c>
      <c r="P245" s="59">
        <f>(C245*D245)/1000</f>
        <v>101.92</v>
      </c>
      <c r="Q245" s="60">
        <f t="shared" si="35"/>
        <v>0.17245346869712352</v>
      </c>
      <c r="R245" s="61">
        <f>(C245*G245)/1000</f>
        <v>101.92</v>
      </c>
      <c r="S245" s="60">
        <f t="shared" si="36"/>
        <v>0.15925</v>
      </c>
    </row>
    <row r="246" spans="1:19" x14ac:dyDescent="0.2">
      <c r="A246" s="1" t="s">
        <v>41</v>
      </c>
      <c r="B246" s="2">
        <v>15640</v>
      </c>
      <c r="C246" s="2">
        <v>521</v>
      </c>
      <c r="D246" s="2">
        <v>294</v>
      </c>
      <c r="E246" s="2">
        <v>27</v>
      </c>
      <c r="F246" s="2">
        <v>97</v>
      </c>
      <c r="G246" s="2">
        <v>294</v>
      </c>
      <c r="H246" s="2">
        <v>8</v>
      </c>
      <c r="I246" s="2">
        <v>92</v>
      </c>
      <c r="J246" s="2">
        <v>807</v>
      </c>
      <c r="K246" s="2">
        <v>42</v>
      </c>
      <c r="L246" s="2">
        <v>95</v>
      </c>
      <c r="M246" s="3">
        <v>7.04</v>
      </c>
      <c r="N246" s="3">
        <v>8.9499999999999993</v>
      </c>
      <c r="O246" s="58">
        <f>C246/$C$2</f>
        <v>0.33205863607393243</v>
      </c>
      <c r="P246" s="59">
        <f>(C246*D246)/1000</f>
        <v>153.17400000000001</v>
      </c>
      <c r="Q246" s="60">
        <f t="shared" si="35"/>
        <v>0.2591776649746193</v>
      </c>
      <c r="R246" s="61">
        <f>(C246*G246)/1000</f>
        <v>153.17400000000001</v>
      </c>
      <c r="S246" s="60">
        <f t="shared" si="36"/>
        <v>0.23933437500000002</v>
      </c>
    </row>
    <row r="247" spans="1:19" x14ac:dyDescent="0.2">
      <c r="A247" s="1" t="s">
        <v>42</v>
      </c>
      <c r="B247" s="2">
        <v>20438</v>
      </c>
      <c r="C247" s="2">
        <v>659</v>
      </c>
      <c r="D247" s="2">
        <v>203</v>
      </c>
      <c r="E247" s="2">
        <v>8</v>
      </c>
      <c r="F247" s="2">
        <v>97</v>
      </c>
      <c r="G247" s="2">
        <v>203</v>
      </c>
      <c r="H247" s="2">
        <v>5</v>
      </c>
      <c r="I247" s="2">
        <v>97</v>
      </c>
      <c r="J247" s="2">
        <v>599</v>
      </c>
      <c r="K247" s="2">
        <v>22</v>
      </c>
      <c r="L247" s="2">
        <v>96</v>
      </c>
      <c r="M247" s="3">
        <v>27.5</v>
      </c>
      <c r="N247" s="3">
        <v>9.6</v>
      </c>
      <c r="O247" s="58">
        <f>C247/$C$2</f>
        <v>0.420012746972594</v>
      </c>
      <c r="P247" s="59">
        <f>(C247*D247)/1000</f>
        <v>133.77699999999999</v>
      </c>
      <c r="Q247" s="60">
        <f t="shared" si="35"/>
        <v>0.22635702199661589</v>
      </c>
      <c r="R247" s="61">
        <f>(C247*G247)/1000</f>
        <v>133.77699999999999</v>
      </c>
      <c r="S247" s="60">
        <f t="shared" si="36"/>
        <v>0.20902656249999998</v>
      </c>
    </row>
    <row r="248" spans="1:19" x14ac:dyDescent="0.2">
      <c r="A248" s="1" t="s">
        <v>43</v>
      </c>
      <c r="B248" s="2">
        <v>24670</v>
      </c>
      <c r="C248" s="2">
        <v>822</v>
      </c>
      <c r="D248" s="2">
        <v>193</v>
      </c>
      <c r="E248" s="2">
        <v>7</v>
      </c>
      <c r="F248" s="2">
        <v>91</v>
      </c>
      <c r="G248" s="2">
        <v>113</v>
      </c>
      <c r="H248" s="2">
        <v>14</v>
      </c>
      <c r="I248" s="2">
        <v>90</v>
      </c>
      <c r="J248" s="2">
        <v>477</v>
      </c>
      <c r="K248" s="2">
        <v>22</v>
      </c>
      <c r="L248" s="2">
        <v>95</v>
      </c>
      <c r="M248" s="3">
        <v>22.06</v>
      </c>
      <c r="N248" s="3">
        <v>10.130000000000001</v>
      </c>
      <c r="O248" s="58">
        <f>C248/$C$2</f>
        <v>0.52390057361376674</v>
      </c>
      <c r="P248" s="59">
        <f>(C248*D248)/1000</f>
        <v>158.64599999999999</v>
      </c>
      <c r="Q248" s="60">
        <f t="shared" si="35"/>
        <v>0.26843654822335022</v>
      </c>
      <c r="R248" s="61">
        <f>(C248*G248)/1000</f>
        <v>92.885999999999996</v>
      </c>
      <c r="S248" s="60">
        <f t="shared" si="36"/>
        <v>0.14513437499999998</v>
      </c>
    </row>
    <row r="249" spans="1:19" x14ac:dyDescent="0.2">
      <c r="A249" s="1" t="s">
        <v>44</v>
      </c>
      <c r="B249" s="2">
        <v>34554</v>
      </c>
      <c r="C249" s="2">
        <v>1115</v>
      </c>
      <c r="D249" s="2">
        <v>204</v>
      </c>
      <c r="E249" s="2">
        <v>4</v>
      </c>
      <c r="F249" s="2">
        <v>98</v>
      </c>
      <c r="G249" s="2">
        <v>201</v>
      </c>
      <c r="H249" s="2">
        <v>9</v>
      </c>
      <c r="I249" s="2">
        <v>95</v>
      </c>
      <c r="J249" s="2">
        <v>483</v>
      </c>
      <c r="K249" s="2">
        <v>26</v>
      </c>
      <c r="L249" s="2">
        <v>94</v>
      </c>
      <c r="M249" s="3">
        <v>22.26</v>
      </c>
      <c r="N249" s="3">
        <v>10.11</v>
      </c>
      <c r="O249" s="58">
        <f>C249/$C$2</f>
        <v>0.71064372211599747</v>
      </c>
      <c r="P249" s="59">
        <f>(C249*D249)/1000</f>
        <v>227.46</v>
      </c>
      <c r="Q249" s="60">
        <f t="shared" si="35"/>
        <v>0.38487309644670054</v>
      </c>
      <c r="R249" s="61">
        <f>(C249*G249)/1000</f>
        <v>224.11500000000001</v>
      </c>
      <c r="S249" s="60">
        <f t="shared" si="36"/>
        <v>0.3501796875</v>
      </c>
    </row>
    <row r="250" spans="1:19" x14ac:dyDescent="0.2">
      <c r="A250" s="1" t="s">
        <v>45</v>
      </c>
      <c r="B250" s="2">
        <v>44512</v>
      </c>
      <c r="C250" s="2">
        <v>1436</v>
      </c>
      <c r="D250" s="2">
        <v>153</v>
      </c>
      <c r="E250" s="2">
        <v>15</v>
      </c>
      <c r="F250" s="2">
        <v>94</v>
      </c>
      <c r="G250" s="2">
        <v>153</v>
      </c>
      <c r="H250" s="2">
        <v>8</v>
      </c>
      <c r="I250" s="2">
        <v>94</v>
      </c>
      <c r="J250" s="2">
        <v>535</v>
      </c>
      <c r="K250" s="2">
        <v>35</v>
      </c>
      <c r="L250" s="2">
        <v>93</v>
      </c>
      <c r="M250" s="3">
        <v>32.44</v>
      </c>
      <c r="N250" s="3">
        <v>11.4</v>
      </c>
      <c r="O250" s="58">
        <f>C250/$C$2</f>
        <v>0.91523263224984064</v>
      </c>
      <c r="P250" s="59">
        <f>(C250*D250)/1000</f>
        <v>219.708</v>
      </c>
      <c r="Q250" s="60">
        <f t="shared" si="35"/>
        <v>0.37175634517766498</v>
      </c>
      <c r="R250" s="61">
        <f>(C250*G250)/1000</f>
        <v>219.708</v>
      </c>
      <c r="S250" s="60">
        <f t="shared" si="36"/>
        <v>0.34329375000000001</v>
      </c>
    </row>
    <row r="251" spans="1:19" x14ac:dyDescent="0.2">
      <c r="A251" s="1" t="s">
        <v>46</v>
      </c>
      <c r="B251" s="2">
        <v>29021</v>
      </c>
      <c r="C251" s="2">
        <v>967</v>
      </c>
      <c r="D251" s="2">
        <v>204</v>
      </c>
      <c r="E251" s="2">
        <v>7</v>
      </c>
      <c r="F251" s="2">
        <v>97</v>
      </c>
      <c r="G251" s="2">
        <v>204</v>
      </c>
      <c r="H251" s="2">
        <v>6</v>
      </c>
      <c r="I251" s="2">
        <v>96</v>
      </c>
      <c r="J251" s="2">
        <v>517</v>
      </c>
      <c r="K251" s="2">
        <v>18</v>
      </c>
      <c r="L251" s="2">
        <v>97</v>
      </c>
      <c r="M251" s="3">
        <v>20.76</v>
      </c>
      <c r="N251" s="3">
        <v>11.36</v>
      </c>
      <c r="O251" s="58">
        <f>C251/$C$2</f>
        <v>0.61631612492033139</v>
      </c>
      <c r="P251" s="59">
        <f>(C251*D251)/1000</f>
        <v>197.268</v>
      </c>
      <c r="Q251" s="60">
        <f t="shared" si="35"/>
        <v>0.33378680203045685</v>
      </c>
      <c r="R251" s="61">
        <f>(C251*G251)/1000</f>
        <v>197.268</v>
      </c>
      <c r="S251" s="60">
        <f t="shared" si="36"/>
        <v>0.30823125000000001</v>
      </c>
    </row>
    <row r="252" spans="1:19" x14ac:dyDescent="0.2">
      <c r="A252" s="1" t="s">
        <v>47</v>
      </c>
      <c r="B252" s="2">
        <v>21217</v>
      </c>
      <c r="C252" s="2">
        <v>684</v>
      </c>
      <c r="D252" s="2">
        <v>293</v>
      </c>
      <c r="E252" s="2">
        <v>13</v>
      </c>
      <c r="F252" s="2">
        <v>93</v>
      </c>
      <c r="G252" s="2">
        <v>229</v>
      </c>
      <c r="H252" s="2">
        <v>12</v>
      </c>
      <c r="I252" s="2">
        <v>93</v>
      </c>
      <c r="J252" s="2">
        <v>508</v>
      </c>
      <c r="K252" s="2">
        <v>38</v>
      </c>
      <c r="L252" s="2">
        <v>91</v>
      </c>
      <c r="M252" s="3">
        <v>28</v>
      </c>
      <c r="N252" s="3">
        <v>10.63</v>
      </c>
      <c r="O252" s="58">
        <f>C252/$C$2</f>
        <v>0.43594646271510518</v>
      </c>
      <c r="P252" s="59">
        <f>(C252*D252)/1000</f>
        <v>200.41200000000001</v>
      </c>
      <c r="Q252" s="60">
        <f t="shared" si="35"/>
        <v>0.33910659898477158</v>
      </c>
      <c r="R252" s="61">
        <f>(C252*G252)/1000</f>
        <v>156.636</v>
      </c>
      <c r="S252" s="60">
        <f t="shared" si="36"/>
        <v>0.24474374999999998</v>
      </c>
    </row>
    <row r="253" spans="1:19" x14ac:dyDescent="0.2">
      <c r="A253" s="23" t="s">
        <v>48</v>
      </c>
      <c r="B253" s="2">
        <v>22034</v>
      </c>
      <c r="C253" s="2">
        <v>734</v>
      </c>
      <c r="D253" s="2">
        <v>216</v>
      </c>
      <c r="E253" s="2">
        <v>12</v>
      </c>
      <c r="F253" s="2">
        <v>97</v>
      </c>
      <c r="G253" s="2">
        <v>124</v>
      </c>
      <c r="H253" s="2">
        <v>3</v>
      </c>
      <c r="I253" s="2">
        <v>93</v>
      </c>
      <c r="J253" s="2">
        <v>363</v>
      </c>
      <c r="K253" s="2">
        <v>22</v>
      </c>
      <c r="L253" s="2">
        <v>93</v>
      </c>
      <c r="M253" s="3">
        <v>29</v>
      </c>
      <c r="N253" s="3">
        <v>10.78</v>
      </c>
      <c r="O253" s="58">
        <f>C253/$C$2</f>
        <v>0.46781389420012748</v>
      </c>
      <c r="P253" s="59">
        <f>(C253*D253)/1000</f>
        <v>158.54400000000001</v>
      </c>
      <c r="Q253" s="60">
        <f t="shared" si="35"/>
        <v>0.26826395939086295</v>
      </c>
      <c r="R253" s="61">
        <f>(C253*G253)/1000</f>
        <v>91.016000000000005</v>
      </c>
      <c r="S253" s="60">
        <f t="shared" si="36"/>
        <v>0.14221250000000002</v>
      </c>
    </row>
    <row r="254" spans="1:19" ht="13.5" thickBot="1" x14ac:dyDescent="0.25">
      <c r="A254" s="25" t="s">
        <v>49</v>
      </c>
      <c r="B254" s="2">
        <v>17604</v>
      </c>
      <c r="C254" s="2">
        <v>568</v>
      </c>
      <c r="D254" s="2">
        <v>211</v>
      </c>
      <c r="E254" s="2">
        <v>8</v>
      </c>
      <c r="F254" s="2">
        <v>98</v>
      </c>
      <c r="G254" s="2">
        <v>148</v>
      </c>
      <c r="H254" s="2">
        <v>4</v>
      </c>
      <c r="I254" s="2">
        <v>96</v>
      </c>
      <c r="J254" s="2">
        <v>463</v>
      </c>
      <c r="K254" s="2">
        <v>12</v>
      </c>
      <c r="L254" s="2">
        <v>97</v>
      </c>
      <c r="M254" s="3">
        <v>20</v>
      </c>
      <c r="N254" s="3">
        <v>11</v>
      </c>
      <c r="O254" s="58">
        <f>C254/$C$2</f>
        <v>0.36201402166985341</v>
      </c>
      <c r="P254" s="59">
        <f>(C254*D254)/1000</f>
        <v>119.848</v>
      </c>
      <c r="Q254" s="60">
        <f t="shared" si="35"/>
        <v>0.20278849407783417</v>
      </c>
      <c r="R254" s="61">
        <f>(C254*G254)/1000</f>
        <v>84.063999999999993</v>
      </c>
      <c r="S254" s="60">
        <f t="shared" si="36"/>
        <v>0.13134999999999999</v>
      </c>
    </row>
    <row r="255" spans="1:19" ht="13.5" thickTop="1" x14ac:dyDescent="0.2">
      <c r="A255" s="24" t="s">
        <v>94</v>
      </c>
      <c r="B255" s="33">
        <f>SUM(B243:B254)</f>
        <v>277662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f>SUM(M243:M254)</f>
        <v>251.62</v>
      </c>
      <c r="N255" s="6"/>
      <c r="O255" s="62"/>
      <c r="P255" s="63"/>
      <c r="Q255" s="64"/>
      <c r="R255" s="65"/>
      <c r="S255" s="64"/>
    </row>
    <row r="256" spans="1:19" ht="13.5" thickBot="1" x14ac:dyDescent="0.25">
      <c r="A256" s="7" t="s">
        <v>95</v>
      </c>
      <c r="B256" s="8">
        <f>AVERAGE(B243:B254)</f>
        <v>23138.5</v>
      </c>
      <c r="C256" s="8">
        <f t="shared" ref="C256:N256" si="37">AVERAGE(C243:C254)</f>
        <v>756.83333333333337</v>
      </c>
      <c r="D256" s="8">
        <f t="shared" si="37"/>
        <v>217.91666666666666</v>
      </c>
      <c r="E256" s="8">
        <f>AVERAGE(E243:E254)</f>
        <v>13.75</v>
      </c>
      <c r="F256" s="8">
        <f>AVERAGE(F243:F254)</f>
        <v>95.666666666666671</v>
      </c>
      <c r="G256" s="8">
        <f>AVERAGE(G243:G254)</f>
        <v>192.75</v>
      </c>
      <c r="H256" s="8">
        <f>AVERAGE(H243:H254)</f>
        <v>8.1666666666666661</v>
      </c>
      <c r="I256" s="8">
        <f>AVERAGE(I243:I254)</f>
        <v>93.416666666666671</v>
      </c>
      <c r="J256" s="8">
        <f t="shared" si="37"/>
        <v>546</v>
      </c>
      <c r="K256" s="8">
        <f>AVERAGE(K243:K254)</f>
        <v>28</v>
      </c>
      <c r="L256" s="8">
        <f>AVERAGE(L243:L254)</f>
        <v>94.5</v>
      </c>
      <c r="M256" s="8">
        <f t="shared" si="37"/>
        <v>20.968333333333334</v>
      </c>
      <c r="N256" s="26">
        <f t="shared" si="37"/>
        <v>10.3</v>
      </c>
      <c r="O256" s="66">
        <f>C256/$C$2</f>
        <v>0.48236668791162102</v>
      </c>
      <c r="P256" s="67">
        <f>(C256*D256)/1000</f>
        <v>164.92659722222223</v>
      </c>
      <c r="Q256" s="68">
        <f t="shared" si="35"/>
        <v>0.27906361628125587</v>
      </c>
      <c r="R256" s="69">
        <f>(C256*G256)/1000</f>
        <v>145.879625</v>
      </c>
      <c r="S256" s="68">
        <f t="shared" si="36"/>
        <v>0.2279369140625</v>
      </c>
    </row>
    <row r="257" spans="1:19" ht="13.5" thickTop="1" x14ac:dyDescent="0.2"/>
    <row r="258" spans="1:19" ht="13.5" thickBot="1" x14ac:dyDescent="0.25"/>
    <row r="259" spans="1:19" ht="13.5" thickTop="1" x14ac:dyDescent="0.2">
      <c r="A259" s="20" t="s">
        <v>5</v>
      </c>
      <c r="B259" s="21" t="s">
        <v>6</v>
      </c>
      <c r="C259" s="21" t="s">
        <v>6</v>
      </c>
      <c r="D259" s="21" t="s">
        <v>7</v>
      </c>
      <c r="E259" s="21" t="s">
        <v>8</v>
      </c>
      <c r="F259" s="30" t="s">
        <v>2</v>
      </c>
      <c r="G259" s="21" t="s">
        <v>9</v>
      </c>
      <c r="H259" s="21" t="s">
        <v>10</v>
      </c>
      <c r="I259" s="30" t="s">
        <v>3</v>
      </c>
      <c r="J259" s="21" t="s">
        <v>11</v>
      </c>
      <c r="K259" s="21" t="s">
        <v>12</v>
      </c>
      <c r="L259" s="30" t="s">
        <v>13</v>
      </c>
      <c r="M259" s="21" t="s">
        <v>14</v>
      </c>
      <c r="N259" s="22" t="s">
        <v>15</v>
      </c>
      <c r="O259" s="50" t="s">
        <v>80</v>
      </c>
      <c r="P259" s="51" t="s">
        <v>81</v>
      </c>
      <c r="Q259" s="52" t="s">
        <v>82</v>
      </c>
      <c r="R259" s="53" t="s">
        <v>80</v>
      </c>
      <c r="S259" s="52" t="s">
        <v>80</v>
      </c>
    </row>
    <row r="260" spans="1:19" ht="13.5" thickBot="1" x14ac:dyDescent="0.25">
      <c r="A260" s="16" t="s">
        <v>96</v>
      </c>
      <c r="B260" s="17" t="s">
        <v>17</v>
      </c>
      <c r="C260" s="18" t="s">
        <v>18</v>
      </c>
      <c r="D260" s="17" t="s">
        <v>19</v>
      </c>
      <c r="E260" s="17" t="s">
        <v>19</v>
      </c>
      <c r="F260" s="31" t="s">
        <v>59</v>
      </c>
      <c r="G260" s="17" t="s">
        <v>19</v>
      </c>
      <c r="H260" s="17" t="s">
        <v>19</v>
      </c>
      <c r="I260" s="31" t="s">
        <v>59</v>
      </c>
      <c r="J260" s="17" t="s">
        <v>19</v>
      </c>
      <c r="K260" s="17" t="s">
        <v>19</v>
      </c>
      <c r="L260" s="31" t="s">
        <v>59</v>
      </c>
      <c r="M260" s="17" t="s">
        <v>21</v>
      </c>
      <c r="N260" s="19" t="s">
        <v>22</v>
      </c>
      <c r="O260" s="54" t="s">
        <v>6</v>
      </c>
      <c r="P260" s="55" t="s">
        <v>84</v>
      </c>
      <c r="Q260" s="56" t="s">
        <v>85</v>
      </c>
      <c r="R260" s="57" t="s">
        <v>86</v>
      </c>
      <c r="S260" s="56" t="s">
        <v>87</v>
      </c>
    </row>
    <row r="261" spans="1:19" ht="13.5" thickTop="1" x14ac:dyDescent="0.2">
      <c r="A261" s="1" t="s">
        <v>38</v>
      </c>
      <c r="B261" s="2">
        <v>16840</v>
      </c>
      <c r="C261" s="2">
        <v>543</v>
      </c>
      <c r="D261" s="2">
        <v>206</v>
      </c>
      <c r="E261" s="2">
        <v>5</v>
      </c>
      <c r="F261" s="2">
        <v>98</v>
      </c>
      <c r="G261" s="2">
        <v>227</v>
      </c>
      <c r="H261" s="2">
        <v>6</v>
      </c>
      <c r="I261" s="2">
        <v>98</v>
      </c>
      <c r="J261" s="2">
        <v>532</v>
      </c>
      <c r="K261" s="2">
        <v>21</v>
      </c>
      <c r="L261" s="2">
        <v>96</v>
      </c>
      <c r="M261" s="4">
        <v>29</v>
      </c>
      <c r="N261" s="3">
        <v>11.06</v>
      </c>
      <c r="O261" s="58">
        <f>C261/$C$2</f>
        <v>0.34608030592734224</v>
      </c>
      <c r="P261" s="59">
        <f>(C261*D261)/1000</f>
        <v>111.858</v>
      </c>
      <c r="Q261" s="60">
        <f>(P261)/$E$3</f>
        <v>0.18926903553299493</v>
      </c>
      <c r="R261" s="61">
        <f>(C261*G261)/1000</f>
        <v>123.261</v>
      </c>
      <c r="S261" s="60">
        <f>(R261)/$G$3</f>
        <v>0.1925953125</v>
      </c>
    </row>
    <row r="262" spans="1:19" x14ac:dyDescent="0.2">
      <c r="A262" s="1" t="s">
        <v>39</v>
      </c>
      <c r="B262" s="2">
        <v>16852</v>
      </c>
      <c r="C262" s="2">
        <v>544</v>
      </c>
      <c r="D262" s="2">
        <v>241</v>
      </c>
      <c r="E262" s="2">
        <v>6</v>
      </c>
      <c r="F262" s="2">
        <v>97</v>
      </c>
      <c r="G262" s="2">
        <v>178</v>
      </c>
      <c r="H262" s="2">
        <v>6</v>
      </c>
      <c r="I262" s="2">
        <v>97</v>
      </c>
      <c r="J262" s="2">
        <v>599</v>
      </c>
      <c r="K262" s="2">
        <v>15</v>
      </c>
      <c r="L262" s="2">
        <v>97</v>
      </c>
      <c r="M262" s="3">
        <v>24.9</v>
      </c>
      <c r="N262" s="3">
        <v>10.65</v>
      </c>
      <c r="O262" s="58">
        <f>C262/$C$2</f>
        <v>0.34671765455704268</v>
      </c>
      <c r="P262" s="59">
        <f>(C262*D262)/1000</f>
        <v>131.10400000000001</v>
      </c>
      <c r="Q262" s="60">
        <f t="shared" ref="Q262:Q274" si="38">(P262)/$E$3</f>
        <v>0.22183417935702202</v>
      </c>
      <c r="R262" s="61">
        <f>(C262*G262)/1000</f>
        <v>96.831999999999994</v>
      </c>
      <c r="S262" s="60">
        <f t="shared" ref="S262:S274" si="39">(R262)/$G$3</f>
        <v>0.15129999999999999</v>
      </c>
    </row>
    <row r="263" spans="1:19" x14ac:dyDescent="0.2">
      <c r="A263" s="1" t="s">
        <v>40</v>
      </c>
      <c r="B263" s="2">
        <v>24235</v>
      </c>
      <c r="C263" s="2">
        <v>782</v>
      </c>
      <c r="D263" s="2">
        <v>243</v>
      </c>
      <c r="E263" s="2">
        <v>15</v>
      </c>
      <c r="F263" s="2">
        <v>94</v>
      </c>
      <c r="G263" s="2">
        <v>192</v>
      </c>
      <c r="H263" s="2">
        <v>10</v>
      </c>
      <c r="I263" s="2">
        <v>95</v>
      </c>
      <c r="J263" s="2">
        <v>442</v>
      </c>
      <c r="K263" s="2">
        <v>31</v>
      </c>
      <c r="L263" s="2">
        <v>93</v>
      </c>
      <c r="M263" s="3">
        <v>23.4</v>
      </c>
      <c r="N263" s="3">
        <v>11</v>
      </c>
      <c r="O263" s="58">
        <f>C263/$C$2</f>
        <v>0.4984066284257489</v>
      </c>
      <c r="P263" s="59">
        <f>(C263*D263)/1000</f>
        <v>190.02600000000001</v>
      </c>
      <c r="Q263" s="60">
        <f t="shared" si="38"/>
        <v>0.3215329949238579</v>
      </c>
      <c r="R263" s="61">
        <f>(C263*G263)/1000</f>
        <v>150.14400000000001</v>
      </c>
      <c r="S263" s="60">
        <f t="shared" si="39"/>
        <v>0.2346</v>
      </c>
    </row>
    <row r="264" spans="1:19" x14ac:dyDescent="0.2">
      <c r="A264" s="1" t="s">
        <v>41</v>
      </c>
      <c r="B264" s="2">
        <v>20472</v>
      </c>
      <c r="C264" s="2">
        <v>660</v>
      </c>
      <c r="D264" s="2">
        <v>274</v>
      </c>
      <c r="E264" s="2">
        <v>19</v>
      </c>
      <c r="F264" s="2">
        <v>93</v>
      </c>
      <c r="G264" s="2">
        <v>308</v>
      </c>
      <c r="H264" s="2">
        <v>14</v>
      </c>
      <c r="I264" s="2">
        <v>95</v>
      </c>
      <c r="J264" s="2">
        <v>714</v>
      </c>
      <c r="K264" s="2">
        <v>47</v>
      </c>
      <c r="L264" s="2">
        <v>93</v>
      </c>
      <c r="M264" s="3">
        <v>28.26</v>
      </c>
      <c r="N264" s="3">
        <v>11.7</v>
      </c>
      <c r="O264" s="58">
        <f>C264/$C$2</f>
        <v>0.42065009560229444</v>
      </c>
      <c r="P264" s="59">
        <f>(C264*D264)/1000</f>
        <v>180.84</v>
      </c>
      <c r="Q264" s="60">
        <f t="shared" si="38"/>
        <v>0.30598984771573606</v>
      </c>
      <c r="R264" s="61">
        <f>(C264*G264)/1000</f>
        <v>203.28</v>
      </c>
      <c r="S264" s="60">
        <f t="shared" si="39"/>
        <v>0.31762499999999999</v>
      </c>
    </row>
    <row r="265" spans="1:19" x14ac:dyDescent="0.2">
      <c r="A265" s="1" t="s">
        <v>42</v>
      </c>
      <c r="B265" s="2">
        <v>18541</v>
      </c>
      <c r="C265" s="2">
        <v>598</v>
      </c>
      <c r="D265" s="2">
        <v>216</v>
      </c>
      <c r="E265" s="2">
        <v>13</v>
      </c>
      <c r="F265" s="2">
        <v>93</v>
      </c>
      <c r="G265" s="2">
        <v>137</v>
      </c>
      <c r="H265" s="2">
        <v>8</v>
      </c>
      <c r="I265" s="2">
        <v>94</v>
      </c>
      <c r="J265" s="2">
        <v>420</v>
      </c>
      <c r="K265" s="2">
        <v>29</v>
      </c>
      <c r="L265" s="2">
        <v>92</v>
      </c>
      <c r="M265" s="3">
        <v>21.16</v>
      </c>
      <c r="N265" s="3">
        <v>10.51</v>
      </c>
      <c r="O265" s="58">
        <f>C265/$C$2</f>
        <v>0.3811344805608668</v>
      </c>
      <c r="P265" s="59">
        <f>(C265*D265)/1000</f>
        <v>129.16800000000001</v>
      </c>
      <c r="Q265" s="60">
        <f t="shared" si="38"/>
        <v>0.21855837563451777</v>
      </c>
      <c r="R265" s="61">
        <f>(C265*G265)/1000</f>
        <v>81.926000000000002</v>
      </c>
      <c r="S265" s="60">
        <f t="shared" si="39"/>
        <v>0.12800937500000001</v>
      </c>
    </row>
    <row r="266" spans="1:19" x14ac:dyDescent="0.2">
      <c r="A266" s="1" t="s">
        <v>43</v>
      </c>
      <c r="B266" s="2">
        <v>19888</v>
      </c>
      <c r="C266" s="2">
        <v>642</v>
      </c>
      <c r="D266" s="2">
        <v>264</v>
      </c>
      <c r="E266" s="2">
        <v>19</v>
      </c>
      <c r="F266" s="2">
        <v>93</v>
      </c>
      <c r="G266" s="2">
        <v>164</v>
      </c>
      <c r="H266" s="2">
        <v>6</v>
      </c>
      <c r="I266" s="2">
        <v>96</v>
      </c>
      <c r="J266" s="2">
        <v>382</v>
      </c>
      <c r="K266" s="2">
        <v>31</v>
      </c>
      <c r="L266" s="2">
        <v>91</v>
      </c>
      <c r="M266" s="3">
        <v>20.46</v>
      </c>
      <c r="N266" s="3">
        <v>9.0649999999999995</v>
      </c>
      <c r="O266" s="58">
        <f>C266/$C$2</f>
        <v>0.4091778202676864</v>
      </c>
      <c r="P266" s="59">
        <f>(C266*D266)/1000</f>
        <v>169.488</v>
      </c>
      <c r="Q266" s="60">
        <f t="shared" si="38"/>
        <v>0.28678172588832485</v>
      </c>
      <c r="R266" s="61">
        <f>(C266*G266)/1000</f>
        <v>105.288</v>
      </c>
      <c r="S266" s="60">
        <f t="shared" si="39"/>
        <v>0.16451250000000001</v>
      </c>
    </row>
    <row r="267" spans="1:19" x14ac:dyDescent="0.2">
      <c r="A267" s="1" t="s">
        <v>44</v>
      </c>
      <c r="B267" s="2">
        <v>27108</v>
      </c>
      <c r="C267" s="2">
        <v>874</v>
      </c>
      <c r="D267" s="2">
        <v>196</v>
      </c>
      <c r="E267" s="2">
        <v>23</v>
      </c>
      <c r="F267" s="2">
        <v>88</v>
      </c>
      <c r="G267" s="2">
        <v>219</v>
      </c>
      <c r="H267" s="2">
        <v>6</v>
      </c>
      <c r="I267" s="2">
        <v>97</v>
      </c>
      <c r="J267" s="2">
        <v>589</v>
      </c>
      <c r="K267" s="2">
        <v>34</v>
      </c>
      <c r="L267" s="2">
        <v>93</v>
      </c>
      <c r="M267" s="3">
        <v>14.84</v>
      </c>
      <c r="N267" s="3">
        <v>14.21</v>
      </c>
      <c r="O267" s="58">
        <f>C267/$C$2</f>
        <v>0.55704270235818998</v>
      </c>
      <c r="P267" s="59">
        <f>(C267*D267)/1000</f>
        <v>171.304</v>
      </c>
      <c r="Q267" s="60">
        <f t="shared" si="38"/>
        <v>0.28985448392554991</v>
      </c>
      <c r="R267" s="61">
        <f>(C267*G267)/1000</f>
        <v>191.40600000000001</v>
      </c>
      <c r="S267" s="60">
        <f t="shared" si="39"/>
        <v>0.29907187499999999</v>
      </c>
    </row>
    <row r="268" spans="1:19" x14ac:dyDescent="0.2">
      <c r="A268" s="1" t="s">
        <v>45</v>
      </c>
      <c r="B268" s="2">
        <v>35114</v>
      </c>
      <c r="C268" s="2">
        <v>1133</v>
      </c>
      <c r="D268" s="2">
        <v>235</v>
      </c>
      <c r="E268" s="2">
        <v>14</v>
      </c>
      <c r="F268" s="2">
        <v>94</v>
      </c>
      <c r="G268" s="2">
        <v>284</v>
      </c>
      <c r="H268" s="2">
        <v>12.8</v>
      </c>
      <c r="I268" s="2">
        <v>95</v>
      </c>
      <c r="J268" s="2">
        <v>614</v>
      </c>
      <c r="K268" s="2">
        <v>41</v>
      </c>
      <c r="L268" s="2">
        <v>93</v>
      </c>
      <c r="M268" s="3">
        <v>13.48</v>
      </c>
      <c r="N268" s="3">
        <v>10.715</v>
      </c>
      <c r="O268" s="58">
        <f>C268/$C$2</f>
        <v>0.72211599745060551</v>
      </c>
      <c r="P268" s="59">
        <f>(C268*D268)/1000</f>
        <v>266.255</v>
      </c>
      <c r="Q268" s="60">
        <f t="shared" si="38"/>
        <v>0.45051607445008457</v>
      </c>
      <c r="R268" s="61">
        <f>(C268*G268)/1000</f>
        <v>321.77199999999999</v>
      </c>
      <c r="S268" s="60">
        <f t="shared" si="39"/>
        <v>0.50276874999999999</v>
      </c>
    </row>
    <row r="269" spans="1:19" x14ac:dyDescent="0.2">
      <c r="A269" s="1" t="s">
        <v>46</v>
      </c>
      <c r="B269" s="2">
        <v>17998</v>
      </c>
      <c r="C269" s="2">
        <v>581</v>
      </c>
      <c r="D269" s="2">
        <v>233</v>
      </c>
      <c r="E269" s="2">
        <v>11.5</v>
      </c>
      <c r="F269" s="2">
        <v>95</v>
      </c>
      <c r="G269" s="2">
        <v>246</v>
      </c>
      <c r="H269" s="2">
        <v>16</v>
      </c>
      <c r="I269" s="2">
        <v>94</v>
      </c>
      <c r="J269" s="2">
        <v>551</v>
      </c>
      <c r="K269" s="2">
        <v>41</v>
      </c>
      <c r="L269" s="2">
        <v>92</v>
      </c>
      <c r="M269" s="3">
        <v>13.86</v>
      </c>
      <c r="N269" s="3">
        <v>11.45</v>
      </c>
      <c r="O269" s="58">
        <f>C269/$C$2</f>
        <v>0.3702995538559592</v>
      </c>
      <c r="P269" s="59">
        <f>(C269*D269)/1000</f>
        <v>135.37299999999999</v>
      </c>
      <c r="Q269" s="60">
        <f t="shared" si="38"/>
        <v>0.22905752961082909</v>
      </c>
      <c r="R269" s="61">
        <f>(C269*G269)/1000</f>
        <v>142.92599999999999</v>
      </c>
      <c r="S269" s="60">
        <f t="shared" si="39"/>
        <v>0.22332187499999998</v>
      </c>
    </row>
    <row r="270" spans="1:19" x14ac:dyDescent="0.2">
      <c r="A270" s="1" t="s">
        <v>47</v>
      </c>
      <c r="B270" s="2">
        <v>16050</v>
      </c>
      <c r="C270" s="2">
        <v>518</v>
      </c>
      <c r="D270" s="2">
        <v>272</v>
      </c>
      <c r="E270" s="2">
        <v>17</v>
      </c>
      <c r="F270" s="2">
        <v>93</v>
      </c>
      <c r="G270" s="2">
        <v>174</v>
      </c>
      <c r="H270" s="2">
        <v>8.8000000000000007</v>
      </c>
      <c r="I270" s="2">
        <v>94</v>
      </c>
      <c r="J270" s="2">
        <v>462</v>
      </c>
      <c r="K270" s="2">
        <v>36</v>
      </c>
      <c r="L270" s="2">
        <v>92</v>
      </c>
      <c r="M270" s="3">
        <v>6.36</v>
      </c>
      <c r="N270" s="3">
        <v>10.83</v>
      </c>
      <c r="O270" s="58">
        <f>C270/$C$2</f>
        <v>0.33014659018483111</v>
      </c>
      <c r="P270" s="59">
        <f>(C270*D270)/1000</f>
        <v>140.89599999999999</v>
      </c>
      <c r="Q270" s="60">
        <f t="shared" si="38"/>
        <v>0.2384027072758037</v>
      </c>
      <c r="R270" s="61">
        <f>(C270*G270)/1000</f>
        <v>90.132000000000005</v>
      </c>
      <c r="S270" s="60">
        <f t="shared" si="39"/>
        <v>0.14083125000000002</v>
      </c>
    </row>
    <row r="271" spans="1:19" x14ac:dyDescent="0.2">
      <c r="A271" s="23" t="s">
        <v>48</v>
      </c>
      <c r="B271" s="2">
        <v>16396</v>
      </c>
      <c r="C271" s="2">
        <v>529</v>
      </c>
      <c r="D271" s="2">
        <v>270</v>
      </c>
      <c r="E271" s="2">
        <v>16</v>
      </c>
      <c r="F271" s="2">
        <v>94</v>
      </c>
      <c r="G271" s="2">
        <v>330</v>
      </c>
      <c r="H271" s="2">
        <v>13.7</v>
      </c>
      <c r="I271" s="2">
        <v>96</v>
      </c>
      <c r="J271" s="2">
        <v>649</v>
      </c>
      <c r="K271" s="2">
        <v>36</v>
      </c>
      <c r="L271" s="2">
        <v>94</v>
      </c>
      <c r="M271" s="3">
        <v>6.62</v>
      </c>
      <c r="N271" s="3">
        <v>11.45</v>
      </c>
      <c r="O271" s="58">
        <f>C271/$C$2</f>
        <v>0.33715742511153601</v>
      </c>
      <c r="P271" s="59">
        <f>(C271*D271)/1000</f>
        <v>142.83000000000001</v>
      </c>
      <c r="Q271" s="60">
        <f t="shared" si="38"/>
        <v>0.24167512690355333</v>
      </c>
      <c r="R271" s="61">
        <f>(C271*G271)/1000</f>
        <v>174.57</v>
      </c>
      <c r="S271" s="60">
        <f t="shared" si="39"/>
        <v>0.27276562500000001</v>
      </c>
    </row>
    <row r="272" spans="1:19" ht="13.5" thickBot="1" x14ac:dyDescent="0.25">
      <c r="A272" s="25" t="s">
        <v>49</v>
      </c>
      <c r="B272" s="2">
        <v>15631</v>
      </c>
      <c r="C272" s="2">
        <v>504</v>
      </c>
      <c r="D272" s="2">
        <v>254</v>
      </c>
      <c r="E272" s="2">
        <v>11</v>
      </c>
      <c r="F272" s="2">
        <v>95</v>
      </c>
      <c r="G272" s="2">
        <v>318</v>
      </c>
      <c r="H272" s="2">
        <v>8.3000000000000007</v>
      </c>
      <c r="I272" s="2">
        <v>97</v>
      </c>
      <c r="J272" s="2">
        <v>577</v>
      </c>
      <c r="K272" s="2">
        <v>25</v>
      </c>
      <c r="L272" s="2">
        <v>95</v>
      </c>
      <c r="M272" s="3">
        <v>13.7</v>
      </c>
      <c r="N272" s="3">
        <v>8.98</v>
      </c>
      <c r="O272" s="58">
        <f>C272/$C$2</f>
        <v>0.32122370936902483</v>
      </c>
      <c r="P272" s="59">
        <f>(C272*D272)/1000</f>
        <v>128.01599999999999</v>
      </c>
      <c r="Q272" s="60">
        <f t="shared" si="38"/>
        <v>0.21660913705583754</v>
      </c>
      <c r="R272" s="61">
        <f>(C272*G272)/1000</f>
        <v>160.27199999999999</v>
      </c>
      <c r="S272" s="60">
        <f t="shared" si="39"/>
        <v>0.25042500000000001</v>
      </c>
    </row>
    <row r="273" spans="1:19" ht="13.5" thickTop="1" x14ac:dyDescent="0.2">
      <c r="A273" s="24" t="s">
        <v>97</v>
      </c>
      <c r="B273" s="33">
        <f>SUM(B261:B272)</f>
        <v>245125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>
        <f>SUM(M261:M272)</f>
        <v>216.04000000000002</v>
      </c>
      <c r="N273" s="6"/>
      <c r="O273" s="62"/>
      <c r="P273" s="63"/>
      <c r="Q273" s="64"/>
      <c r="R273" s="65"/>
      <c r="S273" s="64"/>
    </row>
    <row r="274" spans="1:19" ht="13.5" thickBot="1" x14ac:dyDescent="0.25">
      <c r="A274" s="7" t="s">
        <v>98</v>
      </c>
      <c r="B274" s="8">
        <f>AVERAGE(B261:B272)</f>
        <v>20427.083333333332</v>
      </c>
      <c r="C274" s="8">
        <f t="shared" ref="C274:N274" si="40">AVERAGE(C261:C272)</f>
        <v>659</v>
      </c>
      <c r="D274" s="8">
        <f t="shared" si="40"/>
        <v>242</v>
      </c>
      <c r="E274" s="8">
        <f>AVERAGE(E261:E272)</f>
        <v>14.125</v>
      </c>
      <c r="F274" s="8">
        <f>AVERAGE(F261:F272)</f>
        <v>93.916666666666671</v>
      </c>
      <c r="G274" s="8">
        <f>AVERAGE(G261:G272)</f>
        <v>231.41666666666666</v>
      </c>
      <c r="H274" s="8">
        <f>AVERAGE(H261:H272)</f>
        <v>9.6333333333333329</v>
      </c>
      <c r="I274" s="8">
        <f>AVERAGE(I261:I272)</f>
        <v>95.666666666666671</v>
      </c>
      <c r="J274" s="8">
        <f t="shared" si="40"/>
        <v>544.25</v>
      </c>
      <c r="K274" s="8">
        <f>AVERAGE(K261:K272)</f>
        <v>32.25</v>
      </c>
      <c r="L274" s="8">
        <f>AVERAGE(L261:L272)</f>
        <v>93.416666666666671</v>
      </c>
      <c r="M274" s="8">
        <f t="shared" si="40"/>
        <v>18.003333333333334</v>
      </c>
      <c r="N274" s="26">
        <f t="shared" si="40"/>
        <v>10.968333333333334</v>
      </c>
      <c r="O274" s="66">
        <f>C274/$C$2</f>
        <v>0.420012746972594</v>
      </c>
      <c r="P274" s="67">
        <f>(C274*D274)/1000</f>
        <v>159.47800000000001</v>
      </c>
      <c r="Q274" s="68">
        <f t="shared" si="38"/>
        <v>0.26984433164128596</v>
      </c>
      <c r="R274" s="69">
        <f>(C274*G274)/1000</f>
        <v>152.50358333333332</v>
      </c>
      <c r="S274" s="68">
        <f t="shared" si="39"/>
        <v>0.23828684895833332</v>
      </c>
    </row>
    <row r="275" spans="1:19" ht="13.5" thickTop="1" x14ac:dyDescent="0.2"/>
    <row r="276" spans="1:19" ht="13.5" thickBot="1" x14ac:dyDescent="0.25"/>
    <row r="277" spans="1:19" ht="13.5" thickTop="1" x14ac:dyDescent="0.2">
      <c r="A277" s="20" t="s">
        <v>5</v>
      </c>
      <c r="B277" s="21" t="s">
        <v>6</v>
      </c>
      <c r="C277" s="21" t="s">
        <v>6</v>
      </c>
      <c r="D277" s="21" t="s">
        <v>7</v>
      </c>
      <c r="E277" s="21" t="s">
        <v>8</v>
      </c>
      <c r="F277" s="30" t="s">
        <v>2</v>
      </c>
      <c r="G277" s="21" t="s">
        <v>9</v>
      </c>
      <c r="H277" s="21" t="s">
        <v>10</v>
      </c>
      <c r="I277" s="30" t="s">
        <v>3</v>
      </c>
      <c r="J277" s="21" t="s">
        <v>11</v>
      </c>
      <c r="K277" s="21" t="s">
        <v>12</v>
      </c>
      <c r="L277" s="30" t="s">
        <v>13</v>
      </c>
      <c r="M277" s="21" t="s">
        <v>14</v>
      </c>
      <c r="N277" s="22" t="s">
        <v>15</v>
      </c>
      <c r="O277" s="50" t="s">
        <v>80</v>
      </c>
      <c r="P277" s="51" t="s">
        <v>81</v>
      </c>
      <c r="Q277" s="52" t="s">
        <v>82</v>
      </c>
      <c r="R277" s="53" t="s">
        <v>80</v>
      </c>
      <c r="S277" s="52" t="s">
        <v>80</v>
      </c>
    </row>
    <row r="278" spans="1:19" ht="13.5" thickBot="1" x14ac:dyDescent="0.25">
      <c r="A278" s="16" t="s">
        <v>99</v>
      </c>
      <c r="B278" s="17" t="s">
        <v>17</v>
      </c>
      <c r="C278" s="18" t="s">
        <v>18</v>
      </c>
      <c r="D278" s="17" t="s">
        <v>19</v>
      </c>
      <c r="E278" s="17" t="s">
        <v>19</v>
      </c>
      <c r="F278" s="31" t="s">
        <v>59</v>
      </c>
      <c r="G278" s="17" t="s">
        <v>19</v>
      </c>
      <c r="H278" s="17" t="s">
        <v>19</v>
      </c>
      <c r="I278" s="31" t="s">
        <v>59</v>
      </c>
      <c r="J278" s="17" t="s">
        <v>19</v>
      </c>
      <c r="K278" s="17" t="s">
        <v>19</v>
      </c>
      <c r="L278" s="31" t="s">
        <v>59</v>
      </c>
      <c r="M278" s="17" t="s">
        <v>21</v>
      </c>
      <c r="N278" s="19" t="s">
        <v>22</v>
      </c>
      <c r="O278" s="54" t="s">
        <v>6</v>
      </c>
      <c r="P278" s="55" t="s">
        <v>84</v>
      </c>
      <c r="Q278" s="56" t="s">
        <v>85</v>
      </c>
      <c r="R278" s="57" t="s">
        <v>86</v>
      </c>
      <c r="S278" s="56" t="s">
        <v>87</v>
      </c>
    </row>
    <row r="279" spans="1:19" ht="13.5" thickTop="1" x14ac:dyDescent="0.2">
      <c r="A279" s="1" t="s">
        <v>38</v>
      </c>
      <c r="B279" s="2">
        <v>14677</v>
      </c>
      <c r="C279" s="2">
        <v>473</v>
      </c>
      <c r="D279" s="2">
        <v>238</v>
      </c>
      <c r="E279" s="2">
        <v>7</v>
      </c>
      <c r="F279" s="2">
        <v>97</v>
      </c>
      <c r="G279" s="2">
        <v>260</v>
      </c>
      <c r="H279" s="2">
        <v>7</v>
      </c>
      <c r="I279" s="2">
        <v>97</v>
      </c>
      <c r="J279" s="2">
        <v>553</v>
      </c>
      <c r="K279" s="2">
        <v>24</v>
      </c>
      <c r="L279" s="2">
        <v>96</v>
      </c>
      <c r="M279" s="4">
        <v>13.4</v>
      </c>
      <c r="N279" s="3">
        <v>11.93</v>
      </c>
      <c r="O279" s="58">
        <f>C279/$C$2</f>
        <v>0.30146590184831101</v>
      </c>
      <c r="P279" s="59">
        <f>(C279*D279)/1000</f>
        <v>112.574</v>
      </c>
      <c r="Q279" s="60">
        <f>(P279)/$E$3</f>
        <v>0.19048054145516075</v>
      </c>
      <c r="R279" s="61">
        <f>(C279*G279)/1000</f>
        <v>122.98</v>
      </c>
      <c r="S279" s="60">
        <f>(R279)/$G$3</f>
        <v>0.19215625</v>
      </c>
    </row>
    <row r="280" spans="1:19" x14ac:dyDescent="0.2">
      <c r="A280" s="1" t="s">
        <v>39</v>
      </c>
      <c r="B280" s="2">
        <v>12406</v>
      </c>
      <c r="C280" s="2">
        <v>443</v>
      </c>
      <c r="D280" s="2">
        <v>210</v>
      </c>
      <c r="E280" s="2">
        <v>14</v>
      </c>
      <c r="F280" s="2">
        <v>93</v>
      </c>
      <c r="G280" s="2">
        <v>300</v>
      </c>
      <c r="H280" s="2">
        <v>11</v>
      </c>
      <c r="I280" s="2">
        <v>96</v>
      </c>
      <c r="J280" s="2">
        <v>540</v>
      </c>
      <c r="K280" s="2">
        <v>39</v>
      </c>
      <c r="L280" s="2">
        <v>92</v>
      </c>
      <c r="M280" s="3">
        <v>26.9</v>
      </c>
      <c r="N280" s="3">
        <v>11.8</v>
      </c>
      <c r="O280" s="58">
        <f>C280/$C$2</f>
        <v>0.28234544295729763</v>
      </c>
      <c r="P280" s="59">
        <f>(C280*D280)/1000</f>
        <v>93.03</v>
      </c>
      <c r="Q280" s="60">
        <f t="shared" ref="Q280:Q292" si="41">(P280)/$E$3</f>
        <v>0.15741116751269035</v>
      </c>
      <c r="R280" s="61">
        <f>(C280*G280)/1000</f>
        <v>132.9</v>
      </c>
      <c r="S280" s="60">
        <f t="shared" ref="S280:S292" si="42">(R280)/$G$3</f>
        <v>0.20765625000000001</v>
      </c>
    </row>
    <row r="281" spans="1:19" x14ac:dyDescent="0.2">
      <c r="A281" s="1" t="s">
        <v>40</v>
      </c>
      <c r="B281" s="2">
        <v>16410</v>
      </c>
      <c r="C281" s="2">
        <v>529</v>
      </c>
      <c r="D281" s="2">
        <v>292</v>
      </c>
      <c r="E281" s="2">
        <v>21</v>
      </c>
      <c r="F281" s="2">
        <v>92</v>
      </c>
      <c r="G281" s="2">
        <v>330</v>
      </c>
      <c r="H281" s="2">
        <v>24</v>
      </c>
      <c r="I281" s="2">
        <v>91</v>
      </c>
      <c r="J281" s="2">
        <v>671</v>
      </c>
      <c r="K281" s="2">
        <v>53</v>
      </c>
      <c r="L281" s="2">
        <v>92</v>
      </c>
      <c r="M281" s="3">
        <v>22.5</v>
      </c>
      <c r="N281" s="3">
        <v>11.9</v>
      </c>
      <c r="O281" s="58">
        <f>C281/$C$2</f>
        <v>0.33715742511153601</v>
      </c>
      <c r="P281" s="59">
        <f>(C281*D281)/1000</f>
        <v>154.46799999999999</v>
      </c>
      <c r="Q281" s="60">
        <f t="shared" si="41"/>
        <v>0.26136717428087985</v>
      </c>
      <c r="R281" s="61">
        <f>(C281*G281)/1000</f>
        <v>174.57</v>
      </c>
      <c r="S281" s="60">
        <f t="shared" si="42"/>
        <v>0.27276562500000001</v>
      </c>
    </row>
    <row r="282" spans="1:19" x14ac:dyDescent="0.2">
      <c r="A282" s="1" t="s">
        <v>41</v>
      </c>
      <c r="B282" s="2">
        <v>15674</v>
      </c>
      <c r="C282" s="2">
        <v>522</v>
      </c>
      <c r="D282" s="2">
        <v>512</v>
      </c>
      <c r="E282" s="2">
        <v>18</v>
      </c>
      <c r="F282" s="2">
        <v>96</v>
      </c>
      <c r="G282" s="2">
        <v>448</v>
      </c>
      <c r="H282" s="2">
        <v>18</v>
      </c>
      <c r="I282" s="2">
        <v>96</v>
      </c>
      <c r="J282" s="2">
        <v>868</v>
      </c>
      <c r="K282" s="2">
        <v>55</v>
      </c>
      <c r="L282" s="2">
        <v>93</v>
      </c>
      <c r="M282" s="3">
        <v>14.22</v>
      </c>
      <c r="N282" s="3">
        <v>11.18</v>
      </c>
      <c r="O282" s="58">
        <f>C282/$C$2</f>
        <v>0.33269598470363287</v>
      </c>
      <c r="P282" s="59">
        <f>(C282*D282)/1000</f>
        <v>267.26400000000001</v>
      </c>
      <c r="Q282" s="60">
        <f t="shared" si="41"/>
        <v>0.45222335025380711</v>
      </c>
      <c r="R282" s="61">
        <f>(C282*G282)/1000</f>
        <v>233.85599999999999</v>
      </c>
      <c r="S282" s="60">
        <f t="shared" si="42"/>
        <v>0.3654</v>
      </c>
    </row>
    <row r="283" spans="1:19" x14ac:dyDescent="0.2">
      <c r="A283" s="1" t="s">
        <v>42</v>
      </c>
      <c r="B283" s="2">
        <v>15387</v>
      </c>
      <c r="C283" s="2">
        <v>495</v>
      </c>
      <c r="D283" s="2">
        <v>194</v>
      </c>
      <c r="E283" s="2">
        <v>24</v>
      </c>
      <c r="F283" s="2">
        <v>87</v>
      </c>
      <c r="G283" s="2">
        <v>265</v>
      </c>
      <c r="H283" s="2">
        <v>17</v>
      </c>
      <c r="I283" s="2">
        <v>93</v>
      </c>
      <c r="J283" s="2">
        <v>518</v>
      </c>
      <c r="K283" s="2">
        <v>52</v>
      </c>
      <c r="L283" s="2">
        <v>88</v>
      </c>
      <c r="M283" s="3">
        <v>15.02</v>
      </c>
      <c r="N283" s="3">
        <v>12.2</v>
      </c>
      <c r="O283" s="58">
        <f>C283/$C$2</f>
        <v>0.31548757170172081</v>
      </c>
      <c r="P283" s="59">
        <f>(C283*D283)/1000</f>
        <v>96.03</v>
      </c>
      <c r="Q283" s="60">
        <f t="shared" si="41"/>
        <v>0.16248730964467006</v>
      </c>
      <c r="R283" s="61">
        <f>(C283*G283)/1000</f>
        <v>131.17500000000001</v>
      </c>
      <c r="S283" s="60">
        <f t="shared" si="42"/>
        <v>0.20496093750000002</v>
      </c>
    </row>
    <row r="284" spans="1:19" x14ac:dyDescent="0.2">
      <c r="A284" s="1" t="s">
        <v>43</v>
      </c>
      <c r="B284" s="2">
        <v>17790</v>
      </c>
      <c r="C284" s="2">
        <v>593</v>
      </c>
      <c r="D284" s="2">
        <v>162</v>
      </c>
      <c r="E284" s="2">
        <v>10</v>
      </c>
      <c r="F284" s="2">
        <v>94</v>
      </c>
      <c r="G284" s="2">
        <v>303</v>
      </c>
      <c r="H284" s="2">
        <v>14.8</v>
      </c>
      <c r="I284" s="2">
        <v>95</v>
      </c>
      <c r="J284" s="2">
        <v>479</v>
      </c>
      <c r="K284" s="2">
        <v>41</v>
      </c>
      <c r="L284" s="2">
        <v>91</v>
      </c>
      <c r="M284" s="3">
        <v>15.42</v>
      </c>
      <c r="N284" s="3">
        <v>11.9</v>
      </c>
      <c r="O284" s="58">
        <f>C284/$C$2</f>
        <v>0.37794773741236454</v>
      </c>
      <c r="P284" s="59">
        <f>(C284*D284)/1000</f>
        <v>96.066000000000003</v>
      </c>
      <c r="Q284" s="60">
        <f t="shared" si="41"/>
        <v>0.16254822335025382</v>
      </c>
      <c r="R284" s="61">
        <f>(C284*G284)/1000</f>
        <v>179.679</v>
      </c>
      <c r="S284" s="60">
        <f t="shared" si="42"/>
        <v>0.2807484375</v>
      </c>
    </row>
    <row r="285" spans="1:19" x14ac:dyDescent="0.2">
      <c r="A285" s="1" t="s">
        <v>44</v>
      </c>
      <c r="B285" s="2">
        <v>25193</v>
      </c>
      <c r="C285" s="2">
        <v>813</v>
      </c>
      <c r="D285" s="2">
        <v>231</v>
      </c>
      <c r="E285" s="2">
        <v>8</v>
      </c>
      <c r="F285" s="2">
        <v>95</v>
      </c>
      <c r="G285" s="2">
        <v>368</v>
      </c>
      <c r="H285" s="2">
        <v>18</v>
      </c>
      <c r="I285" s="2">
        <v>93</v>
      </c>
      <c r="J285" s="2">
        <v>636</v>
      </c>
      <c r="K285" s="2">
        <v>47</v>
      </c>
      <c r="L285" s="2">
        <v>90</v>
      </c>
      <c r="M285" s="3">
        <v>15.52</v>
      </c>
      <c r="N285" s="3">
        <v>12.4</v>
      </c>
      <c r="O285" s="58">
        <f>C285/$C$2</f>
        <v>0.51816443594646266</v>
      </c>
      <c r="P285" s="59">
        <f>(C285*D285)/1000</f>
        <v>187.803</v>
      </c>
      <c r="Q285" s="60">
        <f t="shared" si="41"/>
        <v>0.31777157360406089</v>
      </c>
      <c r="R285" s="61">
        <f>(C285*G285)/1000</f>
        <v>299.18400000000003</v>
      </c>
      <c r="S285" s="60">
        <f t="shared" si="42"/>
        <v>0.46747500000000003</v>
      </c>
    </row>
    <row r="286" spans="1:19" x14ac:dyDescent="0.2">
      <c r="A286" s="1" t="s">
        <v>45</v>
      </c>
      <c r="B286" s="2">
        <v>38169</v>
      </c>
      <c r="C286" s="2">
        <v>1231</v>
      </c>
      <c r="D286" s="2">
        <v>448</v>
      </c>
      <c r="E286" s="2">
        <v>21</v>
      </c>
      <c r="F286" s="2">
        <v>92</v>
      </c>
      <c r="G286" s="2">
        <v>393</v>
      </c>
      <c r="H286" s="2">
        <v>21</v>
      </c>
      <c r="I286" s="2">
        <v>95</v>
      </c>
      <c r="J286" s="2">
        <v>758</v>
      </c>
      <c r="K286" s="2">
        <v>73</v>
      </c>
      <c r="L286" s="2">
        <v>90</v>
      </c>
      <c r="M286" s="3">
        <v>15.15</v>
      </c>
      <c r="N286" s="3">
        <v>13.1</v>
      </c>
      <c r="O286" s="58">
        <f>C286/$C$2</f>
        <v>0.78457616316124923</v>
      </c>
      <c r="P286" s="59">
        <f>(C286*D286)/1000</f>
        <v>551.48800000000006</v>
      </c>
      <c r="Q286" s="60">
        <f t="shared" si="41"/>
        <v>0.93314382402707285</v>
      </c>
      <c r="R286" s="61">
        <f>(C286*G286)/1000</f>
        <v>483.78300000000002</v>
      </c>
      <c r="S286" s="60">
        <f t="shared" si="42"/>
        <v>0.75591093750000005</v>
      </c>
    </row>
    <row r="287" spans="1:19" x14ac:dyDescent="0.2">
      <c r="A287" s="1" t="s">
        <v>46</v>
      </c>
      <c r="B287" s="2">
        <v>22242</v>
      </c>
      <c r="C287" s="2">
        <v>741</v>
      </c>
      <c r="D287" s="2">
        <v>188</v>
      </c>
      <c r="E287" s="2">
        <v>13</v>
      </c>
      <c r="F287" s="2">
        <v>93</v>
      </c>
      <c r="G287" s="2">
        <v>220</v>
      </c>
      <c r="H287" s="2">
        <v>14</v>
      </c>
      <c r="I287" s="2">
        <v>92</v>
      </c>
      <c r="J287" s="2">
        <v>357</v>
      </c>
      <c r="K287" s="2">
        <v>59</v>
      </c>
      <c r="L287" s="2">
        <v>76</v>
      </c>
      <c r="M287" s="3">
        <v>17.72</v>
      </c>
      <c r="N287" s="3">
        <v>9.75</v>
      </c>
      <c r="O287" s="58">
        <f>C287/$C$2</f>
        <v>0.47227533460803062</v>
      </c>
      <c r="P287" s="59">
        <f>(C287*D287)/1000</f>
        <v>139.30799999999999</v>
      </c>
      <c r="Q287" s="60">
        <f t="shared" si="41"/>
        <v>0.23571573604060914</v>
      </c>
      <c r="R287" s="61">
        <f>(C287*G287)/1000</f>
        <v>163.02000000000001</v>
      </c>
      <c r="S287" s="60">
        <f t="shared" si="42"/>
        <v>0.25471874999999999</v>
      </c>
    </row>
    <row r="288" spans="1:19" x14ac:dyDescent="0.2">
      <c r="A288" s="1" t="s">
        <v>47</v>
      </c>
      <c r="B288" s="2">
        <v>19858</v>
      </c>
      <c r="C288" s="2">
        <v>641</v>
      </c>
      <c r="D288" s="2">
        <v>207</v>
      </c>
      <c r="E288" s="2">
        <v>11</v>
      </c>
      <c r="F288" s="2">
        <v>94</v>
      </c>
      <c r="G288" s="2">
        <v>334</v>
      </c>
      <c r="H288" s="2">
        <v>6</v>
      </c>
      <c r="I288" s="2">
        <v>98</v>
      </c>
      <c r="J288" s="2">
        <v>564</v>
      </c>
      <c r="K288" s="2">
        <v>25</v>
      </c>
      <c r="L288" s="2">
        <v>95</v>
      </c>
      <c r="M288" s="3">
        <v>14.8</v>
      </c>
      <c r="N288" s="3">
        <v>10.4</v>
      </c>
      <c r="O288" s="58">
        <f>C288/$C$2</f>
        <v>0.40854047163798596</v>
      </c>
      <c r="P288" s="59">
        <f>(C288*D288)/1000</f>
        <v>132.68700000000001</v>
      </c>
      <c r="Q288" s="60">
        <f t="shared" si="41"/>
        <v>0.22451269035532997</v>
      </c>
      <c r="R288" s="61">
        <f>(C288*G288)/1000</f>
        <v>214.09399999999999</v>
      </c>
      <c r="S288" s="60">
        <f t="shared" si="42"/>
        <v>0.33452187499999997</v>
      </c>
    </row>
    <row r="289" spans="1:19" x14ac:dyDescent="0.2">
      <c r="A289" s="23" t="s">
        <v>48</v>
      </c>
      <c r="B289" s="2">
        <v>16043</v>
      </c>
      <c r="C289" s="2">
        <v>535</v>
      </c>
      <c r="D289" s="2">
        <v>202</v>
      </c>
      <c r="E289" s="2">
        <v>13</v>
      </c>
      <c r="F289" s="2">
        <v>92</v>
      </c>
      <c r="G289" s="2">
        <v>370</v>
      </c>
      <c r="H289" s="2">
        <v>3</v>
      </c>
      <c r="I289" s="2">
        <v>99</v>
      </c>
      <c r="J289" s="2">
        <v>586</v>
      </c>
      <c r="K289" s="2">
        <v>29</v>
      </c>
      <c r="L289" s="2">
        <v>94</v>
      </c>
      <c r="M289" s="3">
        <v>0</v>
      </c>
      <c r="N289" s="3"/>
      <c r="O289" s="58">
        <f>C289/$C$2</f>
        <v>0.34098151688973871</v>
      </c>
      <c r="P289" s="59">
        <f>(C289*D289)/1000</f>
        <v>108.07</v>
      </c>
      <c r="Q289" s="60">
        <f t="shared" si="41"/>
        <v>0.18285956006768189</v>
      </c>
      <c r="R289" s="61">
        <f>(C289*G289)/1000</f>
        <v>197.95</v>
      </c>
      <c r="S289" s="60">
        <f t="shared" si="42"/>
        <v>0.30929687499999997</v>
      </c>
    </row>
    <row r="290" spans="1:19" ht="13.5" thickBot="1" x14ac:dyDescent="0.25">
      <c r="A290" s="25" t="s">
        <v>49</v>
      </c>
      <c r="B290" s="2">
        <v>13053</v>
      </c>
      <c r="C290" s="2">
        <v>421</v>
      </c>
      <c r="D290" s="2">
        <v>214</v>
      </c>
      <c r="E290" s="2">
        <v>10</v>
      </c>
      <c r="F290" s="2">
        <v>94</v>
      </c>
      <c r="G290" s="2">
        <v>336</v>
      </c>
      <c r="H290" s="2">
        <v>6</v>
      </c>
      <c r="I290" s="2">
        <v>98</v>
      </c>
      <c r="J290" s="2">
        <v>567</v>
      </c>
      <c r="K290" s="2">
        <v>29</v>
      </c>
      <c r="L290" s="2">
        <v>95</v>
      </c>
      <c r="M290" s="3">
        <v>0</v>
      </c>
      <c r="N290" s="3"/>
      <c r="O290" s="58">
        <f>C290/$C$2</f>
        <v>0.26832377310388783</v>
      </c>
      <c r="P290" s="59">
        <f>(C290*D290)/1000</f>
        <v>90.093999999999994</v>
      </c>
      <c r="Q290" s="60">
        <f t="shared" si="41"/>
        <v>0.15244331641285955</v>
      </c>
      <c r="R290" s="61">
        <f>(C290*G290)/1000</f>
        <v>141.45599999999999</v>
      </c>
      <c r="S290" s="60">
        <f t="shared" si="42"/>
        <v>0.22102499999999997</v>
      </c>
    </row>
    <row r="291" spans="1:19" ht="13.5" thickTop="1" x14ac:dyDescent="0.2">
      <c r="A291" s="24" t="s">
        <v>100</v>
      </c>
      <c r="B291" s="33">
        <f>SUM(B279:B290)</f>
        <v>226902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>
        <f>SUM(M279:M290)</f>
        <v>170.65</v>
      </c>
      <c r="N291" s="6"/>
      <c r="O291" s="62"/>
      <c r="P291" s="63"/>
      <c r="Q291" s="64"/>
      <c r="R291" s="65"/>
      <c r="S291" s="64"/>
    </row>
    <row r="292" spans="1:19" ht="13.5" thickBot="1" x14ac:dyDescent="0.25">
      <c r="A292" s="7" t="s">
        <v>101</v>
      </c>
      <c r="B292" s="8">
        <f>AVERAGE(B279:B290)</f>
        <v>18908.5</v>
      </c>
      <c r="C292" s="8">
        <f t="shared" ref="C292:N292" si="43">AVERAGE(C279:C290)</f>
        <v>619.75</v>
      </c>
      <c r="D292" s="8">
        <f t="shared" si="43"/>
        <v>258.16666666666669</v>
      </c>
      <c r="E292" s="8">
        <f>AVERAGE(E279:E290)</f>
        <v>14.166666666666666</v>
      </c>
      <c r="F292" s="8">
        <f>AVERAGE(F279:F290)</f>
        <v>93.25</v>
      </c>
      <c r="G292" s="8">
        <f>AVERAGE(G279:G290)</f>
        <v>327.25</v>
      </c>
      <c r="H292" s="8">
        <f>AVERAGE(H279:H290)</f>
        <v>13.316666666666668</v>
      </c>
      <c r="I292" s="8">
        <f>AVERAGE(I279:I290)</f>
        <v>95.25</v>
      </c>
      <c r="J292" s="8">
        <f t="shared" si="43"/>
        <v>591.41666666666663</v>
      </c>
      <c r="K292" s="8">
        <f>AVERAGE(K279:K290)</f>
        <v>43.833333333333336</v>
      </c>
      <c r="L292" s="8">
        <f>AVERAGE(L279:L290)</f>
        <v>91</v>
      </c>
      <c r="M292" s="8">
        <f t="shared" si="43"/>
        <v>14.220833333333333</v>
      </c>
      <c r="N292" s="26">
        <f t="shared" si="43"/>
        <v>11.656000000000002</v>
      </c>
      <c r="O292" s="66">
        <f>C292/$C$2</f>
        <v>0.39499681325685149</v>
      </c>
      <c r="P292" s="67">
        <f>(C292*D292)/1000</f>
        <v>159.99879166666668</v>
      </c>
      <c r="Q292" s="68">
        <f t="shared" si="41"/>
        <v>0.27072553581500286</v>
      </c>
      <c r="R292" s="69">
        <f>(C292*G292)/1000</f>
        <v>202.8131875</v>
      </c>
      <c r="S292" s="68">
        <f t="shared" si="42"/>
        <v>0.31689560546875001</v>
      </c>
    </row>
    <row r="293" spans="1:19" ht="13.5" thickTop="1" x14ac:dyDescent="0.2"/>
    <row r="294" spans="1:19" ht="13.5" thickBot="1" x14ac:dyDescent="0.25"/>
    <row r="295" spans="1:19" ht="13.5" thickTop="1" x14ac:dyDescent="0.2">
      <c r="A295" s="20" t="s">
        <v>5</v>
      </c>
      <c r="B295" s="21" t="s">
        <v>6</v>
      </c>
      <c r="C295" s="21" t="s">
        <v>6</v>
      </c>
      <c r="D295" s="21" t="s">
        <v>7</v>
      </c>
      <c r="E295" s="21" t="s">
        <v>8</v>
      </c>
      <c r="F295" s="30" t="s">
        <v>2</v>
      </c>
      <c r="G295" s="21" t="s">
        <v>9</v>
      </c>
      <c r="H295" s="21" t="s">
        <v>10</v>
      </c>
      <c r="I295" s="30" t="s">
        <v>3</v>
      </c>
      <c r="J295" s="21" t="s">
        <v>11</v>
      </c>
      <c r="K295" s="21" t="s">
        <v>12</v>
      </c>
      <c r="L295" s="30" t="s">
        <v>13</v>
      </c>
      <c r="M295" s="21" t="s">
        <v>14</v>
      </c>
      <c r="N295" s="22" t="s">
        <v>15</v>
      </c>
      <c r="O295" s="50" t="s">
        <v>80</v>
      </c>
      <c r="P295" s="51" t="s">
        <v>81</v>
      </c>
      <c r="Q295" s="52" t="s">
        <v>82</v>
      </c>
      <c r="R295" s="53" t="s">
        <v>80</v>
      </c>
      <c r="S295" s="52" t="s">
        <v>80</v>
      </c>
    </row>
    <row r="296" spans="1:19" ht="13.5" thickBot="1" x14ac:dyDescent="0.25">
      <c r="A296" s="16" t="s">
        <v>102</v>
      </c>
      <c r="B296" s="17" t="s">
        <v>17</v>
      </c>
      <c r="C296" s="18" t="s">
        <v>18</v>
      </c>
      <c r="D296" s="17" t="s">
        <v>19</v>
      </c>
      <c r="E296" s="17" t="s">
        <v>19</v>
      </c>
      <c r="F296" s="31" t="s">
        <v>59</v>
      </c>
      <c r="G296" s="17" t="s">
        <v>19</v>
      </c>
      <c r="H296" s="17" t="s">
        <v>19</v>
      </c>
      <c r="I296" s="31" t="s">
        <v>59</v>
      </c>
      <c r="J296" s="17" t="s">
        <v>19</v>
      </c>
      <c r="K296" s="17" t="s">
        <v>19</v>
      </c>
      <c r="L296" s="31" t="s">
        <v>59</v>
      </c>
      <c r="M296" s="17" t="s">
        <v>21</v>
      </c>
      <c r="N296" s="19" t="s">
        <v>22</v>
      </c>
      <c r="O296" s="54" t="s">
        <v>6</v>
      </c>
      <c r="P296" s="55" t="s">
        <v>84</v>
      </c>
      <c r="Q296" s="56" t="s">
        <v>85</v>
      </c>
      <c r="R296" s="57" t="s">
        <v>86</v>
      </c>
      <c r="S296" s="56" t="s">
        <v>87</v>
      </c>
    </row>
    <row r="297" spans="1:19" ht="13.5" thickTop="1" x14ac:dyDescent="0.2">
      <c r="A297" s="1" t="s">
        <v>38</v>
      </c>
      <c r="B297" s="2">
        <v>11443</v>
      </c>
      <c r="C297" s="2">
        <v>369</v>
      </c>
      <c r="D297" s="2">
        <v>218</v>
      </c>
      <c r="E297" s="2">
        <v>9</v>
      </c>
      <c r="F297" s="2">
        <v>96</v>
      </c>
      <c r="G297" s="2">
        <v>284</v>
      </c>
      <c r="H297" s="2">
        <v>10.9</v>
      </c>
      <c r="I297" s="2">
        <v>96</v>
      </c>
      <c r="J297" s="2">
        <v>583</v>
      </c>
      <c r="K297" s="2">
        <v>33</v>
      </c>
      <c r="L297" s="2">
        <v>94</v>
      </c>
      <c r="M297" s="4"/>
      <c r="N297" s="3"/>
      <c r="O297" s="58">
        <f>C297/$C$2</f>
        <v>0.23518164435946462</v>
      </c>
      <c r="P297" s="59">
        <f>(C297*D297)/1000</f>
        <v>80.441999999999993</v>
      </c>
      <c r="Q297" s="60">
        <f>(P297)/$E$3</f>
        <v>0.13611167512690353</v>
      </c>
      <c r="R297" s="61">
        <f>(C297*G297)/1000</f>
        <v>104.79600000000001</v>
      </c>
      <c r="S297" s="60">
        <f>(R297)/$G$3</f>
        <v>0.16374375000000002</v>
      </c>
    </row>
    <row r="298" spans="1:19" x14ac:dyDescent="0.2">
      <c r="A298" s="1" t="s">
        <v>39</v>
      </c>
      <c r="B298" s="2">
        <v>11322</v>
      </c>
      <c r="C298" s="2">
        <v>404</v>
      </c>
      <c r="D298" s="2">
        <v>297</v>
      </c>
      <c r="E298" s="2">
        <v>14</v>
      </c>
      <c r="F298" s="2">
        <v>94</v>
      </c>
      <c r="G298" s="2">
        <v>317</v>
      </c>
      <c r="H298" s="2">
        <v>9.8000000000000007</v>
      </c>
      <c r="I298" s="2">
        <v>97</v>
      </c>
      <c r="J298" s="2">
        <v>613</v>
      </c>
      <c r="K298" s="2">
        <v>33</v>
      </c>
      <c r="L298" s="2">
        <v>94</v>
      </c>
      <c r="M298" s="3">
        <v>26.56</v>
      </c>
      <c r="N298" s="3">
        <v>12.83</v>
      </c>
      <c r="O298" s="58">
        <f>C298/$C$2</f>
        <v>0.25748884639898023</v>
      </c>
      <c r="P298" s="59">
        <f>(C298*D298)/1000</f>
        <v>119.988</v>
      </c>
      <c r="Q298" s="60">
        <f t="shared" ref="Q298:Q310" si="44">(P298)/$E$3</f>
        <v>0.2030253807106599</v>
      </c>
      <c r="R298" s="61">
        <f>(C298*G298)/1000</f>
        <v>128.06800000000001</v>
      </c>
      <c r="S298" s="60">
        <f t="shared" ref="S298:S310" si="45">(R298)/$G$3</f>
        <v>0.20010625000000001</v>
      </c>
    </row>
    <row r="299" spans="1:19" x14ac:dyDescent="0.2">
      <c r="A299" s="1" t="s">
        <v>40</v>
      </c>
      <c r="B299" s="2">
        <v>24403</v>
      </c>
      <c r="C299" s="2">
        <v>787</v>
      </c>
      <c r="D299" s="2">
        <v>257</v>
      </c>
      <c r="E299" s="2">
        <v>17</v>
      </c>
      <c r="F299" s="2">
        <v>91</v>
      </c>
      <c r="G299" s="2">
        <v>283</v>
      </c>
      <c r="H299" s="2">
        <v>8.3000000000000007</v>
      </c>
      <c r="I299" s="2">
        <v>94</v>
      </c>
      <c r="J299" s="2">
        <v>572</v>
      </c>
      <c r="K299" s="2">
        <v>29</v>
      </c>
      <c r="L299" s="2">
        <v>93</v>
      </c>
      <c r="M299" s="3">
        <v>26.56</v>
      </c>
      <c r="N299" s="3">
        <v>12.35</v>
      </c>
      <c r="O299" s="58">
        <f>C299/$C$2</f>
        <v>0.5015933715742511</v>
      </c>
      <c r="P299" s="59">
        <f>(C299*D299)/1000</f>
        <v>202.25899999999999</v>
      </c>
      <c r="Q299" s="60">
        <f t="shared" si="44"/>
        <v>0.34223181049069373</v>
      </c>
      <c r="R299" s="61">
        <f>(C299*G299)/1000</f>
        <v>222.721</v>
      </c>
      <c r="S299" s="60">
        <f t="shared" si="45"/>
        <v>0.34800156250000003</v>
      </c>
    </row>
    <row r="300" spans="1:19" x14ac:dyDescent="0.2">
      <c r="A300" s="1" t="s">
        <v>41</v>
      </c>
      <c r="B300" s="2">
        <v>13024</v>
      </c>
      <c r="C300" s="2">
        <v>434</v>
      </c>
      <c r="D300" s="2">
        <v>295</v>
      </c>
      <c r="E300" s="2">
        <v>13</v>
      </c>
      <c r="F300" s="2">
        <v>95</v>
      </c>
      <c r="G300" s="2">
        <v>333</v>
      </c>
      <c r="H300" s="2">
        <v>7.7</v>
      </c>
      <c r="I300" s="2">
        <v>97</v>
      </c>
      <c r="J300" s="2">
        <v>664</v>
      </c>
      <c r="K300" s="2">
        <v>31</v>
      </c>
      <c r="L300" s="2">
        <v>94</v>
      </c>
      <c r="M300" s="3">
        <v>21.6</v>
      </c>
      <c r="N300" s="3">
        <v>12.36</v>
      </c>
      <c r="O300" s="58">
        <f>C300/$C$2</f>
        <v>0.27660930528999361</v>
      </c>
      <c r="P300" s="59">
        <f>(C300*D300)/1000</f>
        <v>128.03</v>
      </c>
      <c r="Q300" s="60">
        <f t="shared" si="44"/>
        <v>0.21663282571912013</v>
      </c>
      <c r="R300" s="61">
        <f>(C300*G300)/1000</f>
        <v>144.52199999999999</v>
      </c>
      <c r="S300" s="60">
        <f t="shared" si="45"/>
        <v>0.22581562499999999</v>
      </c>
    </row>
    <row r="301" spans="1:19" x14ac:dyDescent="0.2">
      <c r="A301" s="1" t="s">
        <v>42</v>
      </c>
      <c r="B301" s="2">
        <v>14752</v>
      </c>
      <c r="C301" s="2">
        <v>476</v>
      </c>
      <c r="D301" s="2">
        <v>266</v>
      </c>
      <c r="E301" s="2">
        <v>16</v>
      </c>
      <c r="F301" s="2">
        <v>93</v>
      </c>
      <c r="G301" s="2">
        <v>366</v>
      </c>
      <c r="H301" s="2">
        <v>8.8000000000000007</v>
      </c>
      <c r="I301" s="2">
        <v>97</v>
      </c>
      <c r="J301" s="2">
        <v>634</v>
      </c>
      <c r="K301" s="2">
        <v>44</v>
      </c>
      <c r="L301" s="2">
        <v>93</v>
      </c>
      <c r="M301" s="3">
        <v>24.4</v>
      </c>
      <c r="N301" s="3">
        <v>12.35</v>
      </c>
      <c r="O301" s="58">
        <f>C301/$C$2</f>
        <v>0.30337794773741239</v>
      </c>
      <c r="P301" s="59">
        <f>(C301*D301)/1000</f>
        <v>126.616</v>
      </c>
      <c r="Q301" s="60">
        <f t="shared" si="44"/>
        <v>0.21424027072758037</v>
      </c>
      <c r="R301" s="61">
        <f>(C301*G301)/1000</f>
        <v>174.21600000000001</v>
      </c>
      <c r="S301" s="60">
        <f t="shared" si="45"/>
        <v>0.27221250000000002</v>
      </c>
    </row>
    <row r="302" spans="1:19" x14ac:dyDescent="0.2">
      <c r="A302" s="1" t="s">
        <v>43</v>
      </c>
      <c r="B302" s="2">
        <v>16108</v>
      </c>
      <c r="C302" s="2">
        <v>536.93333333333328</v>
      </c>
      <c r="D302" s="2">
        <v>288</v>
      </c>
      <c r="E302" s="2">
        <v>15</v>
      </c>
      <c r="F302" s="2">
        <v>93</v>
      </c>
      <c r="G302" s="2">
        <v>284</v>
      </c>
      <c r="H302" s="2">
        <v>13.4</v>
      </c>
      <c r="I302" s="2">
        <v>94</v>
      </c>
      <c r="J302" s="2">
        <v>558</v>
      </c>
      <c r="K302" s="2">
        <v>51</v>
      </c>
      <c r="L302" s="2">
        <v>88</v>
      </c>
      <c r="M302" s="3">
        <v>24.3</v>
      </c>
      <c r="N302" s="3">
        <v>12.85</v>
      </c>
      <c r="O302" s="58">
        <f>C302/$C$2</f>
        <v>0.34221372424049284</v>
      </c>
      <c r="P302" s="59">
        <f>(C302*D302)/1000</f>
        <v>154.63679999999999</v>
      </c>
      <c r="Q302" s="60">
        <f t="shared" si="44"/>
        <v>0.26165279187817259</v>
      </c>
      <c r="R302" s="61">
        <f>(C302*G302)/1000</f>
        <v>152.48906666666664</v>
      </c>
      <c r="S302" s="60">
        <f t="shared" si="45"/>
        <v>0.23826416666666664</v>
      </c>
    </row>
    <row r="303" spans="1:19" x14ac:dyDescent="0.2">
      <c r="A303" s="1" t="s">
        <v>44</v>
      </c>
      <c r="B303" s="2">
        <v>24833</v>
      </c>
      <c r="C303" s="2">
        <v>801</v>
      </c>
      <c r="D303" s="2">
        <v>237</v>
      </c>
      <c r="E303" s="2">
        <v>20</v>
      </c>
      <c r="F303" s="2">
        <v>92</v>
      </c>
      <c r="G303" s="2">
        <v>309</v>
      </c>
      <c r="H303" s="2">
        <v>18.8</v>
      </c>
      <c r="I303" s="2">
        <v>94</v>
      </c>
      <c r="J303" s="2">
        <v>652</v>
      </c>
      <c r="K303" s="2">
        <v>40</v>
      </c>
      <c r="L303" s="2">
        <v>94</v>
      </c>
      <c r="M303" s="3">
        <v>24.3</v>
      </c>
      <c r="N303" s="3">
        <v>13.63</v>
      </c>
      <c r="O303" s="58">
        <f>C303/$C$2</f>
        <v>0.51051625239005738</v>
      </c>
      <c r="P303" s="59">
        <f>(C303*D303)/1000</f>
        <v>189.83699999999999</v>
      </c>
      <c r="Q303" s="60">
        <f t="shared" si="44"/>
        <v>0.32121319796954312</v>
      </c>
      <c r="R303" s="61">
        <f>(C303*G303)/1000</f>
        <v>247.50899999999999</v>
      </c>
      <c r="S303" s="60">
        <f t="shared" si="45"/>
        <v>0.38673281249999997</v>
      </c>
    </row>
    <row r="304" spans="1:19" x14ac:dyDescent="0.2">
      <c r="A304" s="1" t="s">
        <v>45</v>
      </c>
      <c r="B304" s="2">
        <v>32714</v>
      </c>
      <c r="C304" s="2">
        <v>1055</v>
      </c>
      <c r="D304" s="2">
        <v>277</v>
      </c>
      <c r="E304" s="2">
        <v>21</v>
      </c>
      <c r="F304" s="2">
        <v>93</v>
      </c>
      <c r="G304" s="2">
        <v>393</v>
      </c>
      <c r="H304" s="2">
        <v>22.1</v>
      </c>
      <c r="I304" s="2">
        <v>94</v>
      </c>
      <c r="J304" s="2">
        <v>767</v>
      </c>
      <c r="K304" s="2">
        <v>89</v>
      </c>
      <c r="L304" s="2">
        <v>88</v>
      </c>
      <c r="M304" s="3"/>
      <c r="N304" s="3"/>
      <c r="O304" s="58">
        <f>C304/$C$2</f>
        <v>0.67240280433397071</v>
      </c>
      <c r="P304" s="59">
        <f>(C304*D304)/1000</f>
        <v>292.23500000000001</v>
      </c>
      <c r="Q304" s="60">
        <f t="shared" si="44"/>
        <v>0.49447546531302877</v>
      </c>
      <c r="R304" s="61">
        <f>(C304*G304)/1000</f>
        <v>414.61500000000001</v>
      </c>
      <c r="S304" s="60">
        <f t="shared" si="45"/>
        <v>0.64783593750000001</v>
      </c>
    </row>
    <row r="305" spans="1:19" x14ac:dyDescent="0.2">
      <c r="A305" s="1" t="s">
        <v>46</v>
      </c>
      <c r="B305" s="2">
        <v>19258</v>
      </c>
      <c r="C305" s="2">
        <v>642</v>
      </c>
      <c r="D305" s="2">
        <v>230</v>
      </c>
      <c r="E305" s="2">
        <v>21</v>
      </c>
      <c r="F305" s="2">
        <v>90</v>
      </c>
      <c r="G305" s="2">
        <v>291</v>
      </c>
      <c r="H305" s="2">
        <v>19.8</v>
      </c>
      <c r="I305" s="2">
        <v>91</v>
      </c>
      <c r="J305" s="2">
        <v>512</v>
      </c>
      <c r="K305" s="2">
        <v>73</v>
      </c>
      <c r="L305" s="2">
        <v>81</v>
      </c>
      <c r="M305" s="3"/>
      <c r="N305" s="3"/>
      <c r="O305" s="58">
        <f>C305/$C$2</f>
        <v>0.4091778202676864</v>
      </c>
      <c r="P305" s="59">
        <f>(C305*D305)/1000</f>
        <v>147.66</v>
      </c>
      <c r="Q305" s="60">
        <f t="shared" si="44"/>
        <v>0.24984771573604062</v>
      </c>
      <c r="R305" s="61">
        <f>(C305*G305)/1000</f>
        <v>186.822</v>
      </c>
      <c r="S305" s="60">
        <f t="shared" si="45"/>
        <v>0.29190937500000003</v>
      </c>
    </row>
    <row r="306" spans="1:19" x14ac:dyDescent="0.2">
      <c r="A306" s="1" t="s">
        <v>47</v>
      </c>
      <c r="B306" s="2">
        <v>14429</v>
      </c>
      <c r="C306" s="2">
        <v>465</v>
      </c>
      <c r="D306" s="2">
        <v>194</v>
      </c>
      <c r="E306" s="2">
        <v>15</v>
      </c>
      <c r="F306" s="2">
        <v>91</v>
      </c>
      <c r="G306" s="2">
        <v>358</v>
      </c>
      <c r="H306" s="2">
        <v>10.6</v>
      </c>
      <c r="I306" s="2">
        <v>96</v>
      </c>
      <c r="J306" s="2">
        <v>636</v>
      </c>
      <c r="K306" s="2">
        <v>38</v>
      </c>
      <c r="L306" s="2">
        <v>93</v>
      </c>
      <c r="M306" s="3">
        <v>22.5</v>
      </c>
      <c r="N306" s="3">
        <v>13.66</v>
      </c>
      <c r="O306" s="58">
        <f>C306/$C$2</f>
        <v>0.29636711281070743</v>
      </c>
      <c r="P306" s="59">
        <f>(C306*D306)/1000</f>
        <v>90.21</v>
      </c>
      <c r="Q306" s="60">
        <f t="shared" si="44"/>
        <v>0.15263959390862944</v>
      </c>
      <c r="R306" s="61">
        <f>(C306*G306)/1000</f>
        <v>166.47</v>
      </c>
      <c r="S306" s="60">
        <f t="shared" si="45"/>
        <v>0.26010937499999998</v>
      </c>
    </row>
    <row r="307" spans="1:19" x14ac:dyDescent="0.2">
      <c r="A307" s="23" t="s">
        <v>48</v>
      </c>
      <c r="B307" s="2">
        <v>15119</v>
      </c>
      <c r="C307" s="2">
        <v>503.96666666666664</v>
      </c>
      <c r="D307" s="2">
        <v>199</v>
      </c>
      <c r="E307" s="2">
        <v>14</v>
      </c>
      <c r="F307" s="2">
        <v>92</v>
      </c>
      <c r="G307" s="2">
        <v>286</v>
      </c>
      <c r="H307" s="2">
        <v>11.7</v>
      </c>
      <c r="I307" s="2">
        <v>95</v>
      </c>
      <c r="J307" s="2">
        <v>515</v>
      </c>
      <c r="K307" s="2">
        <v>33</v>
      </c>
      <c r="L307" s="2">
        <v>93</v>
      </c>
      <c r="M307" s="3">
        <v>13.8</v>
      </c>
      <c r="N307" s="3">
        <v>13.73</v>
      </c>
      <c r="O307" s="58">
        <f>C307/$C$2</f>
        <v>0.32120246441470152</v>
      </c>
      <c r="P307" s="59">
        <f>(C307*D307)/1000</f>
        <v>100.28936666666667</v>
      </c>
      <c r="Q307" s="60">
        <f t="shared" si="44"/>
        <v>0.16969435984207557</v>
      </c>
      <c r="R307" s="61">
        <f>(C307*G307)/1000</f>
        <v>144.13446666666664</v>
      </c>
      <c r="S307" s="60">
        <f t="shared" si="45"/>
        <v>0.22521010416666662</v>
      </c>
    </row>
    <row r="308" spans="1:19" ht="13.5" thickBot="1" x14ac:dyDescent="0.25">
      <c r="A308" s="25" t="s">
        <v>49</v>
      </c>
      <c r="B308" s="2">
        <v>12410</v>
      </c>
      <c r="C308" s="2">
        <v>400.32258064516128</v>
      </c>
      <c r="D308" s="2">
        <v>212</v>
      </c>
      <c r="E308" s="2">
        <v>11</v>
      </c>
      <c r="F308" s="2">
        <v>94</v>
      </c>
      <c r="G308" s="2">
        <v>289</v>
      </c>
      <c r="H308" s="2">
        <v>13.9</v>
      </c>
      <c r="I308" s="2">
        <v>95</v>
      </c>
      <c r="J308" s="2">
        <v>554</v>
      </c>
      <c r="K308" s="2">
        <v>34</v>
      </c>
      <c r="L308" s="2">
        <v>93</v>
      </c>
      <c r="M308" s="3">
        <v>24.2</v>
      </c>
      <c r="N308" s="3">
        <v>13.36</v>
      </c>
      <c r="O308" s="58">
        <f>C308/$C$2</f>
        <v>0.25514504821233991</v>
      </c>
      <c r="P308" s="59">
        <f>(C308*D308)/1000</f>
        <v>84.8683870967742</v>
      </c>
      <c r="Q308" s="60">
        <f t="shared" si="44"/>
        <v>0.14360133180503248</v>
      </c>
      <c r="R308" s="61">
        <f>(C308*G308)/1000</f>
        <v>115.69322580645161</v>
      </c>
      <c r="S308" s="60">
        <f t="shared" si="45"/>
        <v>0.18077066532258063</v>
      </c>
    </row>
    <row r="309" spans="1:19" ht="13.5" thickTop="1" x14ac:dyDescent="0.2">
      <c r="A309" s="24" t="s">
        <v>103</v>
      </c>
      <c r="B309" s="33">
        <f>SUM(B297:B308)</f>
        <v>209815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>
        <f>SUM(M297:M308)</f>
        <v>208.22</v>
      </c>
      <c r="N309" s="6"/>
      <c r="O309" s="62"/>
      <c r="P309" s="63"/>
      <c r="Q309" s="64"/>
      <c r="R309" s="65"/>
      <c r="S309" s="64"/>
    </row>
    <row r="310" spans="1:19" ht="13.5" thickBot="1" x14ac:dyDescent="0.25">
      <c r="A310" s="7" t="s">
        <v>104</v>
      </c>
      <c r="B310" s="8">
        <f>AVERAGE(B297:B308)</f>
        <v>17484.583333333332</v>
      </c>
      <c r="C310" s="8">
        <f t="shared" ref="C310:N310" si="46">AVERAGE(C297:C308)</f>
        <v>572.85188172043001</v>
      </c>
      <c r="D310" s="8">
        <f t="shared" si="46"/>
        <v>247.5</v>
      </c>
      <c r="E310" s="8">
        <f>AVERAGE(E297:E308)</f>
        <v>15.5</v>
      </c>
      <c r="F310" s="8">
        <f>AVERAGE(F297:F308)</f>
        <v>92.833333333333329</v>
      </c>
      <c r="G310" s="8">
        <f>AVERAGE(G297:G308)</f>
        <v>316.08333333333331</v>
      </c>
      <c r="H310" s="8">
        <f>AVERAGE(H297:H308)</f>
        <v>12.983333333333334</v>
      </c>
      <c r="I310" s="8">
        <f>AVERAGE(I297:I308)</f>
        <v>95</v>
      </c>
      <c r="J310" s="8">
        <f t="shared" si="46"/>
        <v>605</v>
      </c>
      <c r="K310" s="8">
        <f>AVERAGE(K297:K308)</f>
        <v>44</v>
      </c>
      <c r="L310" s="8">
        <f>AVERAGE(L297:L308)</f>
        <v>91.5</v>
      </c>
      <c r="M310" s="8">
        <f t="shared" si="46"/>
        <v>23.135555555555555</v>
      </c>
      <c r="N310" s="26">
        <f t="shared" si="46"/>
        <v>13.013333333333334</v>
      </c>
      <c r="O310" s="66">
        <f>C310/$C$2</f>
        <v>0.36510636183583811</v>
      </c>
      <c r="P310" s="67">
        <f>(C310*D310)/1000</f>
        <v>141.78084072580643</v>
      </c>
      <c r="Q310" s="68">
        <f t="shared" si="44"/>
        <v>0.23989989970525621</v>
      </c>
      <c r="R310" s="69">
        <f>(C310*G310)/1000</f>
        <v>181.0689322804659</v>
      </c>
      <c r="S310" s="68">
        <f t="shared" si="45"/>
        <v>0.28292020668822798</v>
      </c>
    </row>
    <row r="311" spans="1:19" ht="13.5" thickTop="1" x14ac:dyDescent="0.2"/>
    <row r="312" spans="1:19" ht="13.5" thickBot="1" x14ac:dyDescent="0.25"/>
    <row r="313" spans="1:19" ht="13.5" thickTop="1" x14ac:dyDescent="0.2">
      <c r="A313" s="20" t="s">
        <v>5</v>
      </c>
      <c r="B313" s="21" t="s">
        <v>6</v>
      </c>
      <c r="C313" s="21" t="s">
        <v>6</v>
      </c>
      <c r="D313" s="21" t="s">
        <v>7</v>
      </c>
      <c r="E313" s="21" t="s">
        <v>8</v>
      </c>
      <c r="F313" s="30" t="s">
        <v>2</v>
      </c>
      <c r="G313" s="21" t="s">
        <v>9</v>
      </c>
      <c r="H313" s="21" t="s">
        <v>10</v>
      </c>
      <c r="I313" s="30" t="s">
        <v>3</v>
      </c>
      <c r="J313" s="21" t="s">
        <v>11</v>
      </c>
      <c r="K313" s="21" t="s">
        <v>12</v>
      </c>
      <c r="L313" s="30" t="s">
        <v>13</v>
      </c>
      <c r="M313" s="21" t="s">
        <v>14</v>
      </c>
      <c r="N313" s="22" t="s">
        <v>15</v>
      </c>
      <c r="O313" s="50" t="s">
        <v>80</v>
      </c>
      <c r="P313" s="51" t="s">
        <v>81</v>
      </c>
      <c r="Q313" s="52" t="s">
        <v>82</v>
      </c>
      <c r="R313" s="53" t="s">
        <v>80</v>
      </c>
      <c r="S313" s="52" t="s">
        <v>80</v>
      </c>
    </row>
    <row r="314" spans="1:19" ht="13.5" thickBot="1" x14ac:dyDescent="0.25">
      <c r="A314" s="16" t="s">
        <v>105</v>
      </c>
      <c r="B314" s="17" t="s">
        <v>17</v>
      </c>
      <c r="C314" s="18" t="s">
        <v>18</v>
      </c>
      <c r="D314" s="17" t="s">
        <v>19</v>
      </c>
      <c r="E314" s="17" t="s">
        <v>19</v>
      </c>
      <c r="F314" s="31" t="s">
        <v>59</v>
      </c>
      <c r="G314" s="17" t="s">
        <v>19</v>
      </c>
      <c r="H314" s="17" t="s">
        <v>19</v>
      </c>
      <c r="I314" s="31" t="s">
        <v>59</v>
      </c>
      <c r="J314" s="17" t="s">
        <v>19</v>
      </c>
      <c r="K314" s="17" t="s">
        <v>19</v>
      </c>
      <c r="L314" s="31" t="s">
        <v>59</v>
      </c>
      <c r="M314" s="17" t="s">
        <v>21</v>
      </c>
      <c r="N314" s="19" t="s">
        <v>22</v>
      </c>
      <c r="O314" s="54" t="s">
        <v>6</v>
      </c>
      <c r="P314" s="55" t="s">
        <v>84</v>
      </c>
      <c r="Q314" s="56" t="s">
        <v>85</v>
      </c>
      <c r="R314" s="57" t="s">
        <v>86</v>
      </c>
      <c r="S314" s="56" t="s">
        <v>87</v>
      </c>
    </row>
    <row r="315" spans="1:19" ht="13.5" thickTop="1" x14ac:dyDescent="0.2">
      <c r="A315" s="1" t="s">
        <v>38</v>
      </c>
      <c r="B315" s="2">
        <v>13174</v>
      </c>
      <c r="C315" s="2">
        <v>425</v>
      </c>
      <c r="D315" s="2">
        <v>247</v>
      </c>
      <c r="E315" s="2">
        <v>9</v>
      </c>
      <c r="F315" s="2">
        <v>95</v>
      </c>
      <c r="G315" s="2">
        <v>250</v>
      </c>
      <c r="H315" s="2">
        <v>11.3</v>
      </c>
      <c r="I315" s="2">
        <v>95</v>
      </c>
      <c r="J315" s="2">
        <v>570</v>
      </c>
      <c r="K315" s="2">
        <v>40</v>
      </c>
      <c r="L315" s="2">
        <v>93</v>
      </c>
      <c r="M315" s="4">
        <v>19.600000000000001</v>
      </c>
      <c r="N315" s="3">
        <v>12.25</v>
      </c>
      <c r="O315" s="58">
        <f>C315/$C$2</f>
        <v>0.27087316762268959</v>
      </c>
      <c r="P315" s="59">
        <f>(C315*D315)/1000</f>
        <v>104.97499999999999</v>
      </c>
      <c r="Q315" s="60">
        <f>(P315)/$E$3</f>
        <v>0.17762267343485616</v>
      </c>
      <c r="R315" s="61">
        <f>(C315*G315)/1000</f>
        <v>106.25</v>
      </c>
      <c r="S315" s="60">
        <f>(R315)/$G$3</f>
        <v>0.166015625</v>
      </c>
    </row>
    <row r="316" spans="1:19" x14ac:dyDescent="0.2">
      <c r="A316" s="1" t="s">
        <v>39</v>
      </c>
      <c r="B316" s="2">
        <v>12011</v>
      </c>
      <c r="C316" s="2">
        <v>414</v>
      </c>
      <c r="D316" s="2">
        <v>251</v>
      </c>
      <c r="E316" s="2">
        <v>7</v>
      </c>
      <c r="F316" s="2">
        <v>97</v>
      </c>
      <c r="G316" s="2">
        <v>252</v>
      </c>
      <c r="H316" s="2">
        <v>7.5</v>
      </c>
      <c r="I316" s="2">
        <v>97</v>
      </c>
      <c r="J316" s="2">
        <v>569</v>
      </c>
      <c r="K316" s="2">
        <v>26</v>
      </c>
      <c r="L316" s="2">
        <v>95</v>
      </c>
      <c r="M316" s="3">
        <v>24.1</v>
      </c>
      <c r="N316" s="3">
        <v>12.52</v>
      </c>
      <c r="O316" s="58">
        <f>C316/$C$2</f>
        <v>0.26386233269598469</v>
      </c>
      <c r="P316" s="59">
        <f>(C316*D316)/1000</f>
        <v>103.914</v>
      </c>
      <c r="Q316" s="60">
        <f t="shared" ref="Q316:Q328" si="47">(P316)/$E$3</f>
        <v>0.17582741116751269</v>
      </c>
      <c r="R316" s="61">
        <f>(C316*G316)/1000</f>
        <v>104.328</v>
      </c>
      <c r="S316" s="60">
        <f t="shared" ref="S316:S328" si="48">(R316)/$G$3</f>
        <v>0.1630125</v>
      </c>
    </row>
    <row r="317" spans="1:19" x14ac:dyDescent="0.2">
      <c r="A317" s="1" t="s">
        <v>40</v>
      </c>
      <c r="B317" s="2">
        <v>16448</v>
      </c>
      <c r="C317" s="2">
        <v>531</v>
      </c>
      <c r="D317" s="2">
        <v>240</v>
      </c>
      <c r="E317" s="2">
        <v>8</v>
      </c>
      <c r="F317" s="2">
        <v>96</v>
      </c>
      <c r="G317" s="2">
        <v>393</v>
      </c>
      <c r="H317" s="2">
        <v>12.5</v>
      </c>
      <c r="I317" s="2">
        <v>96</v>
      </c>
      <c r="J317" s="2">
        <v>601</v>
      </c>
      <c r="K317" s="2">
        <v>30</v>
      </c>
      <c r="L317" s="2">
        <v>94</v>
      </c>
      <c r="M317" s="3">
        <v>25.1</v>
      </c>
      <c r="N317" s="3">
        <v>12.17</v>
      </c>
      <c r="O317" s="58">
        <f>C317/$C$2</f>
        <v>0.33843212237093689</v>
      </c>
      <c r="P317" s="59">
        <f>(C317*D317)/1000</f>
        <v>127.44</v>
      </c>
      <c r="Q317" s="60">
        <f t="shared" si="47"/>
        <v>0.21563451776649745</v>
      </c>
      <c r="R317" s="61">
        <f>(C317*G317)/1000</f>
        <v>208.68299999999999</v>
      </c>
      <c r="S317" s="60">
        <f t="shared" si="48"/>
        <v>0.32606718749999997</v>
      </c>
    </row>
    <row r="318" spans="1:19" x14ac:dyDescent="0.2">
      <c r="A318" s="1" t="s">
        <v>41</v>
      </c>
      <c r="B318" s="2">
        <v>13945</v>
      </c>
      <c r="C318" s="2">
        <v>465</v>
      </c>
      <c r="D318" s="2">
        <v>260</v>
      </c>
      <c r="E318" s="2">
        <v>9</v>
      </c>
      <c r="F318" s="2">
        <v>96</v>
      </c>
      <c r="G318" s="2">
        <v>312</v>
      </c>
      <c r="H318" s="2">
        <v>14.1</v>
      </c>
      <c r="I318" s="2">
        <v>95</v>
      </c>
      <c r="J318" s="2">
        <v>562</v>
      </c>
      <c r="K318" s="2">
        <v>27</v>
      </c>
      <c r="L318" s="2">
        <v>95</v>
      </c>
      <c r="M318" s="3">
        <v>28.1</v>
      </c>
      <c r="N318" s="3">
        <v>12.75</v>
      </c>
      <c r="O318" s="58">
        <f>C318/$C$2</f>
        <v>0.29636711281070743</v>
      </c>
      <c r="P318" s="59">
        <f>(C318*D318)/1000</f>
        <v>120.9</v>
      </c>
      <c r="Q318" s="60">
        <f t="shared" si="47"/>
        <v>0.20456852791878175</v>
      </c>
      <c r="R318" s="61">
        <f>(C318*G318)/1000</f>
        <v>145.08000000000001</v>
      </c>
      <c r="S318" s="60">
        <f t="shared" si="48"/>
        <v>0.22668750000000001</v>
      </c>
    </row>
    <row r="319" spans="1:19" x14ac:dyDescent="0.2">
      <c r="A319" s="1" t="s">
        <v>42</v>
      </c>
      <c r="B319" s="2">
        <v>15861</v>
      </c>
      <c r="C319" s="2">
        <v>512</v>
      </c>
      <c r="D319" s="2">
        <v>208</v>
      </c>
      <c r="E319" s="2">
        <v>9</v>
      </c>
      <c r="F319" s="2">
        <v>95</v>
      </c>
      <c r="G319" s="2">
        <v>237</v>
      </c>
      <c r="H319" s="2">
        <v>13.8</v>
      </c>
      <c r="I319" s="2">
        <v>92</v>
      </c>
      <c r="J319" s="2">
        <v>460</v>
      </c>
      <c r="K319" s="2">
        <v>29</v>
      </c>
      <c r="L319" s="2">
        <v>92</v>
      </c>
      <c r="M319" s="3">
        <v>27.1</v>
      </c>
      <c r="N319" s="3">
        <v>11.81</v>
      </c>
      <c r="O319" s="58">
        <f>C319/$C$2</f>
        <v>0.32632249840662841</v>
      </c>
      <c r="P319" s="59">
        <f>(C319*D319)/1000</f>
        <v>106.496</v>
      </c>
      <c r="Q319" s="60">
        <f t="shared" si="47"/>
        <v>0.18019627749576989</v>
      </c>
      <c r="R319" s="61">
        <f>(C319*G319)/1000</f>
        <v>121.34399999999999</v>
      </c>
      <c r="S319" s="60">
        <f t="shared" si="48"/>
        <v>0.18959999999999999</v>
      </c>
    </row>
    <row r="320" spans="1:19" x14ac:dyDescent="0.2">
      <c r="A320" s="1" t="s">
        <v>43</v>
      </c>
      <c r="B320" s="2">
        <v>18575</v>
      </c>
      <c r="C320" s="2">
        <v>619</v>
      </c>
      <c r="D320" s="2">
        <v>209</v>
      </c>
      <c r="E320" s="2">
        <v>7</v>
      </c>
      <c r="F320" s="2">
        <v>96</v>
      </c>
      <c r="G320" s="2">
        <v>265</v>
      </c>
      <c r="H320" s="2">
        <v>11.1</v>
      </c>
      <c r="I320" s="2">
        <v>95</v>
      </c>
      <c r="J320" s="2">
        <v>511</v>
      </c>
      <c r="K320" s="2">
        <v>28</v>
      </c>
      <c r="L320" s="2">
        <v>94</v>
      </c>
      <c r="M320" s="3">
        <v>24.8</v>
      </c>
      <c r="N320" s="3">
        <v>12.53</v>
      </c>
      <c r="O320" s="58">
        <f>C320/$C$2</f>
        <v>0.39451880178457616</v>
      </c>
      <c r="P320" s="59">
        <f>(C320*D320)/1000</f>
        <v>129.37100000000001</v>
      </c>
      <c r="Q320" s="60">
        <f t="shared" si="47"/>
        <v>0.21890186125211508</v>
      </c>
      <c r="R320" s="61">
        <f>(C320*G320)/1000</f>
        <v>164.035</v>
      </c>
      <c r="S320" s="60">
        <f t="shared" si="48"/>
        <v>0.25630468750000002</v>
      </c>
    </row>
    <row r="321" spans="1:19" x14ac:dyDescent="0.2">
      <c r="A321" s="1" t="s">
        <v>44</v>
      </c>
      <c r="B321" s="2">
        <v>26595</v>
      </c>
      <c r="C321" s="2">
        <v>858</v>
      </c>
      <c r="D321" s="2">
        <v>288</v>
      </c>
      <c r="E321" s="2">
        <v>15</v>
      </c>
      <c r="F321" s="2">
        <v>95</v>
      </c>
      <c r="G321" s="2">
        <v>342</v>
      </c>
      <c r="H321" s="2">
        <v>13</v>
      </c>
      <c r="I321" s="2">
        <v>96</v>
      </c>
      <c r="J321" s="2">
        <v>643</v>
      </c>
      <c r="K321" s="2">
        <v>37</v>
      </c>
      <c r="L321" s="2">
        <v>94</v>
      </c>
      <c r="M321" s="3">
        <v>16.2</v>
      </c>
      <c r="N321" s="3">
        <v>13.2</v>
      </c>
      <c r="O321" s="58">
        <f>C321/$C$2</f>
        <v>0.54684512428298282</v>
      </c>
      <c r="P321" s="59">
        <f>(C321*D321)/1000</f>
        <v>247.10400000000001</v>
      </c>
      <c r="Q321" s="60">
        <f t="shared" si="47"/>
        <v>0.41811167512690356</v>
      </c>
      <c r="R321" s="61">
        <f>(C321*G321)/1000</f>
        <v>293.43599999999998</v>
      </c>
      <c r="S321" s="60">
        <f t="shared" si="48"/>
        <v>0.45849374999999998</v>
      </c>
    </row>
    <row r="322" spans="1:19" x14ac:dyDescent="0.2">
      <c r="A322" s="1" t="s">
        <v>45</v>
      </c>
      <c r="B322" s="2">
        <v>34276</v>
      </c>
      <c r="C322" s="2">
        <v>1106</v>
      </c>
      <c r="D322" s="2">
        <v>280</v>
      </c>
      <c r="E322" s="2">
        <v>15</v>
      </c>
      <c r="F322" s="2">
        <v>95</v>
      </c>
      <c r="G322" s="2">
        <v>415</v>
      </c>
      <c r="H322" s="2">
        <v>19</v>
      </c>
      <c r="I322" s="2">
        <v>95</v>
      </c>
      <c r="J322" s="2">
        <v>730</v>
      </c>
      <c r="K322" s="2">
        <v>50</v>
      </c>
      <c r="L322" s="2">
        <v>93</v>
      </c>
      <c r="M322" s="3"/>
      <c r="N322" s="3"/>
      <c r="O322" s="58">
        <f>C322/$C$2</f>
        <v>0.70490758444869339</v>
      </c>
      <c r="P322" s="59">
        <f>(C322*D322)/1000</f>
        <v>309.68</v>
      </c>
      <c r="Q322" s="60">
        <f t="shared" si="47"/>
        <v>0.52399323181049073</v>
      </c>
      <c r="R322" s="61">
        <f>(C322*G322)/1000</f>
        <v>458.99</v>
      </c>
      <c r="S322" s="60">
        <f t="shared" si="48"/>
        <v>0.71717187500000001</v>
      </c>
    </row>
    <row r="323" spans="1:19" x14ac:dyDescent="0.2">
      <c r="A323" s="1" t="s">
        <v>46</v>
      </c>
      <c r="B323" s="2">
        <v>18214</v>
      </c>
      <c r="C323" s="2">
        <v>604</v>
      </c>
      <c r="D323" s="2">
        <v>166</v>
      </c>
      <c r="E323" s="2">
        <v>8</v>
      </c>
      <c r="F323" s="2">
        <v>94</v>
      </c>
      <c r="G323" s="2">
        <v>246</v>
      </c>
      <c r="H323" s="2">
        <v>14</v>
      </c>
      <c r="I323" s="2">
        <v>93</v>
      </c>
      <c r="J323" s="2">
        <v>419</v>
      </c>
      <c r="K323" s="2">
        <v>26</v>
      </c>
      <c r="L323" s="2">
        <v>93</v>
      </c>
      <c r="M323" s="3">
        <v>22.9</v>
      </c>
      <c r="N323" s="3">
        <v>12.31</v>
      </c>
      <c r="O323" s="58">
        <f>C323/$C$2</f>
        <v>0.38495857233906949</v>
      </c>
      <c r="P323" s="59">
        <f>(C323*D323)/1000</f>
        <v>100.264</v>
      </c>
      <c r="Q323" s="60">
        <f t="shared" si="47"/>
        <v>0.16965143824027071</v>
      </c>
      <c r="R323" s="61">
        <f>(C323*G323)/1000</f>
        <v>148.584</v>
      </c>
      <c r="S323" s="60">
        <f t="shared" si="48"/>
        <v>0.23216249999999999</v>
      </c>
    </row>
    <row r="324" spans="1:19" x14ac:dyDescent="0.2">
      <c r="A324" s="1" t="s">
        <v>47</v>
      </c>
      <c r="B324" s="2">
        <v>14205</v>
      </c>
      <c r="C324" s="2">
        <v>458.22580645161293</v>
      </c>
      <c r="D324" s="2">
        <v>208</v>
      </c>
      <c r="E324" s="2">
        <v>10</v>
      </c>
      <c r="F324" s="2">
        <v>94</v>
      </c>
      <c r="G324" s="2">
        <v>282</v>
      </c>
      <c r="H324" s="2">
        <v>6.6</v>
      </c>
      <c r="I324" s="2">
        <v>97</v>
      </c>
      <c r="J324" s="2">
        <v>493</v>
      </c>
      <c r="K324" s="2">
        <v>28</v>
      </c>
      <c r="L324" s="2">
        <v>94</v>
      </c>
      <c r="M324" s="3">
        <v>50.84</v>
      </c>
      <c r="N324" s="3">
        <v>12.38</v>
      </c>
      <c r="O324" s="58">
        <f>C324/$C$2</f>
        <v>0.29204958983531737</v>
      </c>
      <c r="P324" s="59">
        <f>(C324*D324)/1000</f>
        <v>95.310967741935485</v>
      </c>
      <c r="Q324" s="60">
        <f t="shared" si="47"/>
        <v>0.16127067299819878</v>
      </c>
      <c r="R324" s="61">
        <f>(C324*G324)/1000</f>
        <v>129.21967741935484</v>
      </c>
      <c r="S324" s="60">
        <f t="shared" si="48"/>
        <v>0.20190574596774194</v>
      </c>
    </row>
    <row r="325" spans="1:19" x14ac:dyDescent="0.2">
      <c r="A325" s="23" t="s">
        <v>48</v>
      </c>
      <c r="B325" s="2">
        <v>14213</v>
      </c>
      <c r="C325" s="2">
        <v>473.76666666666665</v>
      </c>
      <c r="D325" s="2">
        <v>185</v>
      </c>
      <c r="E325" s="2">
        <v>12</v>
      </c>
      <c r="F325" s="2">
        <v>93</v>
      </c>
      <c r="G325" s="2">
        <v>280</v>
      </c>
      <c r="H325" s="2">
        <v>6.9</v>
      </c>
      <c r="I325" s="2">
        <v>97</v>
      </c>
      <c r="J325" s="2">
        <v>515</v>
      </c>
      <c r="K325" s="2">
        <v>24</v>
      </c>
      <c r="L325" s="2">
        <v>95</v>
      </c>
      <c r="M325" s="3"/>
      <c r="N325" s="3"/>
      <c r="O325" s="58">
        <f>C325/$C$2</f>
        <v>0.301954535797748</v>
      </c>
      <c r="P325" s="59">
        <f>(C325*D325)/1000</f>
        <v>87.646833333333333</v>
      </c>
      <c r="Q325" s="60">
        <f t="shared" si="47"/>
        <v>0.14830259447264524</v>
      </c>
      <c r="R325" s="61">
        <f>(C325*G325)/1000</f>
        <v>132.65466666666666</v>
      </c>
      <c r="S325" s="60">
        <f t="shared" si="48"/>
        <v>0.20727291666666664</v>
      </c>
    </row>
    <row r="326" spans="1:19" ht="13.5" thickBot="1" x14ac:dyDescent="0.25">
      <c r="A326" s="25" t="s">
        <v>49</v>
      </c>
      <c r="B326" s="2">
        <v>14876</v>
      </c>
      <c r="C326" s="2">
        <v>479.87096774193549</v>
      </c>
      <c r="D326" s="2">
        <v>199</v>
      </c>
      <c r="E326" s="2">
        <v>12</v>
      </c>
      <c r="F326" s="2">
        <v>94</v>
      </c>
      <c r="G326" s="2">
        <v>283</v>
      </c>
      <c r="H326" s="2">
        <v>12</v>
      </c>
      <c r="I326" s="2">
        <v>96</v>
      </c>
      <c r="J326" s="2">
        <v>540</v>
      </c>
      <c r="K326" s="2">
        <v>33</v>
      </c>
      <c r="L326" s="2">
        <v>94</v>
      </c>
      <c r="M326" s="3">
        <v>24.48</v>
      </c>
      <c r="N326" s="3">
        <v>11.88</v>
      </c>
      <c r="O326" s="58">
        <f>C326/$C$2</f>
        <v>0.30584510372334955</v>
      </c>
      <c r="P326" s="59">
        <f>(C326*D326)/1000</f>
        <v>95.494322580645161</v>
      </c>
      <c r="Q326" s="60">
        <f t="shared" si="47"/>
        <v>0.16158091807215763</v>
      </c>
      <c r="R326" s="61">
        <f>(C326*G326)/1000</f>
        <v>135.80348387096777</v>
      </c>
      <c r="S326" s="60">
        <f t="shared" si="48"/>
        <v>0.21219294354838714</v>
      </c>
    </row>
    <row r="327" spans="1:19" ht="13.5" thickTop="1" x14ac:dyDescent="0.2">
      <c r="A327" s="24" t="s">
        <v>106</v>
      </c>
      <c r="B327" s="33">
        <f>SUM(B315:B326)</f>
        <v>212393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>
        <f>SUM(M315:M326)</f>
        <v>263.22000000000003</v>
      </c>
      <c r="N327" s="6"/>
      <c r="O327" s="62"/>
      <c r="P327" s="63"/>
      <c r="Q327" s="64"/>
      <c r="R327" s="65"/>
      <c r="S327" s="64"/>
    </row>
    <row r="328" spans="1:19" ht="13.5" thickBot="1" x14ac:dyDescent="0.25">
      <c r="A328" s="7" t="s">
        <v>107</v>
      </c>
      <c r="B328" s="8">
        <f>AVERAGE(B315:B326)</f>
        <v>17699.416666666668</v>
      </c>
      <c r="C328" s="8">
        <f t="shared" ref="C328:N328" si="49">AVERAGE(C315:C326)</f>
        <v>578.82195340501789</v>
      </c>
      <c r="D328" s="8">
        <f t="shared" si="49"/>
        <v>228.41666666666666</v>
      </c>
      <c r="E328" s="8">
        <f>AVERAGE(E315:E326)</f>
        <v>10.083333333333334</v>
      </c>
      <c r="F328" s="8">
        <f>AVERAGE(F315:F326)</f>
        <v>95</v>
      </c>
      <c r="G328" s="8">
        <f>AVERAGE(G315:G326)</f>
        <v>296.41666666666669</v>
      </c>
      <c r="H328" s="8">
        <f>AVERAGE(H315:H326)</f>
        <v>11.816666666666665</v>
      </c>
      <c r="I328" s="8">
        <f>AVERAGE(I315:I326)</f>
        <v>95.333333333333329</v>
      </c>
      <c r="J328" s="8">
        <f t="shared" si="49"/>
        <v>551.08333333333337</v>
      </c>
      <c r="K328" s="8">
        <f>AVERAGE(K315:K326)</f>
        <v>31.5</v>
      </c>
      <c r="L328" s="8">
        <f>AVERAGE(L315:L326)</f>
        <v>93.833333333333329</v>
      </c>
      <c r="M328" s="8">
        <f t="shared" si="49"/>
        <v>26.322000000000003</v>
      </c>
      <c r="N328" s="26">
        <f t="shared" si="49"/>
        <v>12.379999999999999</v>
      </c>
      <c r="O328" s="66">
        <f>C328/$C$2</f>
        <v>0.36891137884322361</v>
      </c>
      <c r="P328" s="67">
        <f>(C328*D328)/1000</f>
        <v>132.21258119026282</v>
      </c>
      <c r="Q328" s="68">
        <f t="shared" si="47"/>
        <v>0.22370995125255977</v>
      </c>
      <c r="R328" s="69">
        <f>(C328*G328)/1000</f>
        <v>171.57247402180406</v>
      </c>
      <c r="S328" s="68">
        <f t="shared" si="48"/>
        <v>0.26808199065906885</v>
      </c>
    </row>
    <row r="329" spans="1:19" ht="13.5" thickTop="1" x14ac:dyDescent="0.2"/>
    <row r="330" spans="1:19" ht="13.5" thickBot="1" x14ac:dyDescent="0.25"/>
    <row r="331" spans="1:19" ht="13.5" thickTop="1" x14ac:dyDescent="0.2">
      <c r="A331" s="20" t="s">
        <v>5</v>
      </c>
      <c r="B331" s="21" t="s">
        <v>6</v>
      </c>
      <c r="C331" s="21" t="s">
        <v>6</v>
      </c>
      <c r="D331" s="21" t="s">
        <v>7</v>
      </c>
      <c r="E331" s="21" t="s">
        <v>8</v>
      </c>
      <c r="F331" s="30" t="s">
        <v>2</v>
      </c>
      <c r="G331" s="21" t="s">
        <v>9</v>
      </c>
      <c r="H331" s="21" t="s">
        <v>10</v>
      </c>
      <c r="I331" s="30" t="s">
        <v>3</v>
      </c>
      <c r="J331" s="21" t="s">
        <v>11</v>
      </c>
      <c r="K331" s="21" t="s">
        <v>12</v>
      </c>
      <c r="L331" s="30" t="s">
        <v>13</v>
      </c>
      <c r="M331" s="21" t="s">
        <v>14</v>
      </c>
      <c r="N331" s="22" t="s">
        <v>15</v>
      </c>
      <c r="O331" s="50" t="s">
        <v>80</v>
      </c>
      <c r="P331" s="51" t="s">
        <v>81</v>
      </c>
      <c r="Q331" s="52" t="s">
        <v>82</v>
      </c>
      <c r="R331" s="53" t="s">
        <v>80</v>
      </c>
      <c r="S331" s="52" t="s">
        <v>80</v>
      </c>
    </row>
    <row r="332" spans="1:19" ht="13.5" thickBot="1" x14ac:dyDescent="0.25">
      <c r="A332" s="16" t="s">
        <v>108</v>
      </c>
      <c r="B332" s="17" t="s">
        <v>17</v>
      </c>
      <c r="C332" s="18" t="s">
        <v>18</v>
      </c>
      <c r="D332" s="17" t="s">
        <v>19</v>
      </c>
      <c r="E332" s="17" t="s">
        <v>19</v>
      </c>
      <c r="F332" s="31" t="s">
        <v>59</v>
      </c>
      <c r="G332" s="17" t="s">
        <v>19</v>
      </c>
      <c r="H332" s="17" t="s">
        <v>19</v>
      </c>
      <c r="I332" s="31" t="s">
        <v>59</v>
      </c>
      <c r="J332" s="17" t="s">
        <v>19</v>
      </c>
      <c r="K332" s="17" t="s">
        <v>19</v>
      </c>
      <c r="L332" s="31" t="s">
        <v>59</v>
      </c>
      <c r="M332" s="17" t="s">
        <v>21</v>
      </c>
      <c r="N332" s="19" t="s">
        <v>22</v>
      </c>
      <c r="O332" s="54" t="s">
        <v>6</v>
      </c>
      <c r="P332" s="55" t="s">
        <v>84</v>
      </c>
      <c r="Q332" s="56" t="s">
        <v>85</v>
      </c>
      <c r="R332" s="57" t="s">
        <v>86</v>
      </c>
      <c r="S332" s="56" t="s">
        <v>87</v>
      </c>
    </row>
    <row r="333" spans="1:19" ht="13.5" thickTop="1" x14ac:dyDescent="0.2">
      <c r="A333" s="1" t="s">
        <v>38</v>
      </c>
      <c r="B333" s="2">
        <v>17060</v>
      </c>
      <c r="C333" s="2">
        <v>550</v>
      </c>
      <c r="D333" s="2">
        <v>204</v>
      </c>
      <c r="E333" s="2">
        <v>11</v>
      </c>
      <c r="F333" s="35">
        <v>0.94</v>
      </c>
      <c r="G333" s="2">
        <v>335</v>
      </c>
      <c r="H333" s="2">
        <v>11.5</v>
      </c>
      <c r="I333" s="35">
        <v>0.96</v>
      </c>
      <c r="J333" s="2">
        <v>598</v>
      </c>
      <c r="K333" s="2">
        <v>30</v>
      </c>
      <c r="L333" s="34">
        <f t="shared" ref="L333:L344" si="50">+(J333-K333)/J333</f>
        <v>0.94983277591973247</v>
      </c>
      <c r="M333" s="4">
        <v>23.64</v>
      </c>
      <c r="N333" s="3">
        <v>11.85</v>
      </c>
      <c r="O333" s="58">
        <f>C333/$C$2</f>
        <v>0.35054174633524537</v>
      </c>
      <c r="P333" s="59">
        <f>(C333*D333)/1000</f>
        <v>112.2</v>
      </c>
      <c r="Q333" s="60">
        <f>(P333)/$E$3</f>
        <v>0.18984771573604062</v>
      </c>
      <c r="R333" s="61">
        <f>(C333*G333)/1000</f>
        <v>184.25</v>
      </c>
      <c r="S333" s="60">
        <f>(R333)/$G$3</f>
        <v>0.28789062500000001</v>
      </c>
    </row>
    <row r="334" spans="1:19" x14ac:dyDescent="0.2">
      <c r="A334" s="1" t="s">
        <v>39</v>
      </c>
      <c r="B334" s="2">
        <v>9778</v>
      </c>
      <c r="C334" s="2">
        <v>349</v>
      </c>
      <c r="D334" s="2">
        <v>273</v>
      </c>
      <c r="E334" s="2">
        <v>15</v>
      </c>
      <c r="F334" s="35">
        <v>0.95</v>
      </c>
      <c r="G334" s="2">
        <v>398</v>
      </c>
      <c r="H334" s="2">
        <v>14</v>
      </c>
      <c r="I334" s="35">
        <v>0.96</v>
      </c>
      <c r="J334" s="2">
        <v>741</v>
      </c>
      <c r="K334" s="2">
        <v>43</v>
      </c>
      <c r="L334" s="34">
        <f t="shared" si="50"/>
        <v>0.94197031039136303</v>
      </c>
      <c r="M334" s="3">
        <v>2.8</v>
      </c>
      <c r="N334" s="3">
        <v>11.85</v>
      </c>
      <c r="O334" s="58">
        <f>C334/$C$2</f>
        <v>0.2224346717654557</v>
      </c>
      <c r="P334" s="59">
        <f>(C334*D334)/1000</f>
        <v>95.277000000000001</v>
      </c>
      <c r="Q334" s="60">
        <f t="shared" ref="Q334:Q346" si="51">(P334)/$E$3</f>
        <v>0.16121319796954314</v>
      </c>
      <c r="R334" s="61">
        <f>(C334*G334)/1000</f>
        <v>138.90199999999999</v>
      </c>
      <c r="S334" s="60">
        <f t="shared" ref="S334:S346" si="52">(R334)/$G$3</f>
        <v>0.21703437499999997</v>
      </c>
    </row>
    <row r="335" spans="1:19" x14ac:dyDescent="0.2">
      <c r="A335" s="1" t="s">
        <v>40</v>
      </c>
      <c r="B335" s="2">
        <v>12102</v>
      </c>
      <c r="C335" s="2">
        <v>390</v>
      </c>
      <c r="D335" s="2">
        <v>244</v>
      </c>
      <c r="E335" s="2">
        <v>13</v>
      </c>
      <c r="F335" s="35">
        <v>0.95</v>
      </c>
      <c r="G335" s="2">
        <v>347</v>
      </c>
      <c r="H335" s="2">
        <v>12</v>
      </c>
      <c r="I335" s="35">
        <v>0.96</v>
      </c>
      <c r="J335" s="2">
        <v>653</v>
      </c>
      <c r="K335" s="2">
        <v>39</v>
      </c>
      <c r="L335" s="34">
        <f t="shared" si="50"/>
        <v>0.9402756508422665</v>
      </c>
      <c r="M335" s="3"/>
      <c r="N335" s="3">
        <v>12.63</v>
      </c>
      <c r="O335" s="58">
        <f>C335/$C$2</f>
        <v>0.24856596558317401</v>
      </c>
      <c r="P335" s="59">
        <f>(C335*D335)/1000</f>
        <v>95.16</v>
      </c>
      <c r="Q335" s="60">
        <f t="shared" si="51"/>
        <v>0.16101522842639593</v>
      </c>
      <c r="R335" s="61">
        <f>(C335*G335)/1000</f>
        <v>135.33000000000001</v>
      </c>
      <c r="S335" s="60">
        <f t="shared" si="52"/>
        <v>0.21145312500000002</v>
      </c>
    </row>
    <row r="336" spans="1:19" x14ac:dyDescent="0.2">
      <c r="A336" s="1" t="s">
        <v>41</v>
      </c>
      <c r="B336" s="2">
        <v>14563</v>
      </c>
      <c r="C336" s="2">
        <f>+B336/30</f>
        <v>485.43333333333334</v>
      </c>
      <c r="D336" s="2">
        <v>310</v>
      </c>
      <c r="E336" s="2">
        <v>18</v>
      </c>
      <c r="F336" s="34">
        <f t="shared" ref="F336:F344" si="53">+(D336-E336)/D336</f>
        <v>0.9419354838709677</v>
      </c>
      <c r="G336" s="2">
        <v>369</v>
      </c>
      <c r="H336" s="2">
        <v>16</v>
      </c>
      <c r="I336" s="34">
        <f t="shared" ref="I336:I344" si="54">+(G336-H336)/G336</f>
        <v>0.95663956639566394</v>
      </c>
      <c r="J336" s="2">
        <v>766</v>
      </c>
      <c r="K336" s="2">
        <v>46</v>
      </c>
      <c r="L336" s="34">
        <f t="shared" si="50"/>
        <v>0.93994778067885121</v>
      </c>
      <c r="M336" s="3">
        <v>19.579999999999998</v>
      </c>
      <c r="N336" s="3">
        <v>12.04</v>
      </c>
      <c r="O336" s="58">
        <f>C336/$C$2</f>
        <v>0.30939026981091988</v>
      </c>
      <c r="P336" s="59">
        <f>(C336*D336)/1000</f>
        <v>150.48433333333335</v>
      </c>
      <c r="Q336" s="60">
        <f t="shared" si="51"/>
        <v>0.25462662154540333</v>
      </c>
      <c r="R336" s="61">
        <f>(C336*G336)/1000</f>
        <v>179.1249</v>
      </c>
      <c r="S336" s="60">
        <f t="shared" si="52"/>
        <v>0.27988265624999997</v>
      </c>
    </row>
    <row r="337" spans="1:19" x14ac:dyDescent="0.2">
      <c r="A337" s="1" t="s">
        <v>42</v>
      </c>
      <c r="B337" s="2">
        <v>14129</v>
      </c>
      <c r="C337" s="2">
        <f>+B337/31</f>
        <v>455.77419354838707</v>
      </c>
      <c r="D337" s="2">
        <v>270</v>
      </c>
      <c r="E337" s="2">
        <v>18</v>
      </c>
      <c r="F337" s="34">
        <f t="shared" si="53"/>
        <v>0.93333333333333335</v>
      </c>
      <c r="G337" s="2">
        <v>316</v>
      </c>
      <c r="H337" s="2">
        <v>16</v>
      </c>
      <c r="I337" s="34">
        <f t="shared" si="54"/>
        <v>0.94936708860759489</v>
      </c>
      <c r="J337" s="2">
        <v>669</v>
      </c>
      <c r="K337" s="2">
        <v>39</v>
      </c>
      <c r="L337" s="34">
        <f t="shared" si="50"/>
        <v>0.94170403587443952</v>
      </c>
      <c r="M337" s="3">
        <v>19.579999999999998</v>
      </c>
      <c r="N337" s="3">
        <v>12.31</v>
      </c>
      <c r="O337" s="58">
        <f>C337/$C$2</f>
        <v>0.29048705771089045</v>
      </c>
      <c r="P337" s="59">
        <f>(C337*D337)/1000</f>
        <v>123.05903225806452</v>
      </c>
      <c r="Q337" s="60">
        <f t="shared" si="51"/>
        <v>0.20822171278860324</v>
      </c>
      <c r="R337" s="61">
        <f>(C337*G337)/1000</f>
        <v>144.02464516129029</v>
      </c>
      <c r="S337" s="60">
        <f t="shared" si="52"/>
        <v>0.22503850806451609</v>
      </c>
    </row>
    <row r="338" spans="1:19" x14ac:dyDescent="0.2">
      <c r="A338" s="1" t="s">
        <v>43</v>
      </c>
      <c r="B338" s="2">
        <v>16188</v>
      </c>
      <c r="C338" s="2">
        <f>+B338/30</f>
        <v>539.6</v>
      </c>
      <c r="D338" s="2">
        <v>277</v>
      </c>
      <c r="E338" s="2">
        <v>15</v>
      </c>
      <c r="F338" s="34">
        <f t="shared" si="53"/>
        <v>0.94584837545126355</v>
      </c>
      <c r="G338" s="2">
        <v>344</v>
      </c>
      <c r="H338" s="2">
        <v>17</v>
      </c>
      <c r="I338" s="34">
        <f t="shared" si="54"/>
        <v>0.95058139534883723</v>
      </c>
      <c r="J338" s="2">
        <v>662</v>
      </c>
      <c r="K338" s="2">
        <v>39</v>
      </c>
      <c r="L338" s="34">
        <f t="shared" si="50"/>
        <v>0.94108761329305135</v>
      </c>
      <c r="M338" s="3">
        <v>21.3</v>
      </c>
      <c r="N338" s="3"/>
      <c r="O338" s="58">
        <f>C338/$C$2</f>
        <v>0.34391332058636076</v>
      </c>
      <c r="P338" s="59">
        <f>(C338*D338)/1000</f>
        <v>149.4692</v>
      </c>
      <c r="Q338" s="60">
        <f t="shared" si="51"/>
        <v>0.25290896785109984</v>
      </c>
      <c r="R338" s="61">
        <f>(C338*G338)/1000</f>
        <v>185.6224</v>
      </c>
      <c r="S338" s="60">
        <f t="shared" si="52"/>
        <v>0.29003499999999999</v>
      </c>
    </row>
    <row r="339" spans="1:19" x14ac:dyDescent="0.2">
      <c r="A339" s="1" t="s">
        <v>44</v>
      </c>
      <c r="B339" s="2">
        <f>13218+11003+344</f>
        <v>24565</v>
      </c>
      <c r="C339" s="2">
        <f>+B339/31</f>
        <v>792.41935483870964</v>
      </c>
      <c r="D339" s="2">
        <v>216</v>
      </c>
      <c r="E339" s="2">
        <v>10</v>
      </c>
      <c r="F339" s="34">
        <f t="shared" si="53"/>
        <v>0.95370370370370372</v>
      </c>
      <c r="G339" s="2">
        <v>396</v>
      </c>
      <c r="H339" s="2">
        <v>14</v>
      </c>
      <c r="I339" s="34">
        <f t="shared" si="54"/>
        <v>0.96464646464646464</v>
      </c>
      <c r="J339" s="2">
        <v>683</v>
      </c>
      <c r="K339" s="2">
        <v>40</v>
      </c>
      <c r="L339" s="34">
        <f t="shared" si="50"/>
        <v>0.94143484626647145</v>
      </c>
      <c r="M339" s="3">
        <v>21.44</v>
      </c>
      <c r="N339" s="3">
        <v>12.03</v>
      </c>
      <c r="O339" s="58">
        <f>C339/$C$2</f>
        <v>0.50504738995456322</v>
      </c>
      <c r="P339" s="59">
        <f>(C339*D339)/1000</f>
        <v>171.16258064516128</v>
      </c>
      <c r="Q339" s="60">
        <f t="shared" si="51"/>
        <v>0.28961519567709187</v>
      </c>
      <c r="R339" s="61">
        <f>(C339*G339)/1000</f>
        <v>313.79806451612905</v>
      </c>
      <c r="S339" s="60">
        <f t="shared" si="52"/>
        <v>0.49030947580645162</v>
      </c>
    </row>
    <row r="340" spans="1:19" x14ac:dyDescent="0.2">
      <c r="A340" s="1" t="s">
        <v>45</v>
      </c>
      <c r="B340" s="2">
        <v>32129</v>
      </c>
      <c r="C340" s="2">
        <v>1036</v>
      </c>
      <c r="D340" s="2">
        <v>233</v>
      </c>
      <c r="E340" s="2">
        <v>29</v>
      </c>
      <c r="F340" s="34">
        <f t="shared" si="53"/>
        <v>0.87553648068669532</v>
      </c>
      <c r="G340" s="2">
        <v>406</v>
      </c>
      <c r="H340" s="2">
        <v>24</v>
      </c>
      <c r="I340" s="34">
        <f t="shared" si="54"/>
        <v>0.94088669950738912</v>
      </c>
      <c r="J340" s="2">
        <v>679</v>
      </c>
      <c r="K340" s="2">
        <v>73</v>
      </c>
      <c r="L340" s="34">
        <f t="shared" si="50"/>
        <v>0.8924889543446245</v>
      </c>
      <c r="M340" s="3"/>
      <c r="N340" s="3">
        <v>12.47</v>
      </c>
      <c r="O340" s="58">
        <f>C340/$C$2</f>
        <v>0.66029318036966222</v>
      </c>
      <c r="P340" s="59">
        <f>(C340*D340)/1000</f>
        <v>241.38800000000001</v>
      </c>
      <c r="Q340" s="60">
        <f t="shared" si="51"/>
        <v>0.40843993231810494</v>
      </c>
      <c r="R340" s="61">
        <f>(C340*G340)/1000</f>
        <v>420.61599999999999</v>
      </c>
      <c r="S340" s="60">
        <f t="shared" si="52"/>
        <v>0.65721249999999998</v>
      </c>
    </row>
    <row r="341" spans="1:19" x14ac:dyDescent="0.2">
      <c r="A341" s="1" t="s">
        <v>46</v>
      </c>
      <c r="B341" s="2">
        <v>16171</v>
      </c>
      <c r="C341" s="2">
        <v>539</v>
      </c>
      <c r="D341" s="2">
        <v>214</v>
      </c>
      <c r="E341" s="2">
        <v>16</v>
      </c>
      <c r="F341" s="37">
        <f t="shared" si="53"/>
        <v>0.92523364485981308</v>
      </c>
      <c r="G341" s="2">
        <v>396</v>
      </c>
      <c r="H341" s="2">
        <v>14</v>
      </c>
      <c r="I341" s="37">
        <f t="shared" si="54"/>
        <v>0.96464646464646464</v>
      </c>
      <c r="J341" s="2">
        <v>707</v>
      </c>
      <c r="K341" s="2">
        <v>71</v>
      </c>
      <c r="L341" s="37">
        <f t="shared" si="50"/>
        <v>0.89957567185289955</v>
      </c>
      <c r="M341" s="3"/>
      <c r="N341" s="3">
        <v>12.95</v>
      </c>
      <c r="O341" s="58">
        <f>C341/$C$2</f>
        <v>0.34353091140854047</v>
      </c>
      <c r="P341" s="59">
        <f>(C341*D341)/1000</f>
        <v>115.346</v>
      </c>
      <c r="Q341" s="60">
        <f t="shared" si="51"/>
        <v>0.19517089678510999</v>
      </c>
      <c r="R341" s="61">
        <f>(C341*G341)/1000</f>
        <v>213.44399999999999</v>
      </c>
      <c r="S341" s="60">
        <f t="shared" si="52"/>
        <v>0.33350625</v>
      </c>
    </row>
    <row r="342" spans="1:19" x14ac:dyDescent="0.2">
      <c r="A342" s="1" t="s">
        <v>47</v>
      </c>
      <c r="B342" s="2">
        <v>12207</v>
      </c>
      <c r="C342" s="2">
        <v>394</v>
      </c>
      <c r="D342" s="2">
        <v>229</v>
      </c>
      <c r="E342" s="2">
        <v>15</v>
      </c>
      <c r="F342" s="34">
        <f t="shared" si="53"/>
        <v>0.93449781659388642</v>
      </c>
      <c r="G342" s="2">
        <v>314</v>
      </c>
      <c r="H342" s="2">
        <v>14</v>
      </c>
      <c r="I342" s="34">
        <f t="shared" si="54"/>
        <v>0.95541401273885351</v>
      </c>
      <c r="J342" s="2">
        <v>576</v>
      </c>
      <c r="K342" s="2">
        <v>44</v>
      </c>
      <c r="L342" s="34">
        <f t="shared" si="50"/>
        <v>0.92361111111111116</v>
      </c>
      <c r="M342" s="3">
        <v>19.96</v>
      </c>
      <c r="N342" s="3">
        <v>13</v>
      </c>
      <c r="O342" s="58">
        <f>C342/$C$2</f>
        <v>0.25111536010197577</v>
      </c>
      <c r="P342" s="59">
        <f>(C342*D342)/1000</f>
        <v>90.225999999999999</v>
      </c>
      <c r="Q342" s="60">
        <f t="shared" si="51"/>
        <v>0.15266666666666667</v>
      </c>
      <c r="R342" s="61">
        <f>(C342*G342)/1000</f>
        <v>123.71599999999999</v>
      </c>
      <c r="S342" s="60">
        <f t="shared" si="52"/>
        <v>0.19330624999999999</v>
      </c>
    </row>
    <row r="343" spans="1:19" x14ac:dyDescent="0.2">
      <c r="A343" s="23" t="s">
        <v>48</v>
      </c>
      <c r="B343" s="2">
        <v>11058</v>
      </c>
      <c r="C343" s="2">
        <f>B343/30</f>
        <v>368.6</v>
      </c>
      <c r="D343" s="2">
        <v>196</v>
      </c>
      <c r="E343" s="2">
        <v>9</v>
      </c>
      <c r="F343" s="34">
        <f t="shared" si="53"/>
        <v>0.95408163265306123</v>
      </c>
      <c r="G343" s="2">
        <v>306</v>
      </c>
      <c r="H343" s="2">
        <v>9</v>
      </c>
      <c r="I343" s="34">
        <f t="shared" si="54"/>
        <v>0.97058823529411764</v>
      </c>
      <c r="J343" s="2">
        <v>594</v>
      </c>
      <c r="K343" s="2">
        <v>46</v>
      </c>
      <c r="L343" s="34">
        <f t="shared" si="50"/>
        <v>0.92255892255892258</v>
      </c>
      <c r="M343" s="3"/>
      <c r="N343" s="3">
        <v>12.97</v>
      </c>
      <c r="O343" s="58">
        <f>C343/$C$2</f>
        <v>0.23492670490758447</v>
      </c>
      <c r="P343" s="59">
        <f>(C343*D343)/1000</f>
        <v>72.24560000000001</v>
      </c>
      <c r="Q343" s="60">
        <f t="shared" si="51"/>
        <v>0.12224297800338411</v>
      </c>
      <c r="R343" s="61">
        <f>(C343*G343)/1000</f>
        <v>112.7916</v>
      </c>
      <c r="S343" s="60">
        <f t="shared" si="52"/>
        <v>0.17623687500000002</v>
      </c>
    </row>
    <row r="344" spans="1:19" ht="13.5" thickBot="1" x14ac:dyDescent="0.25">
      <c r="A344" s="25" t="s">
        <v>49</v>
      </c>
      <c r="B344" s="2">
        <v>11596</v>
      </c>
      <c r="C344" s="2">
        <v>374</v>
      </c>
      <c r="D344" s="2">
        <v>236</v>
      </c>
      <c r="E344" s="2">
        <v>6</v>
      </c>
      <c r="F344" s="34">
        <f t="shared" si="53"/>
        <v>0.97457627118644063</v>
      </c>
      <c r="G344" s="2">
        <v>395</v>
      </c>
      <c r="H344" s="2">
        <v>6</v>
      </c>
      <c r="I344" s="34">
        <f t="shared" si="54"/>
        <v>0.98481012658227851</v>
      </c>
      <c r="J344" s="2">
        <v>643</v>
      </c>
      <c r="K344" s="2">
        <v>28</v>
      </c>
      <c r="L344" s="34">
        <f t="shared" si="50"/>
        <v>0.95645412130637641</v>
      </c>
      <c r="M344" s="3">
        <v>0</v>
      </c>
      <c r="N344" s="3"/>
      <c r="O344" s="58">
        <f>C344/$C$2</f>
        <v>0.23836838750796685</v>
      </c>
      <c r="P344" s="59">
        <f>(C344*D344)/1000</f>
        <v>88.263999999999996</v>
      </c>
      <c r="Q344" s="60">
        <f t="shared" si="51"/>
        <v>0.14934686971235195</v>
      </c>
      <c r="R344" s="61">
        <f>(C344*G344)/1000</f>
        <v>147.72999999999999</v>
      </c>
      <c r="S344" s="60">
        <f t="shared" si="52"/>
        <v>0.230828125</v>
      </c>
    </row>
    <row r="345" spans="1:19" ht="13.5" thickTop="1" x14ac:dyDescent="0.2">
      <c r="A345" s="24" t="s">
        <v>109</v>
      </c>
      <c r="B345" s="33">
        <f>SUM(B333:B344)</f>
        <v>191546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>
        <f>SUM(M333:M344)</f>
        <v>128.29999999999998</v>
      </c>
      <c r="N345" s="6"/>
      <c r="O345" s="62"/>
      <c r="P345" s="63"/>
      <c r="Q345" s="64"/>
      <c r="R345" s="65"/>
      <c r="S345" s="64"/>
    </row>
    <row r="346" spans="1:19" ht="13.5" thickBot="1" x14ac:dyDescent="0.25">
      <c r="A346" s="7" t="s">
        <v>110</v>
      </c>
      <c r="B346" s="8">
        <f>AVERAGE(B333:B344)</f>
        <v>15962.166666666666</v>
      </c>
      <c r="C346" s="8">
        <f t="shared" ref="C346:N346" si="55">AVERAGE(C333:C344)</f>
        <v>522.81890681003586</v>
      </c>
      <c r="D346" s="8">
        <f t="shared" si="55"/>
        <v>241.83333333333334</v>
      </c>
      <c r="E346" s="8">
        <f>AVERAGE(E333:E344)</f>
        <v>14.583333333333334</v>
      </c>
      <c r="F346" s="36">
        <f>AVERAGE(F333:F344)</f>
        <v>0.93989556186159706</v>
      </c>
      <c r="G346" s="8">
        <f>AVERAGE(G333:G344)</f>
        <v>360.16666666666669</v>
      </c>
      <c r="H346" s="8">
        <f>AVERAGE(H333:H344)</f>
        <v>13.958333333333334</v>
      </c>
      <c r="I346" s="36">
        <f>AVERAGE(I333:I344)</f>
        <v>0.95979833781397195</v>
      </c>
      <c r="J346" s="8">
        <f t="shared" si="55"/>
        <v>664.25</v>
      </c>
      <c r="K346" s="8">
        <f>AVERAGE(K333:K344)</f>
        <v>44.833333333333336</v>
      </c>
      <c r="L346" s="36">
        <f>AVERAGE(L333:L344)</f>
        <v>0.93257848287000888</v>
      </c>
      <c r="M346" s="8">
        <f t="shared" si="55"/>
        <v>16.037499999999998</v>
      </c>
      <c r="N346" s="26">
        <f t="shared" si="55"/>
        <v>12.41</v>
      </c>
      <c r="O346" s="66">
        <f>C346/$C$2</f>
        <v>0.33321791383686161</v>
      </c>
      <c r="P346" s="67">
        <f>(C346*D346)/1000</f>
        <v>126.43503896356034</v>
      </c>
      <c r="Q346" s="68">
        <f t="shared" si="51"/>
        <v>0.21393407608047435</v>
      </c>
      <c r="R346" s="69">
        <f>(C346*G346)/1000</f>
        <v>188.30194293608128</v>
      </c>
      <c r="S346" s="68">
        <f t="shared" si="52"/>
        <v>0.29422178583762698</v>
      </c>
    </row>
    <row r="347" spans="1:19" ht="13.5" thickTop="1" x14ac:dyDescent="0.2"/>
    <row r="348" spans="1:19" ht="13.5" thickBot="1" x14ac:dyDescent="0.25"/>
    <row r="349" spans="1:19" ht="13.5" thickTop="1" x14ac:dyDescent="0.2">
      <c r="A349" s="20" t="s">
        <v>5</v>
      </c>
      <c r="B349" s="21" t="s">
        <v>6</v>
      </c>
      <c r="C349" s="21" t="s">
        <v>6</v>
      </c>
      <c r="D349" s="21" t="s">
        <v>7</v>
      </c>
      <c r="E349" s="21" t="s">
        <v>8</v>
      </c>
      <c r="F349" s="30" t="s">
        <v>2</v>
      </c>
      <c r="G349" s="21" t="s">
        <v>9</v>
      </c>
      <c r="H349" s="21" t="s">
        <v>10</v>
      </c>
      <c r="I349" s="30" t="s">
        <v>3</v>
      </c>
      <c r="J349" s="21" t="s">
        <v>11</v>
      </c>
      <c r="K349" s="21" t="s">
        <v>12</v>
      </c>
      <c r="L349" s="30" t="s">
        <v>13</v>
      </c>
      <c r="M349" s="21" t="s">
        <v>14</v>
      </c>
      <c r="N349" s="22" t="s">
        <v>15</v>
      </c>
      <c r="O349" s="50" t="s">
        <v>80</v>
      </c>
      <c r="P349" s="51" t="s">
        <v>81</v>
      </c>
      <c r="Q349" s="52" t="s">
        <v>82</v>
      </c>
      <c r="R349" s="53" t="s">
        <v>80</v>
      </c>
      <c r="S349" s="52" t="s">
        <v>80</v>
      </c>
    </row>
    <row r="350" spans="1:19" ht="13.5" thickBot="1" x14ac:dyDescent="0.25">
      <c r="A350" s="16" t="s">
        <v>111</v>
      </c>
      <c r="B350" s="17" t="s">
        <v>17</v>
      </c>
      <c r="C350" s="18" t="s">
        <v>18</v>
      </c>
      <c r="D350" s="17" t="s">
        <v>19</v>
      </c>
      <c r="E350" s="17" t="s">
        <v>19</v>
      </c>
      <c r="F350" s="31" t="s">
        <v>59</v>
      </c>
      <c r="G350" s="17" t="s">
        <v>19</v>
      </c>
      <c r="H350" s="17" t="s">
        <v>19</v>
      </c>
      <c r="I350" s="31" t="s">
        <v>59</v>
      </c>
      <c r="J350" s="17" t="s">
        <v>19</v>
      </c>
      <c r="K350" s="17" t="s">
        <v>19</v>
      </c>
      <c r="L350" s="31" t="s">
        <v>59</v>
      </c>
      <c r="M350" s="17" t="s">
        <v>21</v>
      </c>
      <c r="N350" s="19" t="s">
        <v>22</v>
      </c>
      <c r="O350" s="54" t="s">
        <v>6</v>
      </c>
      <c r="P350" s="55" t="s">
        <v>84</v>
      </c>
      <c r="Q350" s="56" t="s">
        <v>85</v>
      </c>
      <c r="R350" s="57" t="s">
        <v>86</v>
      </c>
      <c r="S350" s="56" t="s">
        <v>87</v>
      </c>
    </row>
    <row r="351" spans="1:19" ht="13.5" thickTop="1" x14ac:dyDescent="0.2">
      <c r="A351" s="1" t="s">
        <v>38</v>
      </c>
      <c r="B351" s="2">
        <v>10722</v>
      </c>
      <c r="C351" s="2">
        <v>346</v>
      </c>
      <c r="D351" s="2">
        <v>247</v>
      </c>
      <c r="E351" s="2">
        <v>17</v>
      </c>
      <c r="F351" s="35">
        <f t="shared" ref="F351:F362" si="56">+(D351-E351)/D351</f>
        <v>0.93117408906882593</v>
      </c>
      <c r="G351" s="2">
        <v>369</v>
      </c>
      <c r="H351" s="2">
        <v>10</v>
      </c>
      <c r="I351" s="35">
        <f>+(G351-H351)/G351</f>
        <v>0.97289972899728994</v>
      </c>
      <c r="J351" s="2">
        <v>696</v>
      </c>
      <c r="K351" s="2">
        <v>38</v>
      </c>
      <c r="L351" s="34">
        <f t="shared" ref="L351:L362" si="57">+(J351-K351)/J351</f>
        <v>0.9454022988505747</v>
      </c>
      <c r="M351" s="4">
        <v>0</v>
      </c>
      <c r="N351" s="3">
        <v>0</v>
      </c>
      <c r="O351" s="58">
        <f>C351/$C$2</f>
        <v>0.22052262587635438</v>
      </c>
      <c r="P351" s="59">
        <f>(C351*D351)/1000</f>
        <v>85.462000000000003</v>
      </c>
      <c r="Q351" s="60">
        <f>(P351)/$E$3</f>
        <v>0.14460575296108291</v>
      </c>
      <c r="R351" s="61">
        <f>(C351*G351)/1000</f>
        <v>127.67400000000001</v>
      </c>
      <c r="S351" s="60">
        <f>(R351)/$G$3</f>
        <v>0.199490625</v>
      </c>
    </row>
    <row r="352" spans="1:19" x14ac:dyDescent="0.2">
      <c r="A352" s="1" t="s">
        <v>39</v>
      </c>
      <c r="B352" s="2">
        <v>11883</v>
      </c>
      <c r="C352" s="2">
        <v>424</v>
      </c>
      <c r="D352" s="2">
        <v>216</v>
      </c>
      <c r="E352" s="2">
        <v>32</v>
      </c>
      <c r="F352" s="35">
        <f t="shared" si="56"/>
        <v>0.85185185185185186</v>
      </c>
      <c r="G352" s="2">
        <v>319</v>
      </c>
      <c r="H352" s="2">
        <v>8</v>
      </c>
      <c r="I352" s="35">
        <f t="shared" ref="I352:I362" si="58">+(G352-H352)/G352</f>
        <v>0.97492163009404387</v>
      </c>
      <c r="J352" s="2">
        <v>625</v>
      </c>
      <c r="K352" s="2">
        <v>47</v>
      </c>
      <c r="L352" s="34">
        <f t="shared" si="57"/>
        <v>0.92479999999999996</v>
      </c>
      <c r="M352" s="3">
        <v>0</v>
      </c>
      <c r="N352" s="3">
        <v>0</v>
      </c>
      <c r="O352" s="58">
        <f>C352/$C$2</f>
        <v>0.27023581899298915</v>
      </c>
      <c r="P352" s="59">
        <f>(C352*D352)/1000</f>
        <v>91.584000000000003</v>
      </c>
      <c r="Q352" s="60">
        <f t="shared" ref="Q352:Q364" si="59">(P352)/$E$3</f>
        <v>0.15496446700507616</v>
      </c>
      <c r="R352" s="61">
        <f>(C352*G352)/1000</f>
        <v>135.256</v>
      </c>
      <c r="S352" s="60">
        <f t="shared" ref="S352:S364" si="60">(R352)/$G$3</f>
        <v>0.21133750000000001</v>
      </c>
    </row>
    <row r="353" spans="1:19" x14ac:dyDescent="0.2">
      <c r="A353" s="1" t="s">
        <v>40</v>
      </c>
      <c r="B353" s="2">
        <v>14764</v>
      </c>
      <c r="C353" s="2">
        <v>476</v>
      </c>
      <c r="D353" s="2">
        <v>221</v>
      </c>
      <c r="E353" s="2">
        <v>9</v>
      </c>
      <c r="F353" s="35">
        <f t="shared" si="56"/>
        <v>0.95927601809954754</v>
      </c>
      <c r="G353" s="2">
        <v>366</v>
      </c>
      <c r="H353" s="2">
        <v>5</v>
      </c>
      <c r="I353" s="35">
        <f t="shared" si="58"/>
        <v>0.98633879781420764</v>
      </c>
      <c r="J353" s="2">
        <v>622</v>
      </c>
      <c r="K353" s="2">
        <v>29</v>
      </c>
      <c r="L353" s="34">
        <f t="shared" si="57"/>
        <v>0.95337620578778137</v>
      </c>
      <c r="M353" s="3">
        <v>0</v>
      </c>
      <c r="N353" s="3">
        <v>0</v>
      </c>
      <c r="O353" s="58">
        <f>C353/$C$2</f>
        <v>0.30337794773741239</v>
      </c>
      <c r="P353" s="59">
        <f>(C353*D353)/1000</f>
        <v>105.196</v>
      </c>
      <c r="Q353" s="60">
        <f t="shared" si="59"/>
        <v>0.17799661590524535</v>
      </c>
      <c r="R353" s="61">
        <f>(C353*G353)/1000</f>
        <v>174.21600000000001</v>
      </c>
      <c r="S353" s="60">
        <f t="shared" si="60"/>
        <v>0.27221250000000002</v>
      </c>
    </row>
    <row r="354" spans="1:19" x14ac:dyDescent="0.2">
      <c r="A354" s="1" t="s">
        <v>41</v>
      </c>
      <c r="B354" s="2">
        <v>13434</v>
      </c>
      <c r="C354" s="2">
        <v>448</v>
      </c>
      <c r="D354" s="2">
        <v>248</v>
      </c>
      <c r="E354" s="2">
        <v>12</v>
      </c>
      <c r="F354" s="35">
        <f t="shared" si="56"/>
        <v>0.95161290322580649</v>
      </c>
      <c r="G354" s="2">
        <v>329</v>
      </c>
      <c r="H354" s="2">
        <v>11</v>
      </c>
      <c r="I354" s="35">
        <f t="shared" si="58"/>
        <v>0.96656534954407292</v>
      </c>
      <c r="J354" s="2">
        <v>647</v>
      </c>
      <c r="K354" s="2">
        <v>43</v>
      </c>
      <c r="L354" s="34">
        <f t="shared" si="57"/>
        <v>0.93353941267387941</v>
      </c>
      <c r="M354" s="3">
        <v>0</v>
      </c>
      <c r="N354" s="3">
        <v>0</v>
      </c>
      <c r="O354" s="58">
        <f>C354/$C$2</f>
        <v>0.28553218610579989</v>
      </c>
      <c r="P354" s="59">
        <f>(C354*D354)/1000</f>
        <v>111.104</v>
      </c>
      <c r="Q354" s="60">
        <f t="shared" si="59"/>
        <v>0.18799323181049069</v>
      </c>
      <c r="R354" s="61">
        <f>(C354*G354)/1000</f>
        <v>147.392</v>
      </c>
      <c r="S354" s="60">
        <f t="shared" si="60"/>
        <v>0.2303</v>
      </c>
    </row>
    <row r="355" spans="1:19" x14ac:dyDescent="0.2">
      <c r="A355" s="1" t="s">
        <v>42</v>
      </c>
      <c r="B355" s="2">
        <v>13241</v>
      </c>
      <c r="C355" s="2">
        <v>427</v>
      </c>
      <c r="D355" s="2">
        <v>239</v>
      </c>
      <c r="E355" s="2">
        <v>15</v>
      </c>
      <c r="F355" s="35">
        <f t="shared" si="56"/>
        <v>0.93723849372384938</v>
      </c>
      <c r="G355" s="2">
        <v>321</v>
      </c>
      <c r="H355" s="2">
        <v>11</v>
      </c>
      <c r="I355" s="35">
        <f t="shared" si="58"/>
        <v>0.96573208722741433</v>
      </c>
      <c r="J355" s="2">
        <v>606</v>
      </c>
      <c r="K355" s="2">
        <v>38</v>
      </c>
      <c r="L355" s="34">
        <f t="shared" si="57"/>
        <v>0.93729372937293731</v>
      </c>
      <c r="M355" s="3">
        <v>26.06</v>
      </c>
      <c r="N355" s="3">
        <v>12.66</v>
      </c>
      <c r="O355" s="58">
        <f>C355/$C$2</f>
        <v>0.27214786488209053</v>
      </c>
      <c r="P355" s="59">
        <f>(C355*D355)/1000</f>
        <v>102.053</v>
      </c>
      <c r="Q355" s="60">
        <f t="shared" si="59"/>
        <v>0.17267851099830794</v>
      </c>
      <c r="R355" s="61">
        <f>(C355*G355)/1000</f>
        <v>137.06700000000001</v>
      </c>
      <c r="S355" s="60">
        <f t="shared" si="60"/>
        <v>0.21416718750000002</v>
      </c>
    </row>
    <row r="356" spans="1:19" x14ac:dyDescent="0.2">
      <c r="A356" s="1" t="s">
        <v>43</v>
      </c>
      <c r="B356" s="2">
        <v>18687</v>
      </c>
      <c r="C356" s="2">
        <v>622.9</v>
      </c>
      <c r="D356" s="2">
        <v>270</v>
      </c>
      <c r="E356" s="2">
        <v>9</v>
      </c>
      <c r="F356" s="35">
        <f t="shared" si="56"/>
        <v>0.96666666666666667</v>
      </c>
      <c r="G356" s="2">
        <v>328</v>
      </c>
      <c r="H356" s="2">
        <v>8</v>
      </c>
      <c r="I356" s="35">
        <f t="shared" si="58"/>
        <v>0.97560975609756095</v>
      </c>
      <c r="J356" s="2">
        <v>613</v>
      </c>
      <c r="K356" s="2">
        <v>31</v>
      </c>
      <c r="L356" s="34">
        <f t="shared" si="57"/>
        <v>0.94942903752039154</v>
      </c>
      <c r="M356" s="3">
        <v>46.16</v>
      </c>
      <c r="N356" s="3">
        <v>12.82</v>
      </c>
      <c r="O356" s="58">
        <f>C356/$C$2</f>
        <v>0.39700446144040791</v>
      </c>
      <c r="P356" s="59">
        <f>(C356*D356)/1000</f>
        <v>168.18299999999999</v>
      </c>
      <c r="Q356" s="60">
        <f t="shared" si="59"/>
        <v>0.2845736040609137</v>
      </c>
      <c r="R356" s="61">
        <f>(C356*G356)/1000</f>
        <v>204.31119999999999</v>
      </c>
      <c r="S356" s="60">
        <f t="shared" si="60"/>
        <v>0.31923625</v>
      </c>
    </row>
    <row r="357" spans="1:19" x14ac:dyDescent="0.2">
      <c r="A357" s="1" t="s">
        <v>44</v>
      </c>
      <c r="B357" s="2">
        <v>23854</v>
      </c>
      <c r="C357" s="2">
        <v>769</v>
      </c>
      <c r="D357" s="2">
        <v>266</v>
      </c>
      <c r="E357" s="2">
        <v>14</v>
      </c>
      <c r="F357" s="35">
        <f t="shared" si="56"/>
        <v>0.94736842105263153</v>
      </c>
      <c r="G357" s="2">
        <v>386</v>
      </c>
      <c r="H357" s="2">
        <v>15</v>
      </c>
      <c r="I357" s="35">
        <f t="shared" si="58"/>
        <v>0.96113989637305697</v>
      </c>
      <c r="J357" s="2">
        <v>683</v>
      </c>
      <c r="K357" s="2">
        <v>61</v>
      </c>
      <c r="L357" s="34">
        <f t="shared" si="57"/>
        <v>0.91068814055636893</v>
      </c>
      <c r="M357" s="3">
        <v>0</v>
      </c>
      <c r="N357" s="3">
        <v>12.84</v>
      </c>
      <c r="O357" s="58">
        <f>C357/$C$2</f>
        <v>0.49012109623964306</v>
      </c>
      <c r="P357" s="59">
        <f>(C357*D357)/1000</f>
        <v>204.554</v>
      </c>
      <c r="Q357" s="60">
        <f t="shared" si="59"/>
        <v>0.34611505922165819</v>
      </c>
      <c r="R357" s="61">
        <f>(C357*G357)/1000</f>
        <v>296.834</v>
      </c>
      <c r="S357" s="60">
        <f t="shared" si="60"/>
        <v>0.46380312499999998</v>
      </c>
    </row>
    <row r="358" spans="1:19" x14ac:dyDescent="0.2">
      <c r="A358" s="1" t="s">
        <v>45</v>
      </c>
      <c r="B358" s="2">
        <v>35600</v>
      </c>
      <c r="C358" s="2">
        <v>1017</v>
      </c>
      <c r="D358" s="2">
        <v>264</v>
      </c>
      <c r="E358" s="2">
        <v>22</v>
      </c>
      <c r="F358" s="35">
        <f t="shared" si="56"/>
        <v>0.91666666666666663</v>
      </c>
      <c r="G358" s="2">
        <v>372</v>
      </c>
      <c r="H358" s="2">
        <v>18</v>
      </c>
      <c r="I358" s="35">
        <f t="shared" si="58"/>
        <v>0.95161290322580649</v>
      </c>
      <c r="J358" s="2">
        <v>681</v>
      </c>
      <c r="K358" s="2">
        <v>84</v>
      </c>
      <c r="L358" s="34">
        <f t="shared" si="57"/>
        <v>0.87665198237885467</v>
      </c>
      <c r="M358" s="3">
        <v>27.2</v>
      </c>
      <c r="N358" s="3">
        <v>15.58</v>
      </c>
      <c r="O358" s="58">
        <f>C358/$C$2</f>
        <v>0.64818355640535374</v>
      </c>
      <c r="P358" s="59">
        <f>(C358*D358)/1000</f>
        <v>268.488</v>
      </c>
      <c r="Q358" s="60">
        <f t="shared" si="59"/>
        <v>0.4542944162436548</v>
      </c>
      <c r="R358" s="61">
        <f>(C358*G358)/1000</f>
        <v>378.32400000000001</v>
      </c>
      <c r="S358" s="60">
        <f t="shared" si="60"/>
        <v>0.59113125</v>
      </c>
    </row>
    <row r="359" spans="1:19" x14ac:dyDescent="0.2">
      <c r="A359" s="1" t="s">
        <v>46</v>
      </c>
      <c r="B359" s="2">
        <v>20217</v>
      </c>
      <c r="C359" s="2">
        <v>673.9</v>
      </c>
      <c r="D359" s="2">
        <v>271</v>
      </c>
      <c r="E359" s="2">
        <v>24</v>
      </c>
      <c r="F359" s="35">
        <f t="shared" si="56"/>
        <v>0.91143911439114389</v>
      </c>
      <c r="G359" s="2">
        <v>382</v>
      </c>
      <c r="H359" s="2">
        <v>21</v>
      </c>
      <c r="I359" s="35">
        <f t="shared" si="58"/>
        <v>0.94502617801047117</v>
      </c>
      <c r="J359" s="2">
        <v>654</v>
      </c>
      <c r="K359" s="2">
        <v>73</v>
      </c>
      <c r="L359" s="34">
        <f t="shared" si="57"/>
        <v>0.8883792048929664</v>
      </c>
      <c r="M359" s="3">
        <v>24.24</v>
      </c>
      <c r="N359" s="3">
        <v>14.5</v>
      </c>
      <c r="O359" s="58">
        <f>C359/$C$2</f>
        <v>0.42950924155513065</v>
      </c>
      <c r="P359" s="59">
        <f>(C359*D359)/1000</f>
        <v>182.62690000000001</v>
      </c>
      <c r="Q359" s="60">
        <f t="shared" si="59"/>
        <v>0.30901336717428091</v>
      </c>
      <c r="R359" s="61">
        <f>(C359*G359)/1000</f>
        <v>257.4298</v>
      </c>
      <c r="S359" s="60">
        <f t="shared" si="60"/>
        <v>0.40223406249999999</v>
      </c>
    </row>
    <row r="360" spans="1:19" x14ac:dyDescent="0.2">
      <c r="A360" s="1" t="s">
        <v>47</v>
      </c>
      <c r="B360" s="2">
        <v>24025</v>
      </c>
      <c r="C360" s="2">
        <v>775</v>
      </c>
      <c r="D360" s="2">
        <v>274</v>
      </c>
      <c r="E360" s="2">
        <v>11</v>
      </c>
      <c r="F360" s="35">
        <f t="shared" si="56"/>
        <v>0.95985401459854014</v>
      </c>
      <c r="G360" s="2">
        <v>269</v>
      </c>
      <c r="H360" s="2">
        <v>9</v>
      </c>
      <c r="I360" s="35">
        <f t="shared" si="58"/>
        <v>0.96654275092936803</v>
      </c>
      <c r="J360" s="2">
        <v>543</v>
      </c>
      <c r="K360" s="2">
        <v>28</v>
      </c>
      <c r="L360" s="34">
        <f t="shared" si="57"/>
        <v>0.94843462246777166</v>
      </c>
      <c r="M360" s="3">
        <v>55.24</v>
      </c>
      <c r="N360" s="3">
        <v>12.33</v>
      </c>
      <c r="O360" s="58">
        <f>C360/$C$2</f>
        <v>0.49394518801784576</v>
      </c>
      <c r="P360" s="59">
        <f>(C360*D360)/1000</f>
        <v>212.35</v>
      </c>
      <c r="Q360" s="60">
        <f t="shared" si="59"/>
        <v>0.35930626057529608</v>
      </c>
      <c r="R360" s="61">
        <f>(C360*G360)/1000</f>
        <v>208.47499999999999</v>
      </c>
      <c r="S360" s="60">
        <f t="shared" si="60"/>
        <v>0.3257421875</v>
      </c>
    </row>
    <row r="361" spans="1:19" x14ac:dyDescent="0.2">
      <c r="A361" s="23" t="s">
        <v>48</v>
      </c>
      <c r="B361" s="2">
        <v>18703</v>
      </c>
      <c r="C361" s="2">
        <v>623</v>
      </c>
      <c r="D361" s="2">
        <v>133</v>
      </c>
      <c r="E361" s="2">
        <v>9</v>
      </c>
      <c r="F361" s="35">
        <f t="shared" si="56"/>
        <v>0.93233082706766912</v>
      </c>
      <c r="G361" s="2">
        <v>198</v>
      </c>
      <c r="H361" s="2">
        <v>9</v>
      </c>
      <c r="I361" s="35">
        <f t="shared" si="58"/>
        <v>0.95454545454545459</v>
      </c>
      <c r="J361" s="2">
        <v>345</v>
      </c>
      <c r="K361" s="2">
        <v>27</v>
      </c>
      <c r="L361" s="34">
        <f t="shared" si="57"/>
        <v>0.92173913043478262</v>
      </c>
      <c r="M361" s="3">
        <v>27.26</v>
      </c>
      <c r="N361" s="3">
        <v>13.18</v>
      </c>
      <c r="O361" s="58">
        <f>C361/$C$2</f>
        <v>0.39706819630337797</v>
      </c>
      <c r="P361" s="59">
        <f>(C361*D361)/1000</f>
        <v>82.858999999999995</v>
      </c>
      <c r="Q361" s="60">
        <f t="shared" si="59"/>
        <v>0.14020135363790184</v>
      </c>
      <c r="R361" s="61">
        <f>(C361*G361)/1000</f>
        <v>123.354</v>
      </c>
      <c r="S361" s="60">
        <f t="shared" si="60"/>
        <v>0.192740625</v>
      </c>
    </row>
    <row r="362" spans="1:19" ht="13.5" thickBot="1" x14ac:dyDescent="0.25">
      <c r="A362" s="25" t="s">
        <v>49</v>
      </c>
      <c r="B362" s="2">
        <v>13190</v>
      </c>
      <c r="C362" s="2">
        <v>425</v>
      </c>
      <c r="D362" s="2">
        <v>174</v>
      </c>
      <c r="E362" s="2">
        <v>12</v>
      </c>
      <c r="F362" s="35">
        <f t="shared" si="56"/>
        <v>0.93103448275862066</v>
      </c>
      <c r="G362" s="2">
        <v>246</v>
      </c>
      <c r="H362" s="2">
        <v>11</v>
      </c>
      <c r="I362" s="35">
        <f t="shared" si="58"/>
        <v>0.95528455284552849</v>
      </c>
      <c r="J362" s="2">
        <v>469</v>
      </c>
      <c r="K362" s="2">
        <v>31</v>
      </c>
      <c r="L362" s="34">
        <f t="shared" si="57"/>
        <v>0.93390191897654584</v>
      </c>
      <c r="M362" s="3">
        <v>27.26</v>
      </c>
      <c r="N362" s="3">
        <v>13.48</v>
      </c>
      <c r="O362" s="58">
        <f>C362/$C$2</f>
        <v>0.27087316762268959</v>
      </c>
      <c r="P362" s="59">
        <f>(C362*D362)/1000</f>
        <v>73.95</v>
      </c>
      <c r="Q362" s="60">
        <f t="shared" si="59"/>
        <v>0.1251269035532995</v>
      </c>
      <c r="R362" s="61">
        <f>(C362*G362)/1000</f>
        <v>104.55</v>
      </c>
      <c r="S362" s="60">
        <f t="shared" si="60"/>
        <v>0.163359375</v>
      </c>
    </row>
    <row r="363" spans="1:19" ht="13.5" thickTop="1" x14ac:dyDescent="0.2">
      <c r="A363" s="24" t="s">
        <v>112</v>
      </c>
      <c r="B363" s="33">
        <f>SUM(B351:B362)</f>
        <v>218320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>
        <f>SUM(M351:M362)</f>
        <v>233.42</v>
      </c>
      <c r="N363" s="6"/>
      <c r="O363" s="62"/>
      <c r="P363" s="63"/>
      <c r="Q363" s="64"/>
      <c r="R363" s="65"/>
      <c r="S363" s="64"/>
    </row>
    <row r="364" spans="1:19" ht="13.5" thickBot="1" x14ac:dyDescent="0.25">
      <c r="A364" s="7" t="s">
        <v>113</v>
      </c>
      <c r="B364" s="8">
        <f t="shared" ref="B364:K364" si="61">AVERAGE(B351:B362)</f>
        <v>18193.333333333332</v>
      </c>
      <c r="C364" s="8">
        <f t="shared" si="61"/>
        <v>585.56666666666661</v>
      </c>
      <c r="D364" s="8">
        <f t="shared" si="61"/>
        <v>235.25</v>
      </c>
      <c r="E364" s="8">
        <f t="shared" si="61"/>
        <v>15.5</v>
      </c>
      <c r="F364" s="36">
        <f>AVERAGE(F351:F362)</f>
        <v>0.93304279576431837</v>
      </c>
      <c r="G364" s="8">
        <f>AVERAGE(G351:G362)</f>
        <v>323.75</v>
      </c>
      <c r="H364" s="8">
        <f>AVERAGE(H351:H362)</f>
        <v>11.333333333333334</v>
      </c>
      <c r="I364" s="36">
        <f>AVERAGE(I351:I362)</f>
        <v>0.96468492380868953</v>
      </c>
      <c r="J364" s="8">
        <f t="shared" si="61"/>
        <v>598.66666666666663</v>
      </c>
      <c r="K364" s="8">
        <f t="shared" si="61"/>
        <v>44.166666666666664</v>
      </c>
      <c r="L364" s="36">
        <f>AVERAGE(L351:L362)</f>
        <v>0.92696964032607132</v>
      </c>
      <c r="M364" s="8">
        <f t="shared" ref="M364:N364" si="62">AVERAGE(M351:M362)</f>
        <v>19.451666666666664</v>
      </c>
      <c r="N364" s="26">
        <f t="shared" si="62"/>
        <v>8.9491666666666667</v>
      </c>
      <c r="O364" s="66">
        <f>C364/$C$2</f>
        <v>0.37321011259825787</v>
      </c>
      <c r="P364" s="67">
        <f>(C364*D364)/1000</f>
        <v>137.75455833333331</v>
      </c>
      <c r="Q364" s="68">
        <f t="shared" si="59"/>
        <v>0.23308723914269594</v>
      </c>
      <c r="R364" s="69">
        <f>(C364*G364)/1000</f>
        <v>189.57720833333332</v>
      </c>
      <c r="S364" s="68">
        <f t="shared" si="60"/>
        <v>0.29621438802083333</v>
      </c>
    </row>
    <row r="365" spans="1:19" ht="13.5" thickTop="1" x14ac:dyDescent="0.2"/>
    <row r="366" spans="1:19" ht="13.5" thickBot="1" x14ac:dyDescent="0.25"/>
    <row r="367" spans="1:19" ht="13.5" thickTop="1" x14ac:dyDescent="0.2">
      <c r="A367" s="20" t="s">
        <v>5</v>
      </c>
      <c r="B367" s="21" t="s">
        <v>6</v>
      </c>
      <c r="C367" s="21" t="s">
        <v>6</v>
      </c>
      <c r="D367" s="21" t="s">
        <v>7</v>
      </c>
      <c r="E367" s="21" t="s">
        <v>8</v>
      </c>
      <c r="F367" s="30" t="s">
        <v>2</v>
      </c>
      <c r="G367" s="21" t="s">
        <v>9</v>
      </c>
      <c r="H367" s="21" t="s">
        <v>10</v>
      </c>
      <c r="I367" s="30" t="s">
        <v>3</v>
      </c>
      <c r="J367" s="21" t="s">
        <v>11</v>
      </c>
      <c r="K367" s="21" t="s">
        <v>12</v>
      </c>
      <c r="L367" s="30" t="s">
        <v>13</v>
      </c>
      <c r="M367" s="21" t="s">
        <v>14</v>
      </c>
      <c r="N367" s="22" t="s">
        <v>15</v>
      </c>
      <c r="O367" s="50" t="s">
        <v>80</v>
      </c>
      <c r="P367" s="51" t="s">
        <v>81</v>
      </c>
      <c r="Q367" s="52" t="s">
        <v>82</v>
      </c>
      <c r="R367" s="53" t="s">
        <v>80</v>
      </c>
      <c r="S367" s="52" t="s">
        <v>80</v>
      </c>
    </row>
    <row r="368" spans="1:19" ht="13.5" thickBot="1" x14ac:dyDescent="0.25">
      <c r="A368" s="16" t="s">
        <v>114</v>
      </c>
      <c r="B368" s="17" t="s">
        <v>17</v>
      </c>
      <c r="C368" s="18" t="s">
        <v>18</v>
      </c>
      <c r="D368" s="17" t="s">
        <v>19</v>
      </c>
      <c r="E368" s="17" t="s">
        <v>19</v>
      </c>
      <c r="F368" s="31" t="s">
        <v>59</v>
      </c>
      <c r="G368" s="17" t="s">
        <v>19</v>
      </c>
      <c r="H368" s="17" t="s">
        <v>19</v>
      </c>
      <c r="I368" s="31" t="s">
        <v>59</v>
      </c>
      <c r="J368" s="17" t="s">
        <v>19</v>
      </c>
      <c r="K368" s="17" t="s">
        <v>19</v>
      </c>
      <c r="L368" s="31" t="s">
        <v>59</v>
      </c>
      <c r="M368" s="17" t="s">
        <v>21</v>
      </c>
      <c r="N368" s="19" t="s">
        <v>22</v>
      </c>
      <c r="O368" s="54" t="s">
        <v>6</v>
      </c>
      <c r="P368" s="55" t="s">
        <v>84</v>
      </c>
      <c r="Q368" s="56" t="s">
        <v>85</v>
      </c>
      <c r="R368" s="57" t="s">
        <v>86</v>
      </c>
      <c r="S368" s="56" t="s">
        <v>87</v>
      </c>
    </row>
    <row r="369" spans="1:19" ht="13.5" thickTop="1" x14ac:dyDescent="0.2">
      <c r="A369" s="1" t="s">
        <v>38</v>
      </c>
      <c r="B369" s="2">
        <v>13827</v>
      </c>
      <c r="C369" s="2">
        <v>443</v>
      </c>
      <c r="D369" s="2">
        <v>214</v>
      </c>
      <c r="E369" s="2">
        <v>9</v>
      </c>
      <c r="F369" s="35">
        <v>0.95</v>
      </c>
      <c r="G369" s="2">
        <v>282</v>
      </c>
      <c r="H369" s="2">
        <v>10</v>
      </c>
      <c r="I369" s="35">
        <v>0.96</v>
      </c>
      <c r="J369" s="2">
        <v>542</v>
      </c>
      <c r="K369" s="2">
        <v>35</v>
      </c>
      <c r="L369" s="34">
        <v>0.92</v>
      </c>
      <c r="M369" s="4">
        <v>26.54</v>
      </c>
      <c r="N369" s="3">
        <v>13</v>
      </c>
      <c r="O369" s="58">
        <f>C369/$C$2</f>
        <v>0.28234544295729763</v>
      </c>
      <c r="P369" s="59">
        <f>(C369*D369)/1000</f>
        <v>94.802000000000007</v>
      </c>
      <c r="Q369" s="60">
        <f>(P369)/$E$3</f>
        <v>0.16040947546531303</v>
      </c>
      <c r="R369" s="61">
        <f>(C369*G369)/1000</f>
        <v>124.926</v>
      </c>
      <c r="S369" s="60">
        <f>(R369)/$G$3</f>
        <v>0.19519687499999999</v>
      </c>
    </row>
    <row r="370" spans="1:19" x14ac:dyDescent="0.2">
      <c r="A370" s="1" t="s">
        <v>39</v>
      </c>
      <c r="B370" s="2">
        <v>11883</v>
      </c>
      <c r="C370" s="2">
        <v>424</v>
      </c>
      <c r="D370" s="2">
        <v>244</v>
      </c>
      <c r="E370" s="2">
        <v>9</v>
      </c>
      <c r="F370" s="35">
        <v>0.96</v>
      </c>
      <c r="G370" s="2">
        <v>348</v>
      </c>
      <c r="H370" s="2">
        <v>11</v>
      </c>
      <c r="I370" s="35">
        <v>0.97</v>
      </c>
      <c r="J370" s="2">
        <v>657</v>
      </c>
      <c r="K370" s="2">
        <v>34</v>
      </c>
      <c r="L370" s="34">
        <v>0.95</v>
      </c>
      <c r="M370" s="3">
        <v>0</v>
      </c>
      <c r="N370" s="3" t="s">
        <v>115</v>
      </c>
      <c r="O370" s="58">
        <f>C370/$C$2</f>
        <v>0.27023581899298915</v>
      </c>
      <c r="P370" s="59">
        <f>(C370*D370)/1000</f>
        <v>103.456</v>
      </c>
      <c r="Q370" s="60">
        <f t="shared" ref="Q370:Q382" si="63">(P370)/$E$3</f>
        <v>0.17505245346869713</v>
      </c>
      <c r="R370" s="61">
        <f>(C370*G370)/1000</f>
        <v>147.55199999999999</v>
      </c>
      <c r="S370" s="60">
        <f t="shared" ref="S370:S382" si="64">(R370)/$G$3</f>
        <v>0.23054999999999998</v>
      </c>
    </row>
    <row r="371" spans="1:19" x14ac:dyDescent="0.2">
      <c r="A371" s="1" t="s">
        <v>40</v>
      </c>
      <c r="B371" s="2">
        <v>13720</v>
      </c>
      <c r="C371" s="2">
        <v>443</v>
      </c>
      <c r="D371" s="2">
        <v>247</v>
      </c>
      <c r="E371" s="2">
        <v>12</v>
      </c>
      <c r="F371" s="35">
        <v>0.95</v>
      </c>
      <c r="G371" s="2">
        <v>350</v>
      </c>
      <c r="H371" s="2">
        <v>90</v>
      </c>
      <c r="I371" s="35">
        <v>0.97</v>
      </c>
      <c r="J371" s="2">
        <v>656</v>
      </c>
      <c r="K371" s="2">
        <v>36</v>
      </c>
      <c r="L371" s="34">
        <v>0.94</v>
      </c>
      <c r="M371" s="3">
        <v>0</v>
      </c>
      <c r="N371" s="3" t="s">
        <v>115</v>
      </c>
      <c r="O371" s="58">
        <f>C371/$C$2</f>
        <v>0.28234544295729763</v>
      </c>
      <c r="P371" s="59">
        <f>(C371*D371)/1000</f>
        <v>109.42100000000001</v>
      </c>
      <c r="Q371" s="60">
        <f t="shared" si="63"/>
        <v>0.18514551607445009</v>
      </c>
      <c r="R371" s="61">
        <f>(C371*G371)/1000</f>
        <v>155.05000000000001</v>
      </c>
      <c r="S371" s="60">
        <f t="shared" si="64"/>
        <v>0.24226562500000001</v>
      </c>
    </row>
    <row r="372" spans="1:19" x14ac:dyDescent="0.2">
      <c r="A372" s="1" t="s">
        <v>41</v>
      </c>
      <c r="B372" s="2">
        <v>13142</v>
      </c>
      <c r="C372" s="2">
        <v>438</v>
      </c>
      <c r="D372" s="2">
        <v>277</v>
      </c>
      <c r="E372" s="2">
        <v>9</v>
      </c>
      <c r="F372" s="35">
        <v>0.97</v>
      </c>
      <c r="G372" s="2">
        <v>365</v>
      </c>
      <c r="H372" s="2">
        <v>9</v>
      </c>
      <c r="I372" s="35">
        <v>0.97</v>
      </c>
      <c r="J372" s="2">
        <v>845</v>
      </c>
      <c r="K372" s="2">
        <v>29</v>
      </c>
      <c r="L372" s="34">
        <v>0.97</v>
      </c>
      <c r="M372" s="3">
        <v>52.68</v>
      </c>
      <c r="N372" s="3">
        <v>12.6</v>
      </c>
      <c r="O372" s="58">
        <f>C372/$C$2</f>
        <v>0.27915869980879543</v>
      </c>
      <c r="P372" s="59">
        <f>(C372*D372)/1000</f>
        <v>121.32599999999999</v>
      </c>
      <c r="Q372" s="60">
        <f t="shared" si="63"/>
        <v>0.20528934010152283</v>
      </c>
      <c r="R372" s="61">
        <f>(C372*G372)/1000</f>
        <v>159.87</v>
      </c>
      <c r="S372" s="60">
        <f t="shared" si="64"/>
        <v>0.249796875</v>
      </c>
    </row>
    <row r="373" spans="1:19" x14ac:dyDescent="0.2">
      <c r="A373" s="1" t="s">
        <v>42</v>
      </c>
      <c r="B373" s="2">
        <v>13601</v>
      </c>
      <c r="C373" s="2">
        <v>439</v>
      </c>
      <c r="D373" s="2">
        <v>209</v>
      </c>
      <c r="E373" s="2">
        <v>6</v>
      </c>
      <c r="F373" s="35">
        <v>0.97</v>
      </c>
      <c r="G373" s="2">
        <v>296</v>
      </c>
      <c r="H373" s="2">
        <v>8</v>
      </c>
      <c r="I373" s="35">
        <v>0.97</v>
      </c>
      <c r="J373" s="2">
        <v>594</v>
      </c>
      <c r="K373" s="2">
        <v>24</v>
      </c>
      <c r="L373" s="34">
        <v>0.96</v>
      </c>
      <c r="M373" s="3">
        <v>27.5</v>
      </c>
      <c r="N373" s="3">
        <v>13.1</v>
      </c>
      <c r="O373" s="58">
        <f>C373/$C$2</f>
        <v>0.27979604843849587</v>
      </c>
      <c r="P373" s="59">
        <f>(C373*D373)/1000</f>
        <v>91.751000000000005</v>
      </c>
      <c r="Q373" s="60">
        <f t="shared" si="63"/>
        <v>0.15524703891708969</v>
      </c>
      <c r="R373" s="61">
        <f>(C373*G373)/1000</f>
        <v>129.94399999999999</v>
      </c>
      <c r="S373" s="60">
        <f t="shared" si="64"/>
        <v>0.20303749999999998</v>
      </c>
    </row>
    <row r="374" spans="1:19" x14ac:dyDescent="0.2">
      <c r="A374" s="1" t="s">
        <v>43</v>
      </c>
      <c r="B374" s="2">
        <v>16401</v>
      </c>
      <c r="C374" s="2">
        <v>547</v>
      </c>
      <c r="D374" s="2">
        <v>227</v>
      </c>
      <c r="E374" s="2">
        <v>7</v>
      </c>
      <c r="F374" s="35">
        <v>0.97</v>
      </c>
      <c r="G374" s="2">
        <v>328</v>
      </c>
      <c r="H374" s="2">
        <v>8</v>
      </c>
      <c r="I374" s="35">
        <v>0.97</v>
      </c>
      <c r="J374" s="2">
        <v>637</v>
      </c>
      <c r="K374" s="2">
        <v>28</v>
      </c>
      <c r="L374" s="34">
        <v>0.96</v>
      </c>
      <c r="M374" s="3">
        <v>51.3</v>
      </c>
      <c r="N374" s="3">
        <v>15.4</v>
      </c>
      <c r="O374" s="58">
        <f>C374/$C$2</f>
        <v>0.34862970044614405</v>
      </c>
      <c r="P374" s="59">
        <f>(C374*D374)/1000</f>
        <v>124.169</v>
      </c>
      <c r="Q374" s="60">
        <f t="shared" si="63"/>
        <v>0.21009983079526226</v>
      </c>
      <c r="R374" s="61">
        <f>(C374*G374)/1000</f>
        <v>179.416</v>
      </c>
      <c r="S374" s="60">
        <f t="shared" si="64"/>
        <v>0.28033750000000002</v>
      </c>
    </row>
    <row r="375" spans="1:19" x14ac:dyDescent="0.2">
      <c r="A375" s="1" t="s">
        <v>44</v>
      </c>
      <c r="B375" s="2">
        <v>26592</v>
      </c>
      <c r="C375" s="2">
        <v>858</v>
      </c>
      <c r="D375" s="2">
        <v>257</v>
      </c>
      <c r="E375" s="2">
        <v>10</v>
      </c>
      <c r="F375" s="35">
        <v>0.96</v>
      </c>
      <c r="G375" s="2">
        <v>340</v>
      </c>
      <c r="H375" s="2">
        <v>16</v>
      </c>
      <c r="I375" s="35">
        <v>0.95</v>
      </c>
      <c r="J375" s="2">
        <v>703</v>
      </c>
      <c r="K375" s="2">
        <v>45</v>
      </c>
      <c r="L375" s="34">
        <v>0.94</v>
      </c>
      <c r="M375" s="3">
        <v>24.9</v>
      </c>
      <c r="N375" s="3">
        <v>15.3</v>
      </c>
      <c r="O375" s="58">
        <f>C375/$C$2</f>
        <v>0.54684512428298282</v>
      </c>
      <c r="P375" s="59">
        <f>(C375*D375)/1000</f>
        <v>220.506</v>
      </c>
      <c r="Q375" s="60">
        <f t="shared" si="63"/>
        <v>0.37310659898477155</v>
      </c>
      <c r="R375" s="61">
        <f>(C375*G375)/1000</f>
        <v>291.72000000000003</v>
      </c>
      <c r="S375" s="60">
        <f t="shared" si="64"/>
        <v>0.45581250000000006</v>
      </c>
    </row>
    <row r="376" spans="1:19" x14ac:dyDescent="0.2">
      <c r="A376" s="1" t="s">
        <v>45</v>
      </c>
      <c r="B376" s="2">
        <v>33570</v>
      </c>
      <c r="C376" s="2">
        <v>1083</v>
      </c>
      <c r="D376" s="2">
        <v>352</v>
      </c>
      <c r="E376" s="2">
        <v>20</v>
      </c>
      <c r="F376" s="35">
        <v>0.94</v>
      </c>
      <c r="G376" s="2">
        <v>283</v>
      </c>
      <c r="H376" s="2">
        <v>17</v>
      </c>
      <c r="I376" s="35">
        <v>0.94</v>
      </c>
      <c r="J376" s="2">
        <v>610</v>
      </c>
      <c r="K376" s="2">
        <v>66</v>
      </c>
      <c r="L376" s="34">
        <v>0.89</v>
      </c>
      <c r="M376" s="3">
        <v>0</v>
      </c>
      <c r="N376" s="3" t="s">
        <v>115</v>
      </c>
      <c r="O376" s="58">
        <f>C376/$C$2</f>
        <v>0.69024856596558315</v>
      </c>
      <c r="P376" s="59">
        <f>(C376*D376)/1000</f>
        <v>381.21600000000001</v>
      </c>
      <c r="Q376" s="60">
        <f t="shared" si="63"/>
        <v>0.64503553299492389</v>
      </c>
      <c r="R376" s="61">
        <f>(C376*G376)/1000</f>
        <v>306.48899999999998</v>
      </c>
      <c r="S376" s="60">
        <f t="shared" si="64"/>
        <v>0.47888906249999996</v>
      </c>
    </row>
    <row r="377" spans="1:19" x14ac:dyDescent="0.2">
      <c r="A377" s="1" t="s">
        <v>46</v>
      </c>
      <c r="B377" s="2">
        <v>18161</v>
      </c>
      <c r="C377" s="2">
        <v>605</v>
      </c>
      <c r="D377" s="2">
        <v>219</v>
      </c>
      <c r="E377" s="2">
        <v>12</v>
      </c>
      <c r="F377" s="35">
        <v>0.95</v>
      </c>
      <c r="G377" s="2">
        <v>339</v>
      </c>
      <c r="H377" s="2">
        <v>16</v>
      </c>
      <c r="I377" s="35">
        <v>0.95</v>
      </c>
      <c r="J377" s="2">
        <v>684</v>
      </c>
      <c r="K377" s="2">
        <v>50</v>
      </c>
      <c r="L377" s="34">
        <v>0.93</v>
      </c>
      <c r="M377" s="3">
        <v>25.11</v>
      </c>
      <c r="N377" s="3">
        <v>14.5</v>
      </c>
      <c r="O377" s="58">
        <f>C377/$C$2</f>
        <v>0.38559592096876993</v>
      </c>
      <c r="P377" s="59">
        <f>(C377*D377)/1000</f>
        <v>132.495</v>
      </c>
      <c r="Q377" s="60">
        <f t="shared" si="63"/>
        <v>0.22418781725888326</v>
      </c>
      <c r="R377" s="61">
        <f>(C377*G377)/1000</f>
        <v>205.095</v>
      </c>
      <c r="S377" s="60">
        <f t="shared" si="64"/>
        <v>0.32046093749999999</v>
      </c>
    </row>
    <row r="378" spans="1:19" x14ac:dyDescent="0.2">
      <c r="A378" s="1" t="s">
        <v>47</v>
      </c>
      <c r="B378" s="2">
        <v>15350</v>
      </c>
      <c r="C378" s="2">
        <v>495</v>
      </c>
      <c r="D378" s="2">
        <v>264</v>
      </c>
      <c r="E378" s="2">
        <v>11</v>
      </c>
      <c r="F378" s="35">
        <v>0.96</v>
      </c>
      <c r="G378" s="2">
        <v>334</v>
      </c>
      <c r="H378" s="2">
        <v>15</v>
      </c>
      <c r="I378" s="35">
        <v>0.96</v>
      </c>
      <c r="J378" s="2">
        <v>677</v>
      </c>
      <c r="K378" s="2">
        <v>49</v>
      </c>
      <c r="L378" s="34">
        <v>0.93</v>
      </c>
      <c r="M378" s="3">
        <v>0</v>
      </c>
      <c r="N378" s="3" t="s">
        <v>115</v>
      </c>
      <c r="O378" s="58">
        <f>C378/$C$2</f>
        <v>0.31548757170172081</v>
      </c>
      <c r="P378" s="59">
        <f>(C378*D378)/1000</f>
        <v>130.68</v>
      </c>
      <c r="Q378" s="60">
        <f t="shared" si="63"/>
        <v>0.22111675126903554</v>
      </c>
      <c r="R378" s="61">
        <f>(C378*G378)/1000</f>
        <v>165.33</v>
      </c>
      <c r="S378" s="60">
        <f t="shared" si="64"/>
        <v>0.25832812500000002</v>
      </c>
    </row>
    <row r="379" spans="1:19" x14ac:dyDescent="0.2">
      <c r="A379" s="23" t="s">
        <v>48</v>
      </c>
      <c r="B379" s="2">
        <v>10098</v>
      </c>
      <c r="C379" s="2">
        <f>B379/30</f>
        <v>336.6</v>
      </c>
      <c r="D379" s="2">
        <v>288</v>
      </c>
      <c r="E379" s="2">
        <v>10</v>
      </c>
      <c r="F379" s="35">
        <v>0.96</v>
      </c>
      <c r="G379" s="2">
        <v>394</v>
      </c>
      <c r="H379" s="2">
        <v>12</v>
      </c>
      <c r="I379" s="35">
        <v>0.97</v>
      </c>
      <c r="J379" s="2">
        <v>811</v>
      </c>
      <c r="K379" s="2">
        <v>38</v>
      </c>
      <c r="L379" s="34">
        <v>0.95</v>
      </c>
      <c r="M379" s="3">
        <v>0</v>
      </c>
      <c r="N379" s="3" t="s">
        <v>115</v>
      </c>
      <c r="O379" s="58">
        <f>C379/$C$2</f>
        <v>0.21453154875717018</v>
      </c>
      <c r="P379" s="59">
        <f>(C379*D379)/1000</f>
        <v>96.940799999999996</v>
      </c>
      <c r="Q379" s="60">
        <f t="shared" si="63"/>
        <v>0.16402842639593909</v>
      </c>
      <c r="R379" s="61">
        <f>(C379*G379)/1000</f>
        <v>132.62040000000002</v>
      </c>
      <c r="S379" s="60">
        <f t="shared" si="64"/>
        <v>0.20721937500000004</v>
      </c>
    </row>
    <row r="380" spans="1:19" ht="13.5" thickBot="1" x14ac:dyDescent="0.25">
      <c r="A380" s="25" t="s">
        <v>49</v>
      </c>
      <c r="B380" s="2">
        <v>16653</v>
      </c>
      <c r="C380" s="2">
        <v>537</v>
      </c>
      <c r="D380" s="2">
        <v>287</v>
      </c>
      <c r="E380" s="2">
        <v>9</v>
      </c>
      <c r="F380" s="35">
        <v>0.97</v>
      </c>
      <c r="G380" s="2">
        <v>354</v>
      </c>
      <c r="H380" s="2">
        <v>15</v>
      </c>
      <c r="I380" s="35">
        <v>0.96</v>
      </c>
      <c r="J380" s="2">
        <v>727</v>
      </c>
      <c r="K380" s="2">
        <v>51</v>
      </c>
      <c r="L380" s="34">
        <v>0.93</v>
      </c>
      <c r="M380" s="3">
        <v>0</v>
      </c>
      <c r="N380" s="3" t="s">
        <v>115</v>
      </c>
      <c r="O380" s="58">
        <f>C380/$C$2</f>
        <v>0.34225621414913959</v>
      </c>
      <c r="P380" s="59">
        <f>(C380*D380)/1000</f>
        <v>154.119</v>
      </c>
      <c r="Q380" s="60">
        <f t="shared" si="63"/>
        <v>0.26077664974619291</v>
      </c>
      <c r="R380" s="61">
        <f>(C380*G380)/1000</f>
        <v>190.09800000000001</v>
      </c>
      <c r="S380" s="60">
        <f t="shared" si="64"/>
        <v>0.29702812500000003</v>
      </c>
    </row>
    <row r="381" spans="1:19" ht="13.5" thickTop="1" x14ac:dyDescent="0.2">
      <c r="A381" s="24" t="s">
        <v>116</v>
      </c>
      <c r="B381" s="33">
        <f>SUM(B369:B380)</f>
        <v>202998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>
        <f>SUM(M369:M380)</f>
        <v>208.02999999999997</v>
      </c>
      <c r="N381" s="6"/>
      <c r="O381" s="62"/>
      <c r="P381" s="63"/>
      <c r="Q381" s="64"/>
      <c r="R381" s="65"/>
      <c r="S381" s="64"/>
    </row>
    <row r="382" spans="1:19" ht="13.5" thickBot="1" x14ac:dyDescent="0.25">
      <c r="A382" s="7" t="s">
        <v>117</v>
      </c>
      <c r="B382" s="8">
        <f t="shared" ref="B382:N382" si="65">AVERAGE(B369:B380)</f>
        <v>16916.5</v>
      </c>
      <c r="C382" s="8">
        <f t="shared" si="65"/>
        <v>554.05000000000007</v>
      </c>
      <c r="D382" s="8">
        <f t="shared" si="65"/>
        <v>257.08333333333331</v>
      </c>
      <c r="E382" s="8">
        <f t="shared" si="65"/>
        <v>10.333333333333334</v>
      </c>
      <c r="F382" s="36">
        <f>AVERAGE(F369:F380)</f>
        <v>0.95916666666666661</v>
      </c>
      <c r="G382" s="8">
        <f>AVERAGE(G369:G380)</f>
        <v>334.41666666666669</v>
      </c>
      <c r="H382" s="8">
        <f>AVERAGE(H369:H380)</f>
        <v>18.916666666666668</v>
      </c>
      <c r="I382" s="36">
        <f>AVERAGE(I369:I380)</f>
        <v>0.96166666666666656</v>
      </c>
      <c r="J382" s="8">
        <f t="shared" si="65"/>
        <v>678.58333333333337</v>
      </c>
      <c r="K382" s="8">
        <f t="shared" si="65"/>
        <v>40.416666666666664</v>
      </c>
      <c r="L382" s="36">
        <f>AVERAGE(L369:L380)</f>
        <v>0.93916666666666659</v>
      </c>
      <c r="M382" s="8">
        <f t="shared" si="65"/>
        <v>17.33583333333333</v>
      </c>
      <c r="N382" s="26">
        <f t="shared" si="65"/>
        <v>13.983333333333334</v>
      </c>
      <c r="O382" s="66">
        <f>C382/$C$2</f>
        <v>0.35312300828553222</v>
      </c>
      <c r="P382" s="67">
        <f>(C382*D382)/1000</f>
        <v>142.43702083333335</v>
      </c>
      <c r="Q382" s="68">
        <f t="shared" si="63"/>
        <v>0.24101018753525102</v>
      </c>
      <c r="R382" s="69">
        <f>(C382*G382)/1000</f>
        <v>185.2835541666667</v>
      </c>
      <c r="S382" s="68">
        <f t="shared" si="64"/>
        <v>0.28950555338541673</v>
      </c>
    </row>
    <row r="383" spans="1:19" ht="13.5" thickTop="1" x14ac:dyDescent="0.2"/>
    <row r="384" spans="1:19" ht="13.5" thickBot="1" x14ac:dyDescent="0.25"/>
    <row r="385" spans="1:19" ht="13.5" thickTop="1" x14ac:dyDescent="0.2">
      <c r="A385" s="20" t="s">
        <v>5</v>
      </c>
      <c r="B385" s="21" t="s">
        <v>6</v>
      </c>
      <c r="C385" s="21" t="s">
        <v>6</v>
      </c>
      <c r="D385" s="21" t="s">
        <v>7</v>
      </c>
      <c r="E385" s="21" t="s">
        <v>8</v>
      </c>
      <c r="F385" s="30" t="s">
        <v>2</v>
      </c>
      <c r="G385" s="21" t="s">
        <v>9</v>
      </c>
      <c r="H385" s="21" t="s">
        <v>10</v>
      </c>
      <c r="I385" s="30" t="s">
        <v>3</v>
      </c>
      <c r="J385" s="21" t="s">
        <v>11</v>
      </c>
      <c r="K385" s="21" t="s">
        <v>12</v>
      </c>
      <c r="L385" s="30" t="s">
        <v>13</v>
      </c>
      <c r="M385" s="21" t="s">
        <v>14</v>
      </c>
      <c r="N385" s="22" t="s">
        <v>15</v>
      </c>
      <c r="O385" s="50" t="s">
        <v>80</v>
      </c>
      <c r="P385" s="51" t="s">
        <v>81</v>
      </c>
      <c r="Q385" s="52" t="s">
        <v>82</v>
      </c>
      <c r="R385" s="53" t="s">
        <v>80</v>
      </c>
      <c r="S385" s="52" t="s">
        <v>80</v>
      </c>
    </row>
    <row r="386" spans="1:19" ht="13.5" thickBot="1" x14ac:dyDescent="0.25">
      <c r="A386" s="16" t="s">
        <v>118</v>
      </c>
      <c r="B386" s="17" t="s">
        <v>17</v>
      </c>
      <c r="C386" s="18" t="s">
        <v>18</v>
      </c>
      <c r="D386" s="17" t="s">
        <v>19</v>
      </c>
      <c r="E386" s="17" t="s">
        <v>19</v>
      </c>
      <c r="F386" s="31" t="s">
        <v>59</v>
      </c>
      <c r="G386" s="17" t="s">
        <v>19</v>
      </c>
      <c r="H386" s="17" t="s">
        <v>19</v>
      </c>
      <c r="I386" s="31" t="s">
        <v>59</v>
      </c>
      <c r="J386" s="17" t="s">
        <v>19</v>
      </c>
      <c r="K386" s="17" t="s">
        <v>19</v>
      </c>
      <c r="L386" s="31" t="s">
        <v>59</v>
      </c>
      <c r="M386" s="17" t="s">
        <v>21</v>
      </c>
      <c r="N386" s="19" t="s">
        <v>22</v>
      </c>
      <c r="O386" s="54" t="s">
        <v>6</v>
      </c>
      <c r="P386" s="55" t="s">
        <v>84</v>
      </c>
      <c r="Q386" s="56" t="s">
        <v>85</v>
      </c>
      <c r="R386" s="57" t="s">
        <v>86</v>
      </c>
      <c r="S386" s="56" t="s">
        <v>87</v>
      </c>
    </row>
    <row r="387" spans="1:19" ht="13.5" thickTop="1" x14ac:dyDescent="0.2">
      <c r="A387" s="1" t="s">
        <v>38</v>
      </c>
      <c r="B387" s="2">
        <v>19579</v>
      </c>
      <c r="C387" s="2">
        <v>632</v>
      </c>
      <c r="D387" s="2">
        <v>215</v>
      </c>
      <c r="E387" s="2">
        <v>13</v>
      </c>
      <c r="F387" s="35">
        <v>0.94</v>
      </c>
      <c r="G387" s="2">
        <v>272</v>
      </c>
      <c r="H387" s="2">
        <v>11</v>
      </c>
      <c r="I387" s="35">
        <v>0.96</v>
      </c>
      <c r="J387" s="2">
        <v>556</v>
      </c>
      <c r="K387" s="2">
        <v>39</v>
      </c>
      <c r="L387" s="34">
        <v>0.93</v>
      </c>
      <c r="M387" s="4">
        <v>0</v>
      </c>
      <c r="N387" s="3" t="s">
        <v>115</v>
      </c>
      <c r="O387" s="58">
        <f>C387/$C$2</f>
        <v>0.40280433397068194</v>
      </c>
      <c r="P387" s="59">
        <f>(C387*D387)/1000</f>
        <v>135.88</v>
      </c>
      <c r="Q387" s="60">
        <f>(P387)/$E$3</f>
        <v>0.22991539763113367</v>
      </c>
      <c r="R387" s="61">
        <f>(C387*G387)/1000</f>
        <v>171.904</v>
      </c>
      <c r="S387" s="60">
        <f>(R387)/$G$3</f>
        <v>0.26860000000000001</v>
      </c>
    </row>
    <row r="388" spans="1:19" x14ac:dyDescent="0.2">
      <c r="A388" s="1" t="s">
        <v>39</v>
      </c>
      <c r="B388" s="2">
        <v>11861</v>
      </c>
      <c r="C388" s="2">
        <v>409</v>
      </c>
      <c r="D388" s="2">
        <v>225</v>
      </c>
      <c r="E388" s="2">
        <v>7</v>
      </c>
      <c r="F388" s="35">
        <v>0.97</v>
      </c>
      <c r="G388" s="2">
        <v>328</v>
      </c>
      <c r="H388" s="2">
        <v>11</v>
      </c>
      <c r="I388" s="35">
        <v>0.97</v>
      </c>
      <c r="J388" s="2">
        <v>693</v>
      </c>
      <c r="K388" s="2">
        <v>34</v>
      </c>
      <c r="L388" s="34">
        <v>0.95</v>
      </c>
      <c r="M388" s="3">
        <v>24.2</v>
      </c>
      <c r="N388" s="3">
        <v>15.4</v>
      </c>
      <c r="O388" s="58">
        <f>C388/$C$2</f>
        <v>0.26067558954748249</v>
      </c>
      <c r="P388" s="59">
        <f>(C388*D388)/1000</f>
        <v>92.025000000000006</v>
      </c>
      <c r="Q388" s="60">
        <f t="shared" ref="Q388:Q400" si="66">(P388)/$E$3</f>
        <v>0.15571065989847716</v>
      </c>
      <c r="R388" s="61">
        <f>(C388*G388)/1000</f>
        <v>134.15199999999999</v>
      </c>
      <c r="S388" s="60">
        <f t="shared" ref="S388:S400" si="67">(R388)/$G$3</f>
        <v>0.20961249999999998</v>
      </c>
    </row>
    <row r="389" spans="1:19" x14ac:dyDescent="0.2">
      <c r="A389" s="1" t="s">
        <v>40</v>
      </c>
      <c r="B389" s="2">
        <v>17045</v>
      </c>
      <c r="C389" s="2">
        <v>550</v>
      </c>
      <c r="D389" s="2">
        <v>366</v>
      </c>
      <c r="E389" s="2">
        <v>13</v>
      </c>
      <c r="F389" s="35">
        <v>0.96</v>
      </c>
      <c r="G389" s="2">
        <v>394</v>
      </c>
      <c r="H389" s="2">
        <v>14</v>
      </c>
      <c r="I389" s="35">
        <v>0.97</v>
      </c>
      <c r="J389" s="2">
        <v>827</v>
      </c>
      <c r="K389" s="2">
        <v>44</v>
      </c>
      <c r="L389" s="34">
        <v>0.95</v>
      </c>
      <c r="M389" s="3">
        <v>26.87</v>
      </c>
      <c r="N389" s="3">
        <v>15.3</v>
      </c>
      <c r="O389" s="58">
        <f>C389/$C$2</f>
        <v>0.35054174633524537</v>
      </c>
      <c r="P389" s="59">
        <f>(C389*D389)/1000</f>
        <v>201.3</v>
      </c>
      <c r="Q389" s="60">
        <f t="shared" si="66"/>
        <v>0.34060913705583756</v>
      </c>
      <c r="R389" s="61">
        <f>(C389*G389)/1000</f>
        <v>216.7</v>
      </c>
      <c r="S389" s="60">
        <f t="shared" si="67"/>
        <v>0.33859374999999997</v>
      </c>
    </row>
    <row r="390" spans="1:19" x14ac:dyDescent="0.2">
      <c r="A390" s="1" t="s">
        <v>41</v>
      </c>
      <c r="B390" s="2">
        <v>24720</v>
      </c>
      <c r="C390" s="2">
        <v>824</v>
      </c>
      <c r="D390" s="2">
        <v>173</v>
      </c>
      <c r="E390" s="2">
        <v>13</v>
      </c>
      <c r="F390" s="35">
        <v>0.93</v>
      </c>
      <c r="G390" s="2">
        <v>193</v>
      </c>
      <c r="H390" s="2">
        <v>10</v>
      </c>
      <c r="I390" s="35">
        <v>0.95</v>
      </c>
      <c r="J390" s="2">
        <v>428</v>
      </c>
      <c r="K390" s="2">
        <v>33</v>
      </c>
      <c r="L390" s="34">
        <v>0.92</v>
      </c>
      <c r="M390" s="3">
        <v>25.44</v>
      </c>
      <c r="N390" s="3">
        <v>14.1</v>
      </c>
      <c r="O390" s="58">
        <f>C390/$C$2</f>
        <v>0.52517527087316762</v>
      </c>
      <c r="P390" s="59">
        <f>(C390*D390)/1000</f>
        <v>142.55199999999999</v>
      </c>
      <c r="Q390" s="60">
        <f t="shared" si="66"/>
        <v>0.24120473773265649</v>
      </c>
      <c r="R390" s="61">
        <f>(C390*G390)/1000</f>
        <v>159.03200000000001</v>
      </c>
      <c r="S390" s="60">
        <f t="shared" si="67"/>
        <v>0.24848750000000003</v>
      </c>
    </row>
    <row r="391" spans="1:19" x14ac:dyDescent="0.2">
      <c r="A391" s="1" t="s">
        <v>42</v>
      </c>
      <c r="B391" s="2">
        <v>20303</v>
      </c>
      <c r="C391" s="2">
        <v>655</v>
      </c>
      <c r="D391" s="2">
        <v>181</v>
      </c>
      <c r="E391" s="2">
        <v>8</v>
      </c>
      <c r="F391" s="35">
        <v>0.96</v>
      </c>
      <c r="G391" s="2">
        <v>231</v>
      </c>
      <c r="H391" s="2">
        <v>11</v>
      </c>
      <c r="I391" s="35">
        <v>0.95</v>
      </c>
      <c r="J391" s="2">
        <v>448</v>
      </c>
      <c r="K391" s="2">
        <v>33</v>
      </c>
      <c r="L391" s="34">
        <v>0.93</v>
      </c>
      <c r="M391" s="3">
        <v>0</v>
      </c>
      <c r="N391" s="3" t="s">
        <v>115</v>
      </c>
      <c r="O391" s="58">
        <f>C391/$C$2</f>
        <v>0.41746335245379224</v>
      </c>
      <c r="P391" s="59">
        <f>(C391*D391)/1000</f>
        <v>118.55500000000001</v>
      </c>
      <c r="Q391" s="60">
        <f t="shared" si="66"/>
        <v>0.20060067681895094</v>
      </c>
      <c r="R391" s="61">
        <f>(C391*G391)/1000</f>
        <v>151.30500000000001</v>
      </c>
      <c r="S391" s="60">
        <f t="shared" si="67"/>
        <v>0.23641406250000002</v>
      </c>
    </row>
    <row r="392" spans="1:19" x14ac:dyDescent="0.2">
      <c r="A392" s="1" t="s">
        <v>43</v>
      </c>
      <c r="B392" s="2">
        <v>21089</v>
      </c>
      <c r="C392" s="2">
        <v>703</v>
      </c>
      <c r="D392" s="2">
        <v>193</v>
      </c>
      <c r="E392" s="2">
        <v>11</v>
      </c>
      <c r="F392" s="35">
        <v>0.94</v>
      </c>
      <c r="G392" s="2">
        <v>275</v>
      </c>
      <c r="H392" s="2">
        <v>12</v>
      </c>
      <c r="I392" s="35">
        <v>0.96</v>
      </c>
      <c r="J392" s="2">
        <v>547</v>
      </c>
      <c r="K392" s="2">
        <v>37</v>
      </c>
      <c r="L392" s="34">
        <v>0.93</v>
      </c>
      <c r="M392" s="3">
        <v>0</v>
      </c>
      <c r="N392" s="3" t="s">
        <v>115</v>
      </c>
      <c r="O392" s="58">
        <f>C392/$C$2</f>
        <v>0.44805608667941366</v>
      </c>
      <c r="P392" s="59">
        <f>(C392*D392)/1000</f>
        <v>135.679</v>
      </c>
      <c r="Q392" s="60">
        <f t="shared" si="66"/>
        <v>0.22957529610829103</v>
      </c>
      <c r="R392" s="61">
        <f>(C392*G392)/1000</f>
        <v>193.32499999999999</v>
      </c>
      <c r="S392" s="60">
        <f t="shared" si="67"/>
        <v>0.30207031249999999</v>
      </c>
    </row>
    <row r="393" spans="1:19" x14ac:dyDescent="0.2">
      <c r="A393" s="1" t="s">
        <v>44</v>
      </c>
      <c r="B393" s="2">
        <v>28081</v>
      </c>
      <c r="C393" s="2">
        <v>906</v>
      </c>
      <c r="D393" s="2">
        <v>261</v>
      </c>
      <c r="E393" s="2">
        <v>11</v>
      </c>
      <c r="F393" s="35">
        <v>0.96</v>
      </c>
      <c r="G393" s="2">
        <v>348</v>
      </c>
      <c r="H393" s="2">
        <v>14</v>
      </c>
      <c r="I393" s="35">
        <v>0.96</v>
      </c>
      <c r="J393" s="2">
        <v>745</v>
      </c>
      <c r="K393" s="2">
        <v>40</v>
      </c>
      <c r="L393" s="34">
        <v>0.95</v>
      </c>
      <c r="M393" s="3">
        <v>25.6</v>
      </c>
      <c r="N393" s="3">
        <v>14.6</v>
      </c>
      <c r="O393" s="58">
        <f>C393/$C$2</f>
        <v>0.57743785850860418</v>
      </c>
      <c r="P393" s="59">
        <f>(C393*D393)/1000</f>
        <v>236.46600000000001</v>
      </c>
      <c r="Q393" s="60">
        <f t="shared" si="66"/>
        <v>0.40011167512690354</v>
      </c>
      <c r="R393" s="61">
        <f>(C393*G393)/1000</f>
        <v>315.28800000000001</v>
      </c>
      <c r="S393" s="60">
        <f t="shared" si="67"/>
        <v>0.49263750000000001</v>
      </c>
    </row>
    <row r="394" spans="1:19" x14ac:dyDescent="0.2">
      <c r="A394" s="1" t="s">
        <v>45</v>
      </c>
      <c r="B394" s="2">
        <v>36590</v>
      </c>
      <c r="C394" s="2">
        <v>1180</v>
      </c>
      <c r="D394" s="2">
        <v>263</v>
      </c>
      <c r="E394" s="2">
        <v>18</v>
      </c>
      <c r="F394" s="35">
        <v>0.93</v>
      </c>
      <c r="G394" s="2">
        <v>386</v>
      </c>
      <c r="H394" s="2">
        <v>17</v>
      </c>
      <c r="I394" s="35">
        <v>0.96</v>
      </c>
      <c r="J394" s="2">
        <v>815</v>
      </c>
      <c r="K394" s="2">
        <v>64</v>
      </c>
      <c r="L394" s="34">
        <v>0.92</v>
      </c>
      <c r="M394" s="3">
        <v>26.5</v>
      </c>
      <c r="N394" s="3">
        <v>15</v>
      </c>
      <c r="O394" s="58">
        <f>C394/$C$2</f>
        <v>0.75207138304652643</v>
      </c>
      <c r="P394" s="59">
        <f>(C394*D394)/1000</f>
        <v>310.33999999999997</v>
      </c>
      <c r="Q394" s="60">
        <f t="shared" si="66"/>
        <v>0.52510998307952617</v>
      </c>
      <c r="R394" s="61">
        <f>(C394*G394)/1000</f>
        <v>455.48</v>
      </c>
      <c r="S394" s="60">
        <f t="shared" si="67"/>
        <v>0.71168750000000003</v>
      </c>
    </row>
    <row r="395" spans="1:19" x14ac:dyDescent="0.2">
      <c r="A395" s="1" t="s">
        <v>46</v>
      </c>
      <c r="B395" s="2">
        <v>25751</v>
      </c>
      <c r="C395" s="2">
        <v>858</v>
      </c>
      <c r="D395" s="2">
        <v>236</v>
      </c>
      <c r="E395" s="2">
        <v>17</v>
      </c>
      <c r="F395" s="35">
        <v>0.93</v>
      </c>
      <c r="G395" s="2">
        <v>276</v>
      </c>
      <c r="H395" s="2">
        <v>13</v>
      </c>
      <c r="I395" s="35">
        <v>0.95</v>
      </c>
      <c r="J395" s="2">
        <v>580</v>
      </c>
      <c r="K395" s="2">
        <v>49</v>
      </c>
      <c r="L395" s="34">
        <v>0.92</v>
      </c>
      <c r="M395" s="3">
        <v>25</v>
      </c>
      <c r="N395" s="3">
        <v>15.5</v>
      </c>
      <c r="O395" s="58">
        <f>C395/$C$2</f>
        <v>0.54684512428298282</v>
      </c>
      <c r="P395" s="59">
        <f>(C395*D395)/1000</f>
        <v>202.488</v>
      </c>
      <c r="Q395" s="60">
        <f t="shared" si="66"/>
        <v>0.3426192893401015</v>
      </c>
      <c r="R395" s="61">
        <f>(C395*G395)/1000</f>
        <v>236.80799999999999</v>
      </c>
      <c r="S395" s="60">
        <f t="shared" si="67"/>
        <v>0.37001249999999997</v>
      </c>
    </row>
    <row r="396" spans="1:19" x14ac:dyDescent="0.2">
      <c r="A396" s="1" t="s">
        <v>47</v>
      </c>
      <c r="B396" s="2">
        <v>21621</v>
      </c>
      <c r="C396" s="2">
        <v>697</v>
      </c>
      <c r="D396" s="2">
        <v>190</v>
      </c>
      <c r="E396" s="2">
        <v>11</v>
      </c>
      <c r="F396" s="35">
        <v>0.94</v>
      </c>
      <c r="G396" s="2">
        <v>215</v>
      </c>
      <c r="H396" s="2">
        <v>9</v>
      </c>
      <c r="I396" s="35">
        <v>0.96</v>
      </c>
      <c r="J396" s="2">
        <v>434</v>
      </c>
      <c r="K396" s="2">
        <v>31</v>
      </c>
      <c r="L396" s="34">
        <v>0.93</v>
      </c>
      <c r="M396" s="3" t="s">
        <v>115</v>
      </c>
      <c r="N396" s="3" t="s">
        <v>115</v>
      </c>
      <c r="O396" s="58">
        <f>C396/$C$2</f>
        <v>0.44423199490121096</v>
      </c>
      <c r="P396" s="59">
        <f>(C396*D396)/1000</f>
        <v>132.43</v>
      </c>
      <c r="Q396" s="60">
        <f t="shared" si="66"/>
        <v>0.22407783417935703</v>
      </c>
      <c r="R396" s="61">
        <f>(C396*G396)/1000</f>
        <v>149.85499999999999</v>
      </c>
      <c r="S396" s="60">
        <f t="shared" si="67"/>
        <v>0.23414843749999997</v>
      </c>
    </row>
    <row r="397" spans="1:19" x14ac:dyDescent="0.2">
      <c r="A397" s="23" t="s">
        <v>48</v>
      </c>
      <c r="B397" s="2">
        <v>21175</v>
      </c>
      <c r="C397" s="2">
        <v>706</v>
      </c>
      <c r="D397" s="2">
        <v>160</v>
      </c>
      <c r="E397" s="2">
        <v>12</v>
      </c>
      <c r="F397" s="35">
        <v>0.93</v>
      </c>
      <c r="G397" s="2">
        <v>195</v>
      </c>
      <c r="H397" s="2">
        <v>9</v>
      </c>
      <c r="I397" s="35">
        <v>0.95</v>
      </c>
      <c r="J397" s="2">
        <v>381</v>
      </c>
      <c r="K397" s="2">
        <v>29</v>
      </c>
      <c r="L397" s="34">
        <v>0.92</v>
      </c>
      <c r="M397" s="3" t="s">
        <v>115</v>
      </c>
      <c r="N397" s="3" t="s">
        <v>115</v>
      </c>
      <c r="O397" s="58">
        <f>C397/$C$2</f>
        <v>0.44996813256851498</v>
      </c>
      <c r="P397" s="59">
        <f>(C397*D397)/1000</f>
        <v>112.96</v>
      </c>
      <c r="Q397" s="60">
        <f t="shared" si="66"/>
        <v>0.19113367174280879</v>
      </c>
      <c r="R397" s="61">
        <f>(C397*G397)/1000</f>
        <v>137.66999999999999</v>
      </c>
      <c r="S397" s="60">
        <f t="shared" si="67"/>
        <v>0.21510937499999999</v>
      </c>
    </row>
    <row r="398" spans="1:19" ht="13.5" thickBot="1" x14ac:dyDescent="0.25">
      <c r="A398" s="25" t="s">
        <v>49</v>
      </c>
      <c r="B398" s="2">
        <v>23698</v>
      </c>
      <c r="C398" s="2">
        <v>764</v>
      </c>
      <c r="D398" s="2">
        <v>177</v>
      </c>
      <c r="E398" s="2">
        <v>13</v>
      </c>
      <c r="F398" s="35">
        <v>0.93</v>
      </c>
      <c r="G398" s="2">
        <v>183</v>
      </c>
      <c r="H398" s="2">
        <v>10</v>
      </c>
      <c r="I398" s="35">
        <v>0.95</v>
      </c>
      <c r="J398" s="2">
        <v>365</v>
      </c>
      <c r="K398" s="2">
        <v>34</v>
      </c>
      <c r="L398" s="34">
        <v>0.91</v>
      </c>
      <c r="M398" s="3" t="s">
        <v>115</v>
      </c>
      <c r="N398" s="3" t="s">
        <v>115</v>
      </c>
      <c r="O398" s="58">
        <f>C398/$C$2</f>
        <v>0.48693435309114086</v>
      </c>
      <c r="P398" s="59">
        <f>(C398*D398)/1000</f>
        <v>135.22800000000001</v>
      </c>
      <c r="Q398" s="60">
        <f t="shared" si="66"/>
        <v>0.22881218274111675</v>
      </c>
      <c r="R398" s="61">
        <f>(C398*G398)/1000</f>
        <v>139.81200000000001</v>
      </c>
      <c r="S398" s="60">
        <f t="shared" si="67"/>
        <v>0.21845625000000002</v>
      </c>
    </row>
    <row r="399" spans="1:19" ht="13.5" thickTop="1" x14ac:dyDescent="0.2">
      <c r="A399" s="24" t="s">
        <v>119</v>
      </c>
      <c r="B399" s="33">
        <f>SUM(B387:B398)</f>
        <v>271513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>
        <f>SUM(M387:M398)</f>
        <v>153.61000000000001</v>
      </c>
      <c r="N399" s="6"/>
      <c r="O399" s="62"/>
      <c r="P399" s="63"/>
      <c r="Q399" s="64"/>
      <c r="R399" s="65"/>
      <c r="S399" s="64"/>
    </row>
    <row r="400" spans="1:19" ht="13.5" thickBot="1" x14ac:dyDescent="0.25">
      <c r="A400" s="7" t="s">
        <v>120</v>
      </c>
      <c r="B400" s="8">
        <f t="shared" ref="B400:N400" si="68">AVERAGE(B387:B398)</f>
        <v>22626.083333333332</v>
      </c>
      <c r="C400" s="8">
        <f t="shared" si="68"/>
        <v>740.33333333333337</v>
      </c>
      <c r="D400" s="8">
        <f t="shared" si="68"/>
        <v>220</v>
      </c>
      <c r="E400" s="8">
        <f t="shared" si="68"/>
        <v>12.25</v>
      </c>
      <c r="F400" s="36">
        <f>AVERAGE(F387:F398)</f>
        <v>0.94333333333333325</v>
      </c>
      <c r="G400" s="8">
        <f>AVERAGE(G387:G398)</f>
        <v>274.66666666666669</v>
      </c>
      <c r="H400" s="8">
        <f>AVERAGE(H387:H398)</f>
        <v>11.75</v>
      </c>
      <c r="I400" s="36">
        <f>AVERAGE(I387:I398)</f>
        <v>0.95749999999999991</v>
      </c>
      <c r="J400" s="8">
        <f t="shared" si="68"/>
        <v>568.25</v>
      </c>
      <c r="K400" s="8">
        <f t="shared" si="68"/>
        <v>38.916666666666664</v>
      </c>
      <c r="L400" s="36">
        <f>AVERAGE(L387:L398)</f>
        <v>0.93</v>
      </c>
      <c r="M400" s="8">
        <f t="shared" si="68"/>
        <v>17.067777777777778</v>
      </c>
      <c r="N400" s="26">
        <f t="shared" si="68"/>
        <v>14.983333333333334</v>
      </c>
      <c r="O400" s="66">
        <f>C400/$C$2</f>
        <v>0.47185043552156364</v>
      </c>
      <c r="P400" s="67">
        <f>(C400*D400)/1000</f>
        <v>162.87333333333333</v>
      </c>
      <c r="Q400" s="68">
        <f t="shared" si="66"/>
        <v>0.2755893965031021</v>
      </c>
      <c r="R400" s="69">
        <f>(C400*G400)/1000</f>
        <v>203.3448888888889</v>
      </c>
      <c r="S400" s="68">
        <f t="shared" si="67"/>
        <v>0.31772638888888893</v>
      </c>
    </row>
    <row r="401" spans="1:19" ht="13.5" thickTop="1" x14ac:dyDescent="0.2"/>
    <row r="402" spans="1:19" ht="13.5" thickBot="1" x14ac:dyDescent="0.25"/>
    <row r="403" spans="1:19" ht="13.5" thickTop="1" x14ac:dyDescent="0.2">
      <c r="A403" s="20" t="s">
        <v>5</v>
      </c>
      <c r="B403" s="21" t="s">
        <v>6</v>
      </c>
      <c r="C403" s="21" t="s">
        <v>6</v>
      </c>
      <c r="D403" s="21" t="s">
        <v>7</v>
      </c>
      <c r="E403" s="21" t="s">
        <v>8</v>
      </c>
      <c r="F403" s="30" t="s">
        <v>2</v>
      </c>
      <c r="G403" s="21" t="s">
        <v>9</v>
      </c>
      <c r="H403" s="21" t="s">
        <v>10</v>
      </c>
      <c r="I403" s="30" t="s">
        <v>3</v>
      </c>
      <c r="J403" s="21" t="s">
        <v>11</v>
      </c>
      <c r="K403" s="21" t="s">
        <v>12</v>
      </c>
      <c r="L403" s="30" t="s">
        <v>13</v>
      </c>
      <c r="M403" s="21" t="s">
        <v>14</v>
      </c>
      <c r="N403" s="22" t="s">
        <v>15</v>
      </c>
      <c r="O403" s="50" t="s">
        <v>80</v>
      </c>
      <c r="P403" s="51" t="s">
        <v>81</v>
      </c>
      <c r="Q403" s="52" t="s">
        <v>82</v>
      </c>
      <c r="R403" s="53" t="s">
        <v>80</v>
      </c>
      <c r="S403" s="52" t="s">
        <v>80</v>
      </c>
    </row>
    <row r="404" spans="1:19" ht="13.5" thickBot="1" x14ac:dyDescent="0.25">
      <c r="A404" s="16" t="s">
        <v>121</v>
      </c>
      <c r="B404" s="17" t="s">
        <v>17</v>
      </c>
      <c r="C404" s="18" t="s">
        <v>18</v>
      </c>
      <c r="D404" s="17" t="s">
        <v>19</v>
      </c>
      <c r="E404" s="17" t="s">
        <v>19</v>
      </c>
      <c r="F404" s="31" t="s">
        <v>59</v>
      </c>
      <c r="G404" s="17" t="s">
        <v>19</v>
      </c>
      <c r="H404" s="17" t="s">
        <v>19</v>
      </c>
      <c r="I404" s="31" t="s">
        <v>59</v>
      </c>
      <c r="J404" s="17" t="s">
        <v>19</v>
      </c>
      <c r="K404" s="17" t="s">
        <v>19</v>
      </c>
      <c r="L404" s="31" t="s">
        <v>59</v>
      </c>
      <c r="M404" s="17" t="s">
        <v>21</v>
      </c>
      <c r="N404" s="19" t="s">
        <v>22</v>
      </c>
      <c r="O404" s="54" t="s">
        <v>6</v>
      </c>
      <c r="P404" s="55" t="s">
        <v>84</v>
      </c>
      <c r="Q404" s="56" t="s">
        <v>85</v>
      </c>
      <c r="R404" s="57" t="s">
        <v>86</v>
      </c>
      <c r="S404" s="56" t="s">
        <v>87</v>
      </c>
    </row>
    <row r="405" spans="1:19" ht="13.5" thickTop="1" x14ac:dyDescent="0.2">
      <c r="A405" s="1" t="s">
        <v>38</v>
      </c>
      <c r="B405" s="2">
        <v>17534</v>
      </c>
      <c r="C405" s="2">
        <v>566</v>
      </c>
      <c r="D405" s="2">
        <v>257</v>
      </c>
      <c r="E405" s="2">
        <v>17</v>
      </c>
      <c r="F405" s="35">
        <v>0.93</v>
      </c>
      <c r="G405" s="2">
        <v>275</v>
      </c>
      <c r="H405" s="2">
        <v>10</v>
      </c>
      <c r="I405" s="35">
        <v>0.96</v>
      </c>
      <c r="J405" s="2">
        <v>586</v>
      </c>
      <c r="K405" s="2">
        <v>36</v>
      </c>
      <c r="L405" s="34">
        <v>0.94</v>
      </c>
      <c r="M405" s="4">
        <v>25.48</v>
      </c>
      <c r="N405" s="3">
        <v>14.5</v>
      </c>
      <c r="O405" s="58">
        <f>C405/$C$2</f>
        <v>0.36073932441045253</v>
      </c>
      <c r="P405" s="59">
        <f>(C405*D405)/1000</f>
        <v>145.46199999999999</v>
      </c>
      <c r="Q405" s="60">
        <f>(P405)/$E$3</f>
        <v>0.24612859560067679</v>
      </c>
      <c r="R405" s="61">
        <f>(C405*G405)/1000</f>
        <v>155.65</v>
      </c>
      <c r="S405" s="60">
        <f>(R405)/$G$3</f>
        <v>0.24320312500000002</v>
      </c>
    </row>
    <row r="406" spans="1:19" x14ac:dyDescent="0.2">
      <c r="A406" s="1" t="s">
        <v>39</v>
      </c>
      <c r="B406" s="2">
        <v>10993</v>
      </c>
      <c r="C406" s="2">
        <v>393</v>
      </c>
      <c r="D406" s="2">
        <v>230</v>
      </c>
      <c r="E406" s="2">
        <v>18</v>
      </c>
      <c r="F406" s="35">
        <v>0.92</v>
      </c>
      <c r="G406" s="2">
        <v>314</v>
      </c>
      <c r="H406" s="2">
        <v>17</v>
      </c>
      <c r="I406" s="35">
        <v>0.95</v>
      </c>
      <c r="J406" s="2">
        <v>554</v>
      </c>
      <c r="K406" s="2">
        <v>51</v>
      </c>
      <c r="L406" s="34">
        <v>0.91</v>
      </c>
      <c r="M406" s="3">
        <v>26.5</v>
      </c>
      <c r="N406" s="3">
        <v>16.399999999999999</v>
      </c>
      <c r="O406" s="58">
        <f>C406/$C$2</f>
        <v>0.25047801147227533</v>
      </c>
      <c r="P406" s="59">
        <f>(C406*D406)/1000</f>
        <v>90.39</v>
      </c>
      <c r="Q406" s="60">
        <f t="shared" ref="Q406:Q418" si="69">(P406)/$E$3</f>
        <v>0.15294416243654824</v>
      </c>
      <c r="R406" s="61">
        <f>(C406*G406)/1000</f>
        <v>123.402</v>
      </c>
      <c r="S406" s="60">
        <f t="shared" ref="S406:S418" si="70">(R406)/$G$3</f>
        <v>0.19281562499999999</v>
      </c>
    </row>
    <row r="407" spans="1:19" x14ac:dyDescent="0.2">
      <c r="A407" s="1" t="s">
        <v>40</v>
      </c>
      <c r="B407" s="2">
        <v>11949</v>
      </c>
      <c r="C407" s="2">
        <v>385</v>
      </c>
      <c r="D407" s="2">
        <v>287</v>
      </c>
      <c r="E407" s="2">
        <v>19</v>
      </c>
      <c r="F407" s="35">
        <v>0.93</v>
      </c>
      <c r="G407" s="2">
        <v>353</v>
      </c>
      <c r="H407" s="2">
        <v>17</v>
      </c>
      <c r="I407" s="35">
        <v>0.95</v>
      </c>
      <c r="J407" s="2">
        <v>667</v>
      </c>
      <c r="K407" s="2">
        <v>60</v>
      </c>
      <c r="L407" s="34">
        <v>0.91</v>
      </c>
      <c r="M407" s="3">
        <v>26.3</v>
      </c>
      <c r="N407" s="3">
        <v>15.7</v>
      </c>
      <c r="O407" s="58">
        <f>C407/$C$2</f>
        <v>0.24537922243467178</v>
      </c>
      <c r="P407" s="59">
        <f>(C407*D407)/1000</f>
        <v>110.495</v>
      </c>
      <c r="Q407" s="60">
        <f t="shared" si="69"/>
        <v>0.18696277495769884</v>
      </c>
      <c r="R407" s="61">
        <f>(C407*G407)/1000</f>
        <v>135.905</v>
      </c>
      <c r="S407" s="60">
        <f t="shared" si="70"/>
        <v>0.21235156250000001</v>
      </c>
    </row>
    <row r="408" spans="1:19" x14ac:dyDescent="0.2">
      <c r="A408" s="1" t="s">
        <v>41</v>
      </c>
      <c r="B408" s="2">
        <v>13230</v>
      </c>
      <c r="C408" s="2">
        <v>441</v>
      </c>
      <c r="D408" s="2">
        <v>282</v>
      </c>
      <c r="E408" s="2">
        <v>20</v>
      </c>
      <c r="F408" s="35">
        <v>0.93</v>
      </c>
      <c r="G408" s="2">
        <v>427</v>
      </c>
      <c r="H408" s="2">
        <v>18</v>
      </c>
      <c r="I408" s="35">
        <v>0.96</v>
      </c>
      <c r="J408" s="2">
        <v>806</v>
      </c>
      <c r="K408" s="2">
        <v>68</v>
      </c>
      <c r="L408" s="34">
        <v>0.92</v>
      </c>
      <c r="M408" s="3">
        <v>0</v>
      </c>
      <c r="N408" s="3" t="s">
        <v>115</v>
      </c>
      <c r="O408" s="58">
        <f>C408/$C$2</f>
        <v>0.28107074569789675</v>
      </c>
      <c r="P408" s="59">
        <f>(C408*D408)/1000</f>
        <v>124.36199999999999</v>
      </c>
      <c r="Q408" s="60">
        <f t="shared" si="69"/>
        <v>0.2104263959390863</v>
      </c>
      <c r="R408" s="61">
        <f>(C408*G408)/1000</f>
        <v>188.30699999999999</v>
      </c>
      <c r="S408" s="60">
        <f t="shared" si="70"/>
        <v>0.2942296875</v>
      </c>
    </row>
    <row r="409" spans="1:19" x14ac:dyDescent="0.2">
      <c r="A409" s="1" t="s">
        <v>42</v>
      </c>
      <c r="B409" s="2">
        <v>13917</v>
      </c>
      <c r="C409" s="2">
        <v>449</v>
      </c>
      <c r="D409" s="2">
        <v>293</v>
      </c>
      <c r="E409" s="2">
        <v>17</v>
      </c>
      <c r="F409" s="35">
        <v>0.94</v>
      </c>
      <c r="G409" s="2">
        <v>362</v>
      </c>
      <c r="H409" s="2">
        <v>20</v>
      </c>
      <c r="I409" s="35">
        <v>0.94</v>
      </c>
      <c r="J409" s="2">
        <v>664</v>
      </c>
      <c r="K409" s="2">
        <v>61</v>
      </c>
      <c r="L409" s="34">
        <v>0.91</v>
      </c>
      <c r="M409" s="3">
        <v>26.76</v>
      </c>
      <c r="N409" s="3">
        <v>17.399999999999999</v>
      </c>
      <c r="O409" s="58">
        <f>C409/$C$2</f>
        <v>0.28616953473550033</v>
      </c>
      <c r="P409" s="59">
        <f>(C409*D409)/1000</f>
        <v>131.55699999999999</v>
      </c>
      <c r="Q409" s="60">
        <f t="shared" si="69"/>
        <v>0.2226006768189509</v>
      </c>
      <c r="R409" s="61">
        <f>(C409*G409)/1000</f>
        <v>162.53800000000001</v>
      </c>
      <c r="S409" s="60">
        <f t="shared" si="70"/>
        <v>0.25396562500000003</v>
      </c>
    </row>
    <row r="410" spans="1:19" x14ac:dyDescent="0.2">
      <c r="A410" s="1" t="s">
        <v>43</v>
      </c>
      <c r="B410" s="2">
        <v>17433</v>
      </c>
      <c r="C410" s="2">
        <v>581</v>
      </c>
      <c r="D410" s="2">
        <v>317</v>
      </c>
      <c r="E410" s="2">
        <v>13</v>
      </c>
      <c r="F410" s="35">
        <v>0.96</v>
      </c>
      <c r="G410" s="2">
        <v>344.16699999999997</v>
      </c>
      <c r="H410" s="2">
        <v>15.417</v>
      </c>
      <c r="I410" s="35">
        <v>0.96</v>
      </c>
      <c r="J410" s="2">
        <v>815.28599999999994</v>
      </c>
      <c r="K410" s="2">
        <v>43.429000000000002</v>
      </c>
      <c r="L410" s="34">
        <v>0.93</v>
      </c>
      <c r="M410" s="38">
        <v>25.1</v>
      </c>
      <c r="N410" s="38">
        <v>16.100000000000001</v>
      </c>
      <c r="O410" s="58">
        <f>C410/$C$2</f>
        <v>0.3702995538559592</v>
      </c>
      <c r="P410" s="59">
        <f>(C410*D410)/1000</f>
        <v>184.17699999999999</v>
      </c>
      <c r="Q410" s="60">
        <f t="shared" si="69"/>
        <v>0.3116362098138748</v>
      </c>
      <c r="R410" s="61">
        <f>(C410*G410)/1000</f>
        <v>199.96102699999997</v>
      </c>
      <c r="S410" s="60">
        <f t="shared" si="70"/>
        <v>0.31243910468749997</v>
      </c>
    </row>
    <row r="411" spans="1:19" x14ac:dyDescent="0.2">
      <c r="A411" s="1" t="s">
        <v>44</v>
      </c>
      <c r="B411" s="2">
        <v>23564</v>
      </c>
      <c r="C411" s="2">
        <v>760.12900000000002</v>
      </c>
      <c r="D411" s="2">
        <v>341.85700000000003</v>
      </c>
      <c r="E411" s="2">
        <v>12</v>
      </c>
      <c r="F411" s="35">
        <v>0.96</v>
      </c>
      <c r="G411" s="2">
        <v>384.286</v>
      </c>
      <c r="H411" s="2">
        <v>14</v>
      </c>
      <c r="I411" s="35">
        <v>0.96</v>
      </c>
      <c r="J411" s="2">
        <v>815.28599999999994</v>
      </c>
      <c r="K411" s="2">
        <v>43.429000000000002</v>
      </c>
      <c r="L411" s="34">
        <v>0.95</v>
      </c>
      <c r="M411" s="3">
        <v>25.1</v>
      </c>
      <c r="N411" s="3">
        <v>16.8</v>
      </c>
      <c r="O411" s="58">
        <f>C411/$C$2</f>
        <v>0.48446717654557042</v>
      </c>
      <c r="P411" s="59">
        <f>(C411*D411)/1000</f>
        <v>259.85541955299999</v>
      </c>
      <c r="Q411" s="60">
        <f t="shared" si="69"/>
        <v>0.43968768113874784</v>
      </c>
      <c r="R411" s="61">
        <f>(C411*G411)/1000</f>
        <v>292.10693289400001</v>
      </c>
      <c r="S411" s="60">
        <f t="shared" si="70"/>
        <v>0.45641708264687503</v>
      </c>
    </row>
    <row r="412" spans="1:19" x14ac:dyDescent="0.2">
      <c r="A412" s="1" t="s">
        <v>45</v>
      </c>
      <c r="B412" s="2">
        <v>32819</v>
      </c>
      <c r="C412" s="2">
        <v>1059</v>
      </c>
      <c r="D412" s="2">
        <v>319</v>
      </c>
      <c r="E412" s="2">
        <v>25</v>
      </c>
      <c r="F412" s="35">
        <v>0.92</v>
      </c>
      <c r="G412" s="2">
        <v>365</v>
      </c>
      <c r="H412" s="2">
        <v>23</v>
      </c>
      <c r="I412" s="35">
        <v>0.94</v>
      </c>
      <c r="J412" s="2">
        <v>761</v>
      </c>
      <c r="K412" s="2">
        <v>86</v>
      </c>
      <c r="L412" s="34">
        <v>0.89</v>
      </c>
      <c r="M412" s="3">
        <v>0</v>
      </c>
      <c r="N412" s="3" t="s">
        <v>115</v>
      </c>
      <c r="O412" s="58">
        <f>C412/$C$2</f>
        <v>0.67495219885277247</v>
      </c>
      <c r="P412" s="59">
        <f>(C412*D412)/1000</f>
        <v>337.82100000000003</v>
      </c>
      <c r="Q412" s="60">
        <f t="shared" si="69"/>
        <v>0.5716091370558376</v>
      </c>
      <c r="R412" s="61">
        <f>(C412*G412)/1000</f>
        <v>386.53500000000003</v>
      </c>
      <c r="S412" s="60">
        <f t="shared" si="70"/>
        <v>0.60396093750000002</v>
      </c>
    </row>
    <row r="413" spans="1:19" x14ac:dyDescent="0.2">
      <c r="A413" s="1" t="s">
        <v>46</v>
      </c>
      <c r="B413" s="2">
        <v>15583</v>
      </c>
      <c r="C413" s="2">
        <v>519</v>
      </c>
      <c r="D413" s="2">
        <v>254</v>
      </c>
      <c r="E413" s="2">
        <v>21</v>
      </c>
      <c r="F413" s="35">
        <v>0.92</v>
      </c>
      <c r="G413" s="2">
        <v>311</v>
      </c>
      <c r="H413" s="2">
        <v>17</v>
      </c>
      <c r="I413" s="35">
        <v>0.95</v>
      </c>
      <c r="J413" s="2">
        <v>591</v>
      </c>
      <c r="K413" s="2">
        <v>59</v>
      </c>
      <c r="L413" s="34">
        <v>0.9</v>
      </c>
      <c r="M413" s="3">
        <v>26.12</v>
      </c>
      <c r="N413" s="3">
        <v>21</v>
      </c>
      <c r="O413" s="58">
        <f>C413/$C$2</f>
        <v>0.33078393881453155</v>
      </c>
      <c r="P413" s="59">
        <f>(C413*D413)/1000</f>
        <v>131.82599999999999</v>
      </c>
      <c r="Q413" s="60">
        <f t="shared" si="69"/>
        <v>0.22305583756345176</v>
      </c>
      <c r="R413" s="61">
        <f>(C413*G413)/1000</f>
        <v>161.40899999999999</v>
      </c>
      <c r="S413" s="60">
        <f t="shared" si="70"/>
        <v>0.25220156249999998</v>
      </c>
    </row>
    <row r="414" spans="1:19" x14ac:dyDescent="0.2">
      <c r="A414" s="1" t="s">
        <v>47</v>
      </c>
      <c r="B414" s="2">
        <v>14343</v>
      </c>
      <c r="C414" s="2">
        <v>463</v>
      </c>
      <c r="D414" s="2">
        <v>228</v>
      </c>
      <c r="E414" s="2">
        <v>12</v>
      </c>
      <c r="F414" s="35">
        <v>0.95</v>
      </c>
      <c r="G414" s="2">
        <v>261</v>
      </c>
      <c r="H414" s="2">
        <v>9</v>
      </c>
      <c r="I414" s="35">
        <v>0.97</v>
      </c>
      <c r="J414" s="2">
        <v>483</v>
      </c>
      <c r="K414" s="2">
        <v>35</v>
      </c>
      <c r="L414" s="34">
        <v>0.93</v>
      </c>
      <c r="M414" s="3">
        <v>0</v>
      </c>
      <c r="N414" s="3" t="s">
        <v>115</v>
      </c>
      <c r="O414" s="58">
        <f>C414/$C$2</f>
        <v>0.29509241555130655</v>
      </c>
      <c r="P414" s="59">
        <f>(C414*D414)/1000</f>
        <v>105.56399999999999</v>
      </c>
      <c r="Q414" s="60">
        <f t="shared" si="69"/>
        <v>0.17861928934010152</v>
      </c>
      <c r="R414" s="61">
        <f>(C414*G414)/1000</f>
        <v>120.843</v>
      </c>
      <c r="S414" s="60">
        <f t="shared" si="70"/>
        <v>0.18881718750000001</v>
      </c>
    </row>
    <row r="415" spans="1:19" x14ac:dyDescent="0.2">
      <c r="A415" s="23" t="s">
        <v>48</v>
      </c>
      <c r="B415" s="2">
        <v>16064</v>
      </c>
      <c r="C415" s="2">
        <v>535</v>
      </c>
      <c r="D415" s="2">
        <v>248</v>
      </c>
      <c r="E415" s="2">
        <v>13</v>
      </c>
      <c r="F415" s="35">
        <v>0.95</v>
      </c>
      <c r="G415" s="2">
        <v>278</v>
      </c>
      <c r="H415" s="2">
        <v>10</v>
      </c>
      <c r="I415" s="35">
        <v>0.96</v>
      </c>
      <c r="J415" s="2">
        <v>514</v>
      </c>
      <c r="K415" s="2">
        <v>32</v>
      </c>
      <c r="L415" s="34">
        <v>0.94</v>
      </c>
      <c r="M415" s="3">
        <v>26.4</v>
      </c>
      <c r="N415" s="3">
        <v>20.3</v>
      </c>
      <c r="O415" s="58">
        <f>C415/$C$2</f>
        <v>0.34098151688973871</v>
      </c>
      <c r="P415" s="59">
        <f>(C415*D415)/1000</f>
        <v>132.68</v>
      </c>
      <c r="Q415" s="60">
        <f t="shared" si="69"/>
        <v>0.22450084602368867</v>
      </c>
      <c r="R415" s="61">
        <f>(C415*G415)/1000</f>
        <v>148.72999999999999</v>
      </c>
      <c r="S415" s="60">
        <f t="shared" si="70"/>
        <v>0.23239062499999999</v>
      </c>
    </row>
    <row r="416" spans="1:19" ht="13.5" thickBot="1" x14ac:dyDescent="0.25">
      <c r="A416" s="25" t="s">
        <v>49</v>
      </c>
      <c r="B416" s="2">
        <v>12979</v>
      </c>
      <c r="C416" s="2">
        <v>419</v>
      </c>
      <c r="D416" s="2">
        <v>381</v>
      </c>
      <c r="E416" s="2">
        <v>12</v>
      </c>
      <c r="F416" s="35">
        <v>0.97</v>
      </c>
      <c r="G416" s="2">
        <v>369</v>
      </c>
      <c r="H416" s="2">
        <v>12</v>
      </c>
      <c r="I416" s="35">
        <v>0.97</v>
      </c>
      <c r="J416" s="2">
        <v>740</v>
      </c>
      <c r="K416" s="2">
        <v>33</v>
      </c>
      <c r="L416" s="34">
        <v>0.96</v>
      </c>
      <c r="M416" s="3"/>
      <c r="N416" s="3"/>
      <c r="O416" s="58">
        <f>C416/$C$2</f>
        <v>0.26704907584448695</v>
      </c>
      <c r="P416" s="59">
        <f>(C416*D416)/1000</f>
        <v>159.63900000000001</v>
      </c>
      <c r="Q416" s="60">
        <f t="shared" si="69"/>
        <v>0.27011675126903556</v>
      </c>
      <c r="R416" s="61">
        <f>(C416*G416)/1000</f>
        <v>154.61099999999999</v>
      </c>
      <c r="S416" s="60">
        <f t="shared" si="70"/>
        <v>0.24157968749999997</v>
      </c>
    </row>
    <row r="417" spans="1:19" ht="13.5" thickTop="1" x14ac:dyDescent="0.2">
      <c r="A417" s="24" t="s">
        <v>122</v>
      </c>
      <c r="B417" s="33">
        <f>SUM(B405:B416)</f>
        <v>200408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>
        <f>SUM(M405:M416)</f>
        <v>207.76000000000002</v>
      </c>
      <c r="N417" s="6"/>
      <c r="O417" s="62"/>
      <c r="P417" s="63"/>
      <c r="Q417" s="64"/>
      <c r="R417" s="65"/>
      <c r="S417" s="64"/>
    </row>
    <row r="418" spans="1:19" ht="13.5" thickBot="1" x14ac:dyDescent="0.25">
      <c r="A418" s="7" t="s">
        <v>123</v>
      </c>
      <c r="B418" s="8">
        <f t="shared" ref="B418:N418" si="71">AVERAGE(B405:B416)</f>
        <v>16700.666666666668</v>
      </c>
      <c r="C418" s="8">
        <f t="shared" si="71"/>
        <v>547.51075000000003</v>
      </c>
      <c r="D418" s="8">
        <f t="shared" si="71"/>
        <v>286.48808333333335</v>
      </c>
      <c r="E418" s="8">
        <f t="shared" si="71"/>
        <v>16.583333333333332</v>
      </c>
      <c r="F418" s="36">
        <f>AVERAGE(F405:F416)</f>
        <v>0.94</v>
      </c>
      <c r="G418" s="8">
        <f>AVERAGE(G405:G416)</f>
        <v>336.95441666666665</v>
      </c>
      <c r="H418" s="8">
        <f>AVERAGE(H405:H416)</f>
        <v>15.201416666666667</v>
      </c>
      <c r="I418" s="36">
        <f>AVERAGE(I405:I416)</f>
        <v>0.95583333333333342</v>
      </c>
      <c r="J418" s="8">
        <f t="shared" si="71"/>
        <v>666.38099999999997</v>
      </c>
      <c r="K418" s="8">
        <f t="shared" si="71"/>
        <v>50.654833333333329</v>
      </c>
      <c r="L418" s="36">
        <f>AVERAGE(L405:L416)</f>
        <v>0.92416666666666669</v>
      </c>
      <c r="M418" s="8">
        <f t="shared" si="71"/>
        <v>18.88727272727273</v>
      </c>
      <c r="N418" s="26">
        <f t="shared" si="71"/>
        <v>17.274999999999999</v>
      </c>
      <c r="O418" s="66">
        <f t="shared" ref="O418" si="72">C418/$C$2</f>
        <v>0.34895522625876357</v>
      </c>
      <c r="P418" s="67">
        <f t="shared" ref="P418" si="73">(C418*D418)/1000</f>
        <v>156.85530537189584</v>
      </c>
      <c r="Q418" s="68">
        <f t="shared" si="69"/>
        <v>0.26540660807427385</v>
      </c>
      <c r="R418" s="69">
        <f t="shared" ref="R418" si="74">(C418*G418)/1000</f>
        <v>184.48616538497916</v>
      </c>
      <c r="S418" s="68">
        <f t="shared" si="70"/>
        <v>0.28825963341402994</v>
      </c>
    </row>
    <row r="419" spans="1:19" ht="13.5" thickTop="1" x14ac:dyDescent="0.2"/>
  </sheetData>
  <phoneticPr fontId="0" type="noConversion"/>
  <conditionalFormatting sqref="E412:E416 E405:E409">
    <cfRule type="cellIs" dxfId="54" priority="63" operator="greaterThan">
      <formula>35</formula>
    </cfRule>
  </conditionalFormatting>
  <conditionalFormatting sqref="K412:K416 K405:K409">
    <cfRule type="cellIs" dxfId="53" priority="62" operator="greaterThan">
      <formula>125</formula>
    </cfRule>
  </conditionalFormatting>
  <conditionalFormatting sqref="H405:H409 H412:H416">
    <cfRule type="cellIs" dxfId="52" priority="61" operator="greaterThan">
      <formula>25</formula>
    </cfRule>
  </conditionalFormatting>
  <conditionalFormatting sqref="O405:O416 Q405:Q416 S405:S416">
    <cfRule type="cellIs" dxfId="47" priority="48" operator="between">
      <formula>80%</formula>
      <formula>200%</formula>
    </cfRule>
  </conditionalFormatting>
  <conditionalFormatting sqref="O418">
    <cfRule type="cellIs" dxfId="46" priority="47" operator="between">
      <formula>80%</formula>
      <formula>200%</formula>
    </cfRule>
  </conditionalFormatting>
  <conditionalFormatting sqref="Q418">
    <cfRule type="cellIs" dxfId="45" priority="46" operator="between">
      <formula>80%</formula>
      <formula>200%</formula>
    </cfRule>
  </conditionalFormatting>
  <conditionalFormatting sqref="S418">
    <cfRule type="cellIs" dxfId="44" priority="45" operator="between">
      <formula>80%</formula>
      <formula>200%</formula>
    </cfRule>
  </conditionalFormatting>
  <conditionalFormatting sqref="O387:O398 Q387:Q398 S387:S398">
    <cfRule type="cellIs" dxfId="43" priority="44" operator="between">
      <formula>80%</formula>
      <formula>200%</formula>
    </cfRule>
  </conditionalFormatting>
  <conditionalFormatting sqref="O400">
    <cfRule type="cellIs" dxfId="42" priority="43" operator="between">
      <formula>80%</formula>
      <formula>200%</formula>
    </cfRule>
  </conditionalFormatting>
  <conditionalFormatting sqref="Q400">
    <cfRule type="cellIs" dxfId="41" priority="42" operator="between">
      <formula>80%</formula>
      <formula>200%</formula>
    </cfRule>
  </conditionalFormatting>
  <conditionalFormatting sqref="S400">
    <cfRule type="cellIs" dxfId="40" priority="41" operator="between">
      <formula>80%</formula>
      <formula>200%</formula>
    </cfRule>
  </conditionalFormatting>
  <conditionalFormatting sqref="O369:O380 Q369:Q380 S369:S380">
    <cfRule type="cellIs" dxfId="39" priority="40" operator="between">
      <formula>80%</formula>
      <formula>200%</formula>
    </cfRule>
  </conditionalFormatting>
  <conditionalFormatting sqref="O382">
    <cfRule type="cellIs" dxfId="38" priority="39" operator="between">
      <formula>80%</formula>
      <formula>200%</formula>
    </cfRule>
  </conditionalFormatting>
  <conditionalFormatting sqref="Q382">
    <cfRule type="cellIs" dxfId="37" priority="38" operator="between">
      <formula>80%</formula>
      <formula>200%</formula>
    </cfRule>
  </conditionalFormatting>
  <conditionalFormatting sqref="S382">
    <cfRule type="cellIs" dxfId="36" priority="37" operator="between">
      <formula>80%</formula>
      <formula>200%</formula>
    </cfRule>
  </conditionalFormatting>
  <conditionalFormatting sqref="O351:O362 Q351:Q362 S351:S362">
    <cfRule type="cellIs" dxfId="35" priority="36" operator="between">
      <formula>80%</formula>
      <formula>200%</formula>
    </cfRule>
  </conditionalFormatting>
  <conditionalFormatting sqref="O364">
    <cfRule type="cellIs" dxfId="34" priority="35" operator="between">
      <formula>80%</formula>
      <formula>200%</formula>
    </cfRule>
  </conditionalFormatting>
  <conditionalFormatting sqref="Q364">
    <cfRule type="cellIs" dxfId="33" priority="34" operator="between">
      <formula>80%</formula>
      <formula>200%</formula>
    </cfRule>
  </conditionalFormatting>
  <conditionalFormatting sqref="S364">
    <cfRule type="cellIs" dxfId="32" priority="33" operator="between">
      <formula>80%</formula>
      <formula>200%</formula>
    </cfRule>
  </conditionalFormatting>
  <conditionalFormatting sqref="O333:O344 Q333:Q344 S333:S344">
    <cfRule type="cellIs" dxfId="31" priority="32" operator="between">
      <formula>80%</formula>
      <formula>200%</formula>
    </cfRule>
  </conditionalFormatting>
  <conditionalFormatting sqref="O346">
    <cfRule type="cellIs" dxfId="30" priority="31" operator="between">
      <formula>80%</formula>
      <formula>200%</formula>
    </cfRule>
  </conditionalFormatting>
  <conditionalFormatting sqref="Q346">
    <cfRule type="cellIs" dxfId="29" priority="30" operator="between">
      <formula>80%</formula>
      <formula>200%</formula>
    </cfRule>
  </conditionalFormatting>
  <conditionalFormatting sqref="S346">
    <cfRule type="cellIs" dxfId="28" priority="29" operator="between">
      <formula>80%</formula>
      <formula>200%</formula>
    </cfRule>
  </conditionalFormatting>
  <conditionalFormatting sqref="O315:O326 Q315:Q326 S315:S326">
    <cfRule type="cellIs" dxfId="27" priority="28" operator="between">
      <formula>80%</formula>
      <formula>200%</formula>
    </cfRule>
  </conditionalFormatting>
  <conditionalFormatting sqref="O328">
    <cfRule type="cellIs" dxfId="26" priority="27" operator="between">
      <formula>80%</formula>
      <formula>200%</formula>
    </cfRule>
  </conditionalFormatting>
  <conditionalFormatting sqref="Q328">
    <cfRule type="cellIs" dxfId="25" priority="26" operator="between">
      <formula>80%</formula>
      <formula>200%</formula>
    </cfRule>
  </conditionalFormatting>
  <conditionalFormatting sqref="S328">
    <cfRule type="cellIs" dxfId="24" priority="25" operator="between">
      <formula>80%</formula>
      <formula>200%</formula>
    </cfRule>
  </conditionalFormatting>
  <conditionalFormatting sqref="O297:O308 Q297:Q308 S297:S308">
    <cfRule type="cellIs" dxfId="23" priority="24" operator="between">
      <formula>80%</formula>
      <formula>200%</formula>
    </cfRule>
  </conditionalFormatting>
  <conditionalFormatting sqref="O310">
    <cfRule type="cellIs" dxfId="22" priority="23" operator="between">
      <formula>80%</formula>
      <formula>200%</formula>
    </cfRule>
  </conditionalFormatting>
  <conditionalFormatting sqref="Q310">
    <cfRule type="cellIs" dxfId="21" priority="22" operator="between">
      <formula>80%</formula>
      <formula>200%</formula>
    </cfRule>
  </conditionalFormatting>
  <conditionalFormatting sqref="S310">
    <cfRule type="cellIs" dxfId="20" priority="21" operator="between">
      <formula>80%</formula>
      <formula>200%</formula>
    </cfRule>
  </conditionalFormatting>
  <conditionalFormatting sqref="O279:O290 Q279:Q290 S279:S290">
    <cfRule type="cellIs" dxfId="19" priority="20" operator="between">
      <formula>80%</formula>
      <formula>200%</formula>
    </cfRule>
  </conditionalFormatting>
  <conditionalFormatting sqref="O292">
    <cfRule type="cellIs" dxfId="18" priority="19" operator="between">
      <formula>80%</formula>
      <formula>200%</formula>
    </cfRule>
  </conditionalFormatting>
  <conditionalFormatting sqref="Q292">
    <cfRule type="cellIs" dxfId="17" priority="18" operator="between">
      <formula>80%</formula>
      <formula>200%</formula>
    </cfRule>
  </conditionalFormatting>
  <conditionalFormatting sqref="S292">
    <cfRule type="cellIs" dxfId="16" priority="17" operator="between">
      <formula>80%</formula>
      <formula>200%</formula>
    </cfRule>
  </conditionalFormatting>
  <conditionalFormatting sqref="O261:O272 Q261:Q272 S261:S272">
    <cfRule type="cellIs" dxfId="15" priority="16" operator="between">
      <formula>80%</formula>
      <formula>200%</formula>
    </cfRule>
  </conditionalFormatting>
  <conditionalFormatting sqref="O274">
    <cfRule type="cellIs" dxfId="14" priority="15" operator="between">
      <formula>80%</formula>
      <formula>200%</formula>
    </cfRule>
  </conditionalFormatting>
  <conditionalFormatting sqref="Q274">
    <cfRule type="cellIs" dxfId="13" priority="14" operator="between">
      <formula>80%</formula>
      <formula>200%</formula>
    </cfRule>
  </conditionalFormatting>
  <conditionalFormatting sqref="S274">
    <cfRule type="cellIs" dxfId="12" priority="13" operator="between">
      <formula>80%</formula>
      <formula>200%</formula>
    </cfRule>
  </conditionalFormatting>
  <conditionalFormatting sqref="O243:O254 Q243:Q254 S243:S254">
    <cfRule type="cellIs" dxfId="11" priority="12" operator="between">
      <formula>80%</formula>
      <formula>200%</formula>
    </cfRule>
  </conditionalFormatting>
  <conditionalFormatting sqref="O256">
    <cfRule type="cellIs" dxfId="10" priority="11" operator="between">
      <formula>80%</formula>
      <formula>200%</formula>
    </cfRule>
  </conditionalFormatting>
  <conditionalFormatting sqref="Q256">
    <cfRule type="cellIs" dxfId="9" priority="10" operator="between">
      <formula>80%</formula>
      <formula>200%</formula>
    </cfRule>
  </conditionalFormatting>
  <conditionalFormatting sqref="S256">
    <cfRule type="cellIs" dxfId="8" priority="9" operator="between">
      <formula>80%</formula>
      <formula>200%</formula>
    </cfRule>
  </conditionalFormatting>
  <conditionalFormatting sqref="O225:O236 Q225:Q236 S225:S236">
    <cfRule type="cellIs" dxfId="7" priority="8" operator="between">
      <formula>80%</formula>
      <formula>200%</formula>
    </cfRule>
  </conditionalFormatting>
  <conditionalFormatting sqref="O238">
    <cfRule type="cellIs" dxfId="6" priority="7" operator="between">
      <formula>80%</formula>
      <formula>200%</formula>
    </cfRule>
  </conditionalFormatting>
  <conditionalFormatting sqref="Q238">
    <cfRule type="cellIs" dxfId="5" priority="6" operator="between">
      <formula>80%</formula>
      <formula>200%</formula>
    </cfRule>
  </conditionalFormatting>
  <conditionalFormatting sqref="S238">
    <cfRule type="cellIs" dxfId="4" priority="5" operator="between">
      <formula>80%</formula>
      <formula>200%</formula>
    </cfRule>
  </conditionalFormatting>
  <conditionalFormatting sqref="O207:O218 Q207:Q218 S207:S218">
    <cfRule type="cellIs" dxfId="3" priority="4" operator="between">
      <formula>80%</formula>
      <formula>200%</formula>
    </cfRule>
  </conditionalFormatting>
  <conditionalFormatting sqref="O220">
    <cfRule type="cellIs" dxfId="2" priority="3" operator="between">
      <formula>80%</formula>
      <formula>200%</formula>
    </cfRule>
  </conditionalFormatting>
  <conditionalFormatting sqref="Q220">
    <cfRule type="cellIs" dxfId="1" priority="2" operator="between">
      <formula>80%</formula>
      <formula>200%</formula>
    </cfRule>
  </conditionalFormatting>
  <conditionalFormatting sqref="S220">
    <cfRule type="cellIs" dxfId="0" priority="1" operator="between">
      <formula>80%</formula>
      <formula>200%</formula>
    </cfRule>
  </conditionalFormatting>
  <printOptions gridLinesSet="0"/>
  <pageMargins left="0.75" right="0.75" top="1" bottom="1" header="0.511811024" footer="0.511811024"/>
  <pageSetup paperSize="9" orientation="landscape" horizontalDpi="300" verticalDpi="300" r:id="rId1"/>
  <headerFooter alignWithMargins="0"/>
  <ignoredErrors>
    <ignoredError sqref="C3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Cases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Xavi López Casals</cp:lastModifiedBy>
  <cp:revision/>
  <dcterms:created xsi:type="dcterms:W3CDTF">2000-01-04T11:24:34Z</dcterms:created>
  <dcterms:modified xsi:type="dcterms:W3CDTF">2022-05-02T11:20:12Z</dcterms:modified>
  <cp:category/>
  <cp:contentStatus/>
</cp:coreProperties>
</file>