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405" documentId="11_CD3B73B88C266856606A8F83B3FDB3529A633163" xr6:coauthVersionLast="47" xr6:coauthVersionMax="47" xr10:uidLastSave="{AEBE72F3-E73A-4CE0-AE88-2E3862E17D34}"/>
  <bookViews>
    <workbookView xWindow="-120" yWindow="-120" windowWidth="29040" windowHeight="15840" xr2:uid="{00000000-000D-0000-FFFF-FFFF00000000}"/>
  </bookViews>
  <sheets>
    <sheet name="DADES" sheetId="1" r:id="rId1"/>
  </sheets>
  <definedNames>
    <definedName name="_xlnm.Print_Area" localSheetId="0">DADES!$A$1:$V$151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0" i="1" l="1"/>
  <c r="AA20" i="1" s="1"/>
  <c r="X20" i="1"/>
  <c r="Y20" i="1" s="1"/>
  <c r="W20" i="1"/>
  <c r="Z19" i="1"/>
  <c r="AA19" i="1" s="1"/>
  <c r="X19" i="1"/>
  <c r="Y19" i="1" s="1"/>
  <c r="W19" i="1"/>
  <c r="Z18" i="1"/>
  <c r="AA18" i="1" s="1"/>
  <c r="X18" i="1"/>
  <c r="Y18" i="1" s="1"/>
  <c r="W18" i="1"/>
  <c r="Z17" i="1"/>
  <c r="AA17" i="1" s="1"/>
  <c r="X17" i="1"/>
  <c r="Y17" i="1" s="1"/>
  <c r="W17" i="1"/>
  <c r="Z16" i="1"/>
  <c r="AA16" i="1" s="1"/>
  <c r="X16" i="1"/>
  <c r="Y16" i="1" s="1"/>
  <c r="W16" i="1"/>
  <c r="Z15" i="1"/>
  <c r="AA15" i="1" s="1"/>
  <c r="X15" i="1"/>
  <c r="Y15" i="1" s="1"/>
  <c r="W15" i="1"/>
  <c r="Z14" i="1"/>
  <c r="AA14" i="1" s="1"/>
  <c r="X14" i="1"/>
  <c r="Y14" i="1" s="1"/>
  <c r="W14" i="1"/>
  <c r="Z13" i="1"/>
  <c r="AA13" i="1" s="1"/>
  <c r="X13" i="1"/>
  <c r="Y13" i="1" s="1"/>
  <c r="W13" i="1"/>
  <c r="Z12" i="1"/>
  <c r="AA12" i="1" s="1"/>
  <c r="X12" i="1"/>
  <c r="Y12" i="1" s="1"/>
  <c r="W12" i="1"/>
  <c r="Z11" i="1"/>
  <c r="AA11" i="1" s="1"/>
  <c r="X11" i="1"/>
  <c r="Y11" i="1" s="1"/>
  <c r="W11" i="1"/>
  <c r="Z10" i="1"/>
  <c r="AA10" i="1" s="1"/>
  <c r="X10" i="1"/>
  <c r="Y10" i="1" s="1"/>
  <c r="W10" i="1"/>
  <c r="Z9" i="1"/>
  <c r="AA9" i="1" s="1"/>
  <c r="X9" i="1"/>
  <c r="Y9" i="1" s="1"/>
  <c r="W9" i="1"/>
  <c r="V112" i="1"/>
  <c r="S112" i="1"/>
  <c r="Q220" i="1"/>
  <c r="R220" i="1"/>
  <c r="T220" i="1"/>
  <c r="U220" i="1"/>
  <c r="Q202" i="1"/>
  <c r="R202" i="1"/>
  <c r="T202" i="1"/>
  <c r="U202" i="1"/>
  <c r="Q184" i="1"/>
  <c r="R184" i="1"/>
  <c r="T184" i="1"/>
  <c r="U184" i="1"/>
  <c r="Q166" i="1"/>
  <c r="R166" i="1"/>
  <c r="T166" i="1"/>
  <c r="U166" i="1"/>
  <c r="Q148" i="1"/>
  <c r="R148" i="1"/>
  <c r="S148" i="1"/>
  <c r="T148" i="1"/>
  <c r="U148" i="1"/>
  <c r="V148" i="1"/>
  <c r="V130" i="1" l="1"/>
  <c r="S130" i="1"/>
  <c r="Q130" i="1"/>
  <c r="R130" i="1"/>
  <c r="T130" i="1"/>
  <c r="U130" i="1"/>
  <c r="T112" i="1" l="1"/>
  <c r="U112" i="1"/>
  <c r="Q112" i="1"/>
  <c r="R112" i="1"/>
  <c r="Z38" i="1" l="1"/>
  <c r="AA38" i="1" s="1"/>
  <c r="X38" i="1"/>
  <c r="Y38" i="1" s="1"/>
  <c r="W38" i="1"/>
  <c r="Z37" i="1"/>
  <c r="AA37" i="1" s="1"/>
  <c r="X37" i="1"/>
  <c r="Y37" i="1" s="1"/>
  <c r="W37" i="1"/>
  <c r="Z36" i="1"/>
  <c r="AA36" i="1" s="1"/>
  <c r="X36" i="1"/>
  <c r="Y36" i="1" s="1"/>
  <c r="W36" i="1"/>
  <c r="Z35" i="1"/>
  <c r="AA35" i="1" s="1"/>
  <c r="X35" i="1"/>
  <c r="Y35" i="1" s="1"/>
  <c r="W35" i="1"/>
  <c r="Z34" i="1"/>
  <c r="AA34" i="1" s="1"/>
  <c r="X34" i="1"/>
  <c r="Y34" i="1" s="1"/>
  <c r="W34" i="1"/>
  <c r="AA33" i="1"/>
  <c r="Z33" i="1"/>
  <c r="X33" i="1"/>
  <c r="Y33" i="1" s="1"/>
  <c r="W33" i="1"/>
  <c r="Z32" i="1"/>
  <c r="AA32" i="1" s="1"/>
  <c r="X32" i="1"/>
  <c r="Y32" i="1" s="1"/>
  <c r="W32" i="1"/>
  <c r="Z31" i="1"/>
  <c r="AA31" i="1" s="1"/>
  <c r="X31" i="1"/>
  <c r="Y31" i="1" s="1"/>
  <c r="W31" i="1"/>
  <c r="Z30" i="1"/>
  <c r="AA30" i="1" s="1"/>
  <c r="X30" i="1"/>
  <c r="Y30" i="1" s="1"/>
  <c r="W30" i="1"/>
  <c r="Z29" i="1"/>
  <c r="AA29" i="1" s="1"/>
  <c r="X29" i="1"/>
  <c r="Y29" i="1" s="1"/>
  <c r="W29" i="1"/>
  <c r="Z28" i="1"/>
  <c r="AA28" i="1" s="1"/>
  <c r="X28" i="1"/>
  <c r="Y28" i="1" s="1"/>
  <c r="W28" i="1"/>
  <c r="Z27" i="1"/>
  <c r="AA27" i="1" s="1"/>
  <c r="X27" i="1"/>
  <c r="Y27" i="1" s="1"/>
  <c r="W27" i="1"/>
  <c r="Z56" i="1"/>
  <c r="AA56" i="1" s="1"/>
  <c r="X56" i="1"/>
  <c r="Y56" i="1" s="1"/>
  <c r="W56" i="1"/>
  <c r="Z55" i="1"/>
  <c r="AA55" i="1" s="1"/>
  <c r="X55" i="1"/>
  <c r="Y55" i="1" s="1"/>
  <c r="W55" i="1"/>
  <c r="Z53" i="1"/>
  <c r="AA53" i="1" s="1"/>
  <c r="X53" i="1"/>
  <c r="Y53" i="1" s="1"/>
  <c r="W53" i="1"/>
  <c r="Z52" i="1"/>
  <c r="AA52" i="1" s="1"/>
  <c r="X52" i="1"/>
  <c r="Y52" i="1" s="1"/>
  <c r="W52" i="1"/>
  <c r="Z51" i="1"/>
  <c r="AA51" i="1" s="1"/>
  <c r="X51" i="1"/>
  <c r="Y51" i="1" s="1"/>
  <c r="W51" i="1"/>
  <c r="Z50" i="1"/>
  <c r="AA50" i="1" s="1"/>
  <c r="X50" i="1"/>
  <c r="Y50" i="1" s="1"/>
  <c r="W50" i="1"/>
  <c r="Z49" i="1"/>
  <c r="AA49" i="1" s="1"/>
  <c r="X49" i="1"/>
  <c r="Y49" i="1" s="1"/>
  <c r="W49" i="1"/>
  <c r="Z48" i="1"/>
  <c r="AA48" i="1" s="1"/>
  <c r="X48" i="1"/>
  <c r="Y48" i="1" s="1"/>
  <c r="W48" i="1"/>
  <c r="Z47" i="1"/>
  <c r="AA47" i="1" s="1"/>
  <c r="X47" i="1"/>
  <c r="Y47" i="1" s="1"/>
  <c r="W47" i="1"/>
  <c r="Z46" i="1"/>
  <c r="AA46" i="1" s="1"/>
  <c r="X46" i="1"/>
  <c r="Y46" i="1" s="1"/>
  <c r="W46" i="1"/>
  <c r="Z45" i="1"/>
  <c r="AA45" i="1" s="1"/>
  <c r="X45" i="1"/>
  <c r="Y45" i="1" s="1"/>
  <c r="W45" i="1"/>
  <c r="Z74" i="1"/>
  <c r="AA74" i="1" s="1"/>
  <c r="X74" i="1"/>
  <c r="Y74" i="1" s="1"/>
  <c r="W74" i="1"/>
  <c r="Z73" i="1"/>
  <c r="AA73" i="1" s="1"/>
  <c r="X73" i="1"/>
  <c r="Y73" i="1" s="1"/>
  <c r="W73" i="1"/>
  <c r="Z72" i="1"/>
  <c r="AA72" i="1" s="1"/>
  <c r="X72" i="1"/>
  <c r="Y72" i="1" s="1"/>
  <c r="W72" i="1"/>
  <c r="Z71" i="1"/>
  <c r="AA71" i="1" s="1"/>
  <c r="X71" i="1"/>
  <c r="Y71" i="1" s="1"/>
  <c r="W71" i="1"/>
  <c r="Z70" i="1"/>
  <c r="AA70" i="1" s="1"/>
  <c r="X70" i="1"/>
  <c r="Y70" i="1" s="1"/>
  <c r="W70" i="1"/>
  <c r="Z69" i="1"/>
  <c r="AA69" i="1" s="1"/>
  <c r="X69" i="1"/>
  <c r="Y69" i="1" s="1"/>
  <c r="W69" i="1"/>
  <c r="Z68" i="1"/>
  <c r="AA68" i="1" s="1"/>
  <c r="X68" i="1"/>
  <c r="Y68" i="1" s="1"/>
  <c r="W68" i="1"/>
  <c r="Z67" i="1"/>
  <c r="AA67" i="1" s="1"/>
  <c r="X67" i="1"/>
  <c r="Y67" i="1" s="1"/>
  <c r="W67" i="1"/>
  <c r="Z66" i="1"/>
  <c r="AA66" i="1" s="1"/>
  <c r="X66" i="1"/>
  <c r="Y66" i="1" s="1"/>
  <c r="W66" i="1"/>
  <c r="Z65" i="1"/>
  <c r="AA65" i="1" s="1"/>
  <c r="X65" i="1"/>
  <c r="Y65" i="1" s="1"/>
  <c r="W65" i="1"/>
  <c r="Z64" i="1"/>
  <c r="AA64" i="1" s="1"/>
  <c r="X64" i="1"/>
  <c r="Y64" i="1" s="1"/>
  <c r="W64" i="1"/>
  <c r="Z63" i="1"/>
  <c r="AA63" i="1" s="1"/>
  <c r="X63" i="1"/>
  <c r="Y63" i="1" s="1"/>
  <c r="W63" i="1"/>
  <c r="Z92" i="1"/>
  <c r="AA92" i="1" s="1"/>
  <c r="X92" i="1"/>
  <c r="Y92" i="1" s="1"/>
  <c r="W92" i="1"/>
  <c r="Z91" i="1"/>
  <c r="AA91" i="1" s="1"/>
  <c r="X91" i="1"/>
  <c r="Y91" i="1" s="1"/>
  <c r="W91" i="1"/>
  <c r="Z90" i="1"/>
  <c r="AA90" i="1" s="1"/>
  <c r="X90" i="1"/>
  <c r="Y90" i="1" s="1"/>
  <c r="W90" i="1"/>
  <c r="Z89" i="1"/>
  <c r="AA89" i="1" s="1"/>
  <c r="X89" i="1"/>
  <c r="Y89" i="1" s="1"/>
  <c r="W89" i="1"/>
  <c r="Z88" i="1"/>
  <c r="AA88" i="1" s="1"/>
  <c r="X88" i="1"/>
  <c r="Y88" i="1" s="1"/>
  <c r="W88" i="1"/>
  <c r="Z87" i="1"/>
  <c r="AA87" i="1" s="1"/>
  <c r="X87" i="1"/>
  <c r="Y87" i="1" s="1"/>
  <c r="W87" i="1"/>
  <c r="Z86" i="1"/>
  <c r="AA86" i="1" s="1"/>
  <c r="X86" i="1"/>
  <c r="Y86" i="1" s="1"/>
  <c r="W86" i="1"/>
  <c r="Z85" i="1"/>
  <c r="AA85" i="1" s="1"/>
  <c r="X85" i="1"/>
  <c r="Y85" i="1" s="1"/>
  <c r="W85" i="1"/>
  <c r="Z84" i="1"/>
  <c r="AA84" i="1" s="1"/>
  <c r="X84" i="1"/>
  <c r="Y84" i="1" s="1"/>
  <c r="W84" i="1"/>
  <c r="Z83" i="1"/>
  <c r="AA83" i="1" s="1"/>
  <c r="X83" i="1"/>
  <c r="Y83" i="1" s="1"/>
  <c r="W83" i="1"/>
  <c r="Z82" i="1"/>
  <c r="AA82" i="1" s="1"/>
  <c r="X82" i="1"/>
  <c r="Y82" i="1" s="1"/>
  <c r="W82" i="1"/>
  <c r="Z81" i="1"/>
  <c r="AA81" i="1" s="1"/>
  <c r="X81" i="1"/>
  <c r="Y81" i="1" s="1"/>
  <c r="W81" i="1"/>
  <c r="Z110" i="1"/>
  <c r="AA110" i="1" s="1"/>
  <c r="X110" i="1"/>
  <c r="Y110" i="1" s="1"/>
  <c r="W110" i="1"/>
  <c r="Z109" i="1"/>
  <c r="AA109" i="1" s="1"/>
  <c r="X109" i="1"/>
  <c r="Y109" i="1" s="1"/>
  <c r="W109" i="1"/>
  <c r="Z108" i="1"/>
  <c r="AA108" i="1" s="1"/>
  <c r="X108" i="1"/>
  <c r="Y108" i="1" s="1"/>
  <c r="W108" i="1"/>
  <c r="Z107" i="1"/>
  <c r="AA107" i="1" s="1"/>
  <c r="X107" i="1"/>
  <c r="Y107" i="1" s="1"/>
  <c r="W107" i="1"/>
  <c r="Z106" i="1"/>
  <c r="AA106" i="1" s="1"/>
  <c r="X106" i="1"/>
  <c r="Y106" i="1" s="1"/>
  <c r="W106" i="1"/>
  <c r="Z105" i="1"/>
  <c r="AA105" i="1" s="1"/>
  <c r="X105" i="1"/>
  <c r="Y105" i="1" s="1"/>
  <c r="W105" i="1"/>
  <c r="Z104" i="1"/>
  <c r="AA104" i="1" s="1"/>
  <c r="X104" i="1"/>
  <c r="Y104" i="1" s="1"/>
  <c r="W104" i="1"/>
  <c r="Z103" i="1"/>
  <c r="AA103" i="1" s="1"/>
  <c r="X103" i="1"/>
  <c r="Y103" i="1" s="1"/>
  <c r="W103" i="1"/>
  <c r="Z102" i="1"/>
  <c r="AA102" i="1" s="1"/>
  <c r="X102" i="1"/>
  <c r="Y102" i="1" s="1"/>
  <c r="W102" i="1"/>
  <c r="Z101" i="1"/>
  <c r="AA101" i="1" s="1"/>
  <c r="X101" i="1"/>
  <c r="Y101" i="1" s="1"/>
  <c r="W101" i="1"/>
  <c r="Z100" i="1"/>
  <c r="AA100" i="1" s="1"/>
  <c r="X100" i="1"/>
  <c r="Y100" i="1" s="1"/>
  <c r="W100" i="1"/>
  <c r="Z99" i="1"/>
  <c r="AA99" i="1" s="1"/>
  <c r="X99" i="1"/>
  <c r="Y99" i="1" s="1"/>
  <c r="W99" i="1"/>
  <c r="Z128" i="1"/>
  <c r="AA128" i="1" s="1"/>
  <c r="X128" i="1"/>
  <c r="Y128" i="1" s="1"/>
  <c r="W128" i="1"/>
  <c r="Z127" i="1"/>
  <c r="AA127" i="1" s="1"/>
  <c r="X127" i="1"/>
  <c r="Y127" i="1" s="1"/>
  <c r="W127" i="1"/>
  <c r="Z126" i="1"/>
  <c r="AA126" i="1" s="1"/>
  <c r="X126" i="1"/>
  <c r="Y126" i="1" s="1"/>
  <c r="W126" i="1"/>
  <c r="Z125" i="1"/>
  <c r="AA125" i="1" s="1"/>
  <c r="X125" i="1"/>
  <c r="Y125" i="1" s="1"/>
  <c r="W125" i="1"/>
  <c r="Z124" i="1"/>
  <c r="AA124" i="1" s="1"/>
  <c r="X124" i="1"/>
  <c r="Y124" i="1" s="1"/>
  <c r="W124" i="1"/>
  <c r="Z123" i="1"/>
  <c r="AA123" i="1" s="1"/>
  <c r="X123" i="1"/>
  <c r="Y123" i="1" s="1"/>
  <c r="W123" i="1"/>
  <c r="Z122" i="1"/>
  <c r="AA122" i="1" s="1"/>
  <c r="X122" i="1"/>
  <c r="Y122" i="1" s="1"/>
  <c r="W122" i="1"/>
  <c r="Z121" i="1"/>
  <c r="AA121" i="1" s="1"/>
  <c r="X121" i="1"/>
  <c r="Y121" i="1" s="1"/>
  <c r="W121" i="1"/>
  <c r="Z120" i="1"/>
  <c r="AA120" i="1" s="1"/>
  <c r="X120" i="1"/>
  <c r="Y120" i="1" s="1"/>
  <c r="W120" i="1"/>
  <c r="Z119" i="1"/>
  <c r="AA119" i="1" s="1"/>
  <c r="X119" i="1"/>
  <c r="Y119" i="1" s="1"/>
  <c r="W119" i="1"/>
  <c r="Z118" i="1"/>
  <c r="AA118" i="1" s="1"/>
  <c r="X118" i="1"/>
  <c r="Y118" i="1" s="1"/>
  <c r="W118" i="1"/>
  <c r="Z117" i="1"/>
  <c r="AA117" i="1" s="1"/>
  <c r="X117" i="1"/>
  <c r="Y117" i="1" s="1"/>
  <c r="W117" i="1"/>
  <c r="Z146" i="1"/>
  <c r="AA146" i="1" s="1"/>
  <c r="X146" i="1"/>
  <c r="Y146" i="1" s="1"/>
  <c r="W146" i="1"/>
  <c r="Z145" i="1"/>
  <c r="AA145" i="1" s="1"/>
  <c r="X145" i="1"/>
  <c r="Y145" i="1" s="1"/>
  <c r="W145" i="1"/>
  <c r="Z144" i="1"/>
  <c r="AA144" i="1" s="1"/>
  <c r="X144" i="1"/>
  <c r="Y144" i="1" s="1"/>
  <c r="W144" i="1"/>
  <c r="Z143" i="1"/>
  <c r="AA143" i="1" s="1"/>
  <c r="X143" i="1"/>
  <c r="Y143" i="1" s="1"/>
  <c r="W143" i="1"/>
  <c r="Z142" i="1"/>
  <c r="AA142" i="1" s="1"/>
  <c r="X142" i="1"/>
  <c r="Y142" i="1" s="1"/>
  <c r="W142" i="1"/>
  <c r="Z141" i="1"/>
  <c r="AA141" i="1" s="1"/>
  <c r="X141" i="1"/>
  <c r="Y141" i="1" s="1"/>
  <c r="W141" i="1"/>
  <c r="Z140" i="1"/>
  <c r="AA140" i="1" s="1"/>
  <c r="X140" i="1"/>
  <c r="Y140" i="1" s="1"/>
  <c r="W140" i="1"/>
  <c r="Z139" i="1"/>
  <c r="AA139" i="1" s="1"/>
  <c r="X139" i="1"/>
  <c r="Y139" i="1" s="1"/>
  <c r="W139" i="1"/>
  <c r="Z138" i="1"/>
  <c r="AA138" i="1" s="1"/>
  <c r="X138" i="1"/>
  <c r="Y138" i="1" s="1"/>
  <c r="W138" i="1"/>
  <c r="Z137" i="1"/>
  <c r="AA137" i="1" s="1"/>
  <c r="X137" i="1"/>
  <c r="Y137" i="1" s="1"/>
  <c r="W137" i="1"/>
  <c r="Z136" i="1"/>
  <c r="AA136" i="1" s="1"/>
  <c r="X136" i="1"/>
  <c r="Y136" i="1" s="1"/>
  <c r="W136" i="1"/>
  <c r="Z135" i="1"/>
  <c r="AA135" i="1" s="1"/>
  <c r="X135" i="1"/>
  <c r="Y135" i="1" s="1"/>
  <c r="W135" i="1"/>
  <c r="Z164" i="1"/>
  <c r="AA164" i="1" s="1"/>
  <c r="X164" i="1"/>
  <c r="Y164" i="1" s="1"/>
  <c r="W164" i="1"/>
  <c r="Z163" i="1"/>
  <c r="AA163" i="1" s="1"/>
  <c r="X163" i="1"/>
  <c r="Y163" i="1" s="1"/>
  <c r="W163" i="1"/>
  <c r="Z162" i="1"/>
  <c r="AA162" i="1" s="1"/>
  <c r="X162" i="1"/>
  <c r="Y162" i="1" s="1"/>
  <c r="W162" i="1"/>
  <c r="Z161" i="1"/>
  <c r="AA161" i="1" s="1"/>
  <c r="X161" i="1"/>
  <c r="Y161" i="1" s="1"/>
  <c r="W161" i="1"/>
  <c r="Z160" i="1"/>
  <c r="AA160" i="1" s="1"/>
  <c r="X160" i="1"/>
  <c r="Y160" i="1" s="1"/>
  <c r="W160" i="1"/>
  <c r="Z159" i="1"/>
  <c r="AA159" i="1" s="1"/>
  <c r="X159" i="1"/>
  <c r="Y159" i="1" s="1"/>
  <c r="W159" i="1"/>
  <c r="Z158" i="1"/>
  <c r="AA158" i="1" s="1"/>
  <c r="X158" i="1"/>
  <c r="Y158" i="1" s="1"/>
  <c r="W158" i="1"/>
  <c r="Z157" i="1"/>
  <c r="AA157" i="1" s="1"/>
  <c r="X157" i="1"/>
  <c r="Y157" i="1" s="1"/>
  <c r="W157" i="1"/>
  <c r="Z156" i="1"/>
  <c r="AA156" i="1" s="1"/>
  <c r="X156" i="1"/>
  <c r="Y156" i="1" s="1"/>
  <c r="W156" i="1"/>
  <c r="Z155" i="1"/>
  <c r="AA155" i="1" s="1"/>
  <c r="X155" i="1"/>
  <c r="Y155" i="1" s="1"/>
  <c r="W155" i="1"/>
  <c r="Z154" i="1"/>
  <c r="AA154" i="1" s="1"/>
  <c r="X154" i="1"/>
  <c r="Y154" i="1" s="1"/>
  <c r="W154" i="1"/>
  <c r="Z153" i="1"/>
  <c r="AA153" i="1" s="1"/>
  <c r="X153" i="1"/>
  <c r="Y153" i="1" s="1"/>
  <c r="W153" i="1"/>
  <c r="Z182" i="1"/>
  <c r="AA182" i="1" s="1"/>
  <c r="X182" i="1"/>
  <c r="Y182" i="1" s="1"/>
  <c r="W182" i="1"/>
  <c r="Z181" i="1"/>
  <c r="AA181" i="1" s="1"/>
  <c r="X181" i="1"/>
  <c r="Y181" i="1" s="1"/>
  <c r="W181" i="1"/>
  <c r="Z180" i="1"/>
  <c r="AA180" i="1" s="1"/>
  <c r="X180" i="1"/>
  <c r="Y180" i="1" s="1"/>
  <c r="W180" i="1"/>
  <c r="Z179" i="1"/>
  <c r="AA179" i="1" s="1"/>
  <c r="X179" i="1"/>
  <c r="Y179" i="1" s="1"/>
  <c r="W179" i="1"/>
  <c r="Z178" i="1"/>
  <c r="AA178" i="1" s="1"/>
  <c r="X178" i="1"/>
  <c r="Y178" i="1" s="1"/>
  <c r="W178" i="1"/>
  <c r="Z177" i="1"/>
  <c r="AA177" i="1" s="1"/>
  <c r="X177" i="1"/>
  <c r="Y177" i="1" s="1"/>
  <c r="W177" i="1"/>
  <c r="Z176" i="1"/>
  <c r="AA176" i="1" s="1"/>
  <c r="X176" i="1"/>
  <c r="Y176" i="1" s="1"/>
  <c r="W176" i="1"/>
  <c r="Z175" i="1"/>
  <c r="AA175" i="1" s="1"/>
  <c r="X175" i="1"/>
  <c r="Y175" i="1" s="1"/>
  <c r="W175" i="1"/>
  <c r="Z174" i="1"/>
  <c r="AA174" i="1" s="1"/>
  <c r="X174" i="1"/>
  <c r="Y174" i="1" s="1"/>
  <c r="W174" i="1"/>
  <c r="Z173" i="1"/>
  <c r="AA173" i="1" s="1"/>
  <c r="X173" i="1"/>
  <c r="Y173" i="1" s="1"/>
  <c r="W173" i="1"/>
  <c r="Z172" i="1"/>
  <c r="AA172" i="1" s="1"/>
  <c r="X172" i="1"/>
  <c r="Y172" i="1" s="1"/>
  <c r="W172" i="1"/>
  <c r="Z171" i="1"/>
  <c r="AA171" i="1" s="1"/>
  <c r="X171" i="1"/>
  <c r="Y171" i="1" s="1"/>
  <c r="W171" i="1"/>
  <c r="Z200" i="1"/>
  <c r="AA200" i="1" s="1"/>
  <c r="X200" i="1"/>
  <c r="Y200" i="1" s="1"/>
  <c r="W200" i="1"/>
  <c r="AA199" i="1"/>
  <c r="Z199" i="1"/>
  <c r="X199" i="1"/>
  <c r="Y199" i="1" s="1"/>
  <c r="W199" i="1"/>
  <c r="Z198" i="1"/>
  <c r="AA198" i="1" s="1"/>
  <c r="X198" i="1"/>
  <c r="Y198" i="1" s="1"/>
  <c r="W198" i="1"/>
  <c r="Z197" i="1"/>
  <c r="AA197" i="1" s="1"/>
  <c r="X197" i="1"/>
  <c r="Y197" i="1" s="1"/>
  <c r="W197" i="1"/>
  <c r="Z196" i="1"/>
  <c r="AA196" i="1" s="1"/>
  <c r="X196" i="1"/>
  <c r="Y196" i="1" s="1"/>
  <c r="W196" i="1"/>
  <c r="Z195" i="1"/>
  <c r="AA195" i="1" s="1"/>
  <c r="X195" i="1"/>
  <c r="Y195" i="1" s="1"/>
  <c r="W195" i="1"/>
  <c r="Z194" i="1"/>
  <c r="AA194" i="1" s="1"/>
  <c r="X194" i="1"/>
  <c r="Y194" i="1" s="1"/>
  <c r="W194" i="1"/>
  <c r="Z193" i="1"/>
  <c r="AA193" i="1" s="1"/>
  <c r="X193" i="1"/>
  <c r="Y193" i="1" s="1"/>
  <c r="W193" i="1"/>
  <c r="Z192" i="1"/>
  <c r="AA192" i="1" s="1"/>
  <c r="X192" i="1"/>
  <c r="Y192" i="1" s="1"/>
  <c r="W192" i="1"/>
  <c r="Z191" i="1"/>
  <c r="AA191" i="1" s="1"/>
  <c r="X191" i="1"/>
  <c r="Y191" i="1" s="1"/>
  <c r="W191" i="1"/>
  <c r="Z190" i="1"/>
  <c r="AA190" i="1" s="1"/>
  <c r="X190" i="1"/>
  <c r="Y190" i="1" s="1"/>
  <c r="W190" i="1"/>
  <c r="Z189" i="1"/>
  <c r="AA189" i="1" s="1"/>
  <c r="X189" i="1"/>
  <c r="Y189" i="1" s="1"/>
  <c r="W189" i="1"/>
  <c r="Z208" i="1"/>
  <c r="AA208" i="1" s="1"/>
  <c r="Z209" i="1"/>
  <c r="Z210" i="1"/>
  <c r="AA210" i="1" s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7" i="1"/>
  <c r="AA217" i="1" s="1"/>
  <c r="Z218" i="1"/>
  <c r="AA218" i="1" s="1"/>
  <c r="Z207" i="1"/>
  <c r="AA207" i="1" s="1"/>
  <c r="Y211" i="1"/>
  <c r="X208" i="1"/>
  <c r="Y208" i="1" s="1"/>
  <c r="X209" i="1"/>
  <c r="Y209" i="1" s="1"/>
  <c r="X210" i="1"/>
  <c r="Y210" i="1" s="1"/>
  <c r="X211" i="1"/>
  <c r="X212" i="1"/>
  <c r="Y212" i="1" s="1"/>
  <c r="X213" i="1"/>
  <c r="Y213" i="1" s="1"/>
  <c r="X214" i="1"/>
  <c r="Y214" i="1" s="1"/>
  <c r="X215" i="1"/>
  <c r="Y215" i="1" s="1"/>
  <c r="X216" i="1"/>
  <c r="Y216" i="1" s="1"/>
  <c r="X217" i="1"/>
  <c r="Y217" i="1" s="1"/>
  <c r="X218" i="1"/>
  <c r="Y218" i="1" s="1"/>
  <c r="X207" i="1"/>
  <c r="Y207" i="1" s="1"/>
  <c r="W208" i="1"/>
  <c r="W209" i="1"/>
  <c r="W210" i="1"/>
  <c r="W211" i="1"/>
  <c r="W212" i="1"/>
  <c r="W213" i="1"/>
  <c r="W214" i="1"/>
  <c r="W215" i="1"/>
  <c r="W216" i="1"/>
  <c r="W217" i="1"/>
  <c r="W218" i="1"/>
  <c r="W207" i="1"/>
  <c r="AA209" i="1"/>
  <c r="P220" i="1"/>
  <c r="O220" i="1"/>
  <c r="N220" i="1"/>
  <c r="M220" i="1"/>
  <c r="I220" i="1"/>
  <c r="L220" i="1"/>
  <c r="F220" i="1"/>
  <c r="H220" i="1"/>
  <c r="G220" i="1"/>
  <c r="K220" i="1"/>
  <c r="J220" i="1"/>
  <c r="E220" i="1"/>
  <c r="D220" i="1"/>
  <c r="C220" i="1"/>
  <c r="B220" i="1"/>
  <c r="B219" i="1"/>
  <c r="P202" i="1"/>
  <c r="O202" i="1"/>
  <c r="N202" i="1"/>
  <c r="M202" i="1"/>
  <c r="I202" i="1"/>
  <c r="L202" i="1"/>
  <c r="F202" i="1"/>
  <c r="H202" i="1"/>
  <c r="G202" i="1"/>
  <c r="K202" i="1"/>
  <c r="J202" i="1"/>
  <c r="E202" i="1"/>
  <c r="D202" i="1"/>
  <c r="C202" i="1"/>
  <c r="B202" i="1"/>
  <c r="B201" i="1"/>
  <c r="P184" i="1"/>
  <c r="O184" i="1"/>
  <c r="N184" i="1"/>
  <c r="M184" i="1"/>
  <c r="I184" i="1"/>
  <c r="H184" i="1"/>
  <c r="G184" i="1"/>
  <c r="K184" i="1"/>
  <c r="J184" i="1"/>
  <c r="E184" i="1"/>
  <c r="D184" i="1"/>
  <c r="C184" i="1"/>
  <c r="B184" i="1"/>
  <c r="B183" i="1"/>
  <c r="L184" i="1"/>
  <c r="F184" i="1"/>
  <c r="O166" i="1"/>
  <c r="N166" i="1"/>
  <c r="M166" i="1"/>
  <c r="H166" i="1"/>
  <c r="G166" i="1"/>
  <c r="K166" i="1"/>
  <c r="J166" i="1"/>
  <c r="E166" i="1"/>
  <c r="D166" i="1"/>
  <c r="C166" i="1"/>
  <c r="W166" i="1" s="1"/>
  <c r="B166" i="1"/>
  <c r="B165" i="1"/>
  <c r="I164" i="1"/>
  <c r="L164" i="1"/>
  <c r="F164" i="1"/>
  <c r="I163" i="1"/>
  <c r="L163" i="1"/>
  <c r="F163" i="1"/>
  <c r="I162" i="1"/>
  <c r="L162" i="1"/>
  <c r="F162" i="1"/>
  <c r="I161" i="1"/>
  <c r="L161" i="1"/>
  <c r="F161" i="1"/>
  <c r="I160" i="1"/>
  <c r="L160" i="1"/>
  <c r="F160" i="1"/>
  <c r="I159" i="1"/>
  <c r="L159" i="1"/>
  <c r="F159" i="1"/>
  <c r="I158" i="1"/>
  <c r="L158" i="1"/>
  <c r="F158" i="1"/>
  <c r="I157" i="1"/>
  <c r="L157" i="1"/>
  <c r="F157" i="1"/>
  <c r="I156" i="1"/>
  <c r="L156" i="1"/>
  <c r="F156" i="1"/>
  <c r="I155" i="1"/>
  <c r="L155" i="1"/>
  <c r="F155" i="1"/>
  <c r="I154" i="1"/>
  <c r="L154" i="1"/>
  <c r="F154" i="1"/>
  <c r="P166" i="1"/>
  <c r="I153" i="1"/>
  <c r="L153" i="1"/>
  <c r="F153" i="1"/>
  <c r="F141" i="1"/>
  <c r="F142" i="1"/>
  <c r="F143" i="1"/>
  <c r="F144" i="1"/>
  <c r="F145" i="1"/>
  <c r="F146" i="1"/>
  <c r="L141" i="1"/>
  <c r="I141" i="1"/>
  <c r="L142" i="1"/>
  <c r="I142" i="1"/>
  <c r="L143" i="1"/>
  <c r="I143" i="1"/>
  <c r="L144" i="1"/>
  <c r="I144" i="1"/>
  <c r="L145" i="1"/>
  <c r="I145" i="1"/>
  <c r="L146" i="1"/>
  <c r="I146" i="1"/>
  <c r="O135" i="1"/>
  <c r="O148" i="1" s="1"/>
  <c r="F135" i="1"/>
  <c r="L135" i="1"/>
  <c r="I135" i="1"/>
  <c r="F136" i="1"/>
  <c r="L136" i="1"/>
  <c r="I136" i="1"/>
  <c r="F137" i="1"/>
  <c r="L137" i="1"/>
  <c r="I137" i="1"/>
  <c r="F138" i="1"/>
  <c r="L138" i="1"/>
  <c r="I138" i="1"/>
  <c r="F140" i="1"/>
  <c r="L140" i="1"/>
  <c r="I140" i="1"/>
  <c r="L139" i="1"/>
  <c r="I139" i="1"/>
  <c r="F139" i="1"/>
  <c r="F130" i="1"/>
  <c r="P148" i="1"/>
  <c r="N148" i="1"/>
  <c r="M148" i="1"/>
  <c r="H148" i="1"/>
  <c r="K148" i="1"/>
  <c r="E148" i="1"/>
  <c r="G148" i="1"/>
  <c r="J148" i="1"/>
  <c r="D148" i="1"/>
  <c r="C148" i="1"/>
  <c r="W148" i="1" s="1"/>
  <c r="B148" i="1"/>
  <c r="B147" i="1"/>
  <c r="P130" i="1"/>
  <c r="O130" i="1"/>
  <c r="N130" i="1"/>
  <c r="M130" i="1"/>
  <c r="I130" i="1"/>
  <c r="L130" i="1"/>
  <c r="H130" i="1"/>
  <c r="K130" i="1"/>
  <c r="E130" i="1"/>
  <c r="G130" i="1"/>
  <c r="J130" i="1"/>
  <c r="D130" i="1"/>
  <c r="C130" i="1"/>
  <c r="B130" i="1"/>
  <c r="B129" i="1"/>
  <c r="P112" i="1"/>
  <c r="O112" i="1"/>
  <c r="N112" i="1"/>
  <c r="M112" i="1"/>
  <c r="I112" i="1"/>
  <c r="L112" i="1"/>
  <c r="F112" i="1"/>
  <c r="H112" i="1"/>
  <c r="K112" i="1"/>
  <c r="E112" i="1"/>
  <c r="G112" i="1"/>
  <c r="J112" i="1"/>
  <c r="D112" i="1"/>
  <c r="C112" i="1"/>
  <c r="B112" i="1"/>
  <c r="B111" i="1"/>
  <c r="P94" i="1"/>
  <c r="O94" i="1"/>
  <c r="N94" i="1"/>
  <c r="M94" i="1"/>
  <c r="I94" i="1"/>
  <c r="L94" i="1"/>
  <c r="F94" i="1"/>
  <c r="H94" i="1"/>
  <c r="K94" i="1"/>
  <c r="E94" i="1"/>
  <c r="G94" i="1"/>
  <c r="J94" i="1"/>
  <c r="D94" i="1"/>
  <c r="C94" i="1"/>
  <c r="B94" i="1"/>
  <c r="M93" i="1"/>
  <c r="B93" i="1"/>
  <c r="P76" i="1"/>
  <c r="O76" i="1"/>
  <c r="N76" i="1"/>
  <c r="M76" i="1"/>
  <c r="I76" i="1"/>
  <c r="L76" i="1"/>
  <c r="F76" i="1"/>
  <c r="H76" i="1"/>
  <c r="K76" i="1"/>
  <c r="E76" i="1"/>
  <c r="G76" i="1"/>
  <c r="J76" i="1"/>
  <c r="D76" i="1"/>
  <c r="C76" i="1"/>
  <c r="B76" i="1"/>
  <c r="B75" i="1"/>
  <c r="C54" i="1"/>
  <c r="C58" i="1" s="1"/>
  <c r="P58" i="1"/>
  <c r="O58" i="1"/>
  <c r="N58" i="1"/>
  <c r="M58" i="1"/>
  <c r="I58" i="1"/>
  <c r="L58" i="1"/>
  <c r="F58" i="1"/>
  <c r="H58" i="1"/>
  <c r="K58" i="1"/>
  <c r="E58" i="1"/>
  <c r="G58" i="1"/>
  <c r="J58" i="1"/>
  <c r="D58" i="1"/>
  <c r="B58" i="1"/>
  <c r="B57" i="1"/>
  <c r="P40" i="1"/>
  <c r="O40" i="1"/>
  <c r="N40" i="1"/>
  <c r="M40" i="1"/>
  <c r="I40" i="1"/>
  <c r="L40" i="1"/>
  <c r="F40" i="1"/>
  <c r="H40" i="1"/>
  <c r="K40" i="1"/>
  <c r="E40" i="1"/>
  <c r="G40" i="1"/>
  <c r="J40" i="1"/>
  <c r="D40" i="1"/>
  <c r="C40" i="1"/>
  <c r="B40" i="1"/>
  <c r="B39" i="1"/>
  <c r="P22" i="1"/>
  <c r="O22" i="1"/>
  <c r="N22" i="1"/>
  <c r="M22" i="1"/>
  <c r="I22" i="1"/>
  <c r="L22" i="1"/>
  <c r="F22" i="1"/>
  <c r="H22" i="1"/>
  <c r="K22" i="1"/>
  <c r="E22" i="1"/>
  <c r="G22" i="1"/>
  <c r="J22" i="1"/>
  <c r="D22" i="1"/>
  <c r="C22" i="1"/>
  <c r="B22" i="1"/>
  <c r="B21" i="1"/>
  <c r="Z22" i="1" l="1"/>
  <c r="AA22" i="1" s="1"/>
  <c r="X22" i="1"/>
  <c r="Y22" i="1" s="1"/>
  <c r="W22" i="1"/>
  <c r="X220" i="1"/>
  <c r="Y220" i="1" s="1"/>
  <c r="Z40" i="1"/>
  <c r="AA40" i="1" s="1"/>
  <c r="Z76" i="1"/>
  <c r="AA76" i="1" s="1"/>
  <c r="Z220" i="1"/>
  <c r="AA220" i="1" s="1"/>
  <c r="Z94" i="1"/>
  <c r="AA94" i="1" s="1"/>
  <c r="Z112" i="1"/>
  <c r="AA112" i="1" s="1"/>
  <c r="Z130" i="1"/>
  <c r="AA130" i="1" s="1"/>
  <c r="X166" i="1"/>
  <c r="Y166" i="1" s="1"/>
  <c r="Z202" i="1"/>
  <c r="AA202" i="1" s="1"/>
  <c r="Z58" i="1"/>
  <c r="AA58" i="1" s="1"/>
  <c r="Z184" i="1"/>
  <c r="AA184" i="1" s="1"/>
  <c r="X148" i="1"/>
  <c r="Y148" i="1" s="1"/>
  <c r="W54" i="1"/>
  <c r="Z166" i="1"/>
  <c r="AA166" i="1" s="1"/>
  <c r="Z148" i="1"/>
  <c r="AA148" i="1" s="1"/>
  <c r="X54" i="1"/>
  <c r="Y54" i="1" s="1"/>
  <c r="W220" i="1"/>
  <c r="Z54" i="1"/>
  <c r="AA54" i="1" s="1"/>
  <c r="W94" i="1"/>
  <c r="W202" i="1"/>
  <c r="W184" i="1"/>
  <c r="X94" i="1"/>
  <c r="Y94" i="1" s="1"/>
  <c r="W76" i="1"/>
  <c r="W58" i="1"/>
  <c r="W40" i="1"/>
  <c r="X202" i="1"/>
  <c r="Y202" i="1" s="1"/>
  <c r="X184" i="1"/>
  <c r="Y184" i="1" s="1"/>
  <c r="W130" i="1"/>
  <c r="W112" i="1"/>
  <c r="X76" i="1"/>
  <c r="Y76" i="1" s="1"/>
  <c r="X58" i="1"/>
  <c r="Y58" i="1" s="1"/>
  <c r="X40" i="1"/>
  <c r="Y40" i="1" s="1"/>
  <c r="X130" i="1"/>
  <c r="Y130" i="1" s="1"/>
  <c r="X112" i="1"/>
  <c r="Y112" i="1" s="1"/>
  <c r="I166" i="1"/>
  <c r="L166" i="1"/>
  <c r="F166" i="1"/>
  <c r="L148" i="1"/>
  <c r="I148" i="1"/>
  <c r="F148" i="1"/>
</calcChain>
</file>

<file path=xl/sharedStrings.xml><?xml version="1.0" encoding="utf-8"?>
<sst xmlns="http://schemas.openxmlformats.org/spreadsheetml/2006/main" count="718" uniqueCount="87">
  <si>
    <t>E.D.A.R.  AMETLLA</t>
  </si>
  <si>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</si>
  <si>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</si>
  <si>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</si>
  <si>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</si>
  <si>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</si>
  <si>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</si>
  <si>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</si>
  <si>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</si>
  <si>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</si>
  <si>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</si>
  <si>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</si>
  <si>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</si>
  <si>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</si>
  <si>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/dia)</t>
    </r>
  </si>
  <si>
    <t>(mg/l)</t>
  </si>
  <si>
    <t>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</si>
  <si>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</si>
  <si>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</si>
  <si>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</si>
  <si>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</si>
  <si>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</si>
  <si>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</si>
  <si>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</si>
  <si>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</si>
  <si>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</si>
  <si>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</si>
  <si>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</si>
  <si>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</si>
  <si>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 xml:space="preserve">Cabal </t>
  </si>
  <si>
    <t xml:space="preserve">pH Influent </t>
  </si>
  <si>
    <t>pH Efluent</t>
  </si>
  <si>
    <t xml:space="preserve">Cond. Influent </t>
  </si>
  <si>
    <t>Cond Efluent</t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</si>
  <si>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/mes)</t>
    </r>
  </si>
  <si>
    <t>2010</t>
  </si>
  <si>
    <t>TOTAL 10</t>
  </si>
  <si>
    <t>MITJA 10</t>
  </si>
  <si>
    <t>Saturació</t>
  </si>
  <si>
    <t xml:space="preserve">Saturacio </t>
  </si>
  <si>
    <t>Saturacio</t>
  </si>
  <si>
    <t>2011</t>
  </si>
  <si>
    <t>MES Kg/dia</t>
  </si>
  <si>
    <t>MES %</t>
  </si>
  <si>
    <t>DBO5 Kg/dia</t>
  </si>
  <si>
    <t>DBO5 %</t>
  </si>
  <si>
    <t>TOTAL 11</t>
  </si>
  <si>
    <t>MITJA 11</t>
  </si>
  <si>
    <t>2012</t>
  </si>
  <si>
    <t>TOTAL 12</t>
  </si>
  <si>
    <t>MITJA 12</t>
  </si>
  <si>
    <t>2013</t>
  </si>
  <si>
    <t>TOTAL 13</t>
  </si>
  <si>
    <t>MITJA 13</t>
  </si>
  <si>
    <t>2014</t>
  </si>
  <si>
    <t>TOTAL 14</t>
  </si>
  <si>
    <t>MITJA 14</t>
  </si>
  <si>
    <t>2015</t>
  </si>
  <si>
    <t>TOTAL 15</t>
  </si>
  <si>
    <t>MITJA 15</t>
  </si>
  <si>
    <t>2016</t>
  </si>
  <si>
    <t>TOTAL 16</t>
  </si>
  <si>
    <t>MITJA 16</t>
  </si>
  <si>
    <t>2017</t>
  </si>
  <si>
    <t>TOTAL 17</t>
  </si>
  <si>
    <t>MITJA 17</t>
  </si>
  <si>
    <t>NT Inf</t>
  </si>
  <si>
    <t>NT Efl</t>
  </si>
  <si>
    <t xml:space="preserve"> NT R</t>
  </si>
  <si>
    <t>PT Inf</t>
  </si>
  <si>
    <t>PT Efl</t>
  </si>
  <si>
    <t>PT R</t>
  </si>
  <si>
    <t>2018</t>
  </si>
  <si>
    <t>TOTAL 18</t>
  </si>
  <si>
    <t>MITJA 18</t>
  </si>
  <si>
    <t>2019</t>
  </si>
  <si>
    <t>TOTAL 19</t>
  </si>
  <si>
    <t>MITJA 19</t>
  </si>
  <si>
    <t>2020</t>
  </si>
  <si>
    <t>TOTAL 20</t>
  </si>
  <si>
    <t>MITJA 20</t>
  </si>
  <si>
    <t>2021</t>
  </si>
  <si>
    <t>41.5</t>
  </si>
  <si>
    <t>57.7</t>
  </si>
  <si>
    <t>5.28</t>
  </si>
  <si>
    <t>TOTAL 21</t>
  </si>
  <si>
    <t>MITJA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</si>
</sst>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9"/>
      <color indexed="10"/>
      <name val="Arial"/>
      <family val="2"/>
    </font>
    <font>
      <sz val="10"/>
      <color indexed="24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9" fillId="0" borderId="0" applyFont="0" applyFill="0" applyBorder="0" applyAlignment="0" applyProtection="0"/>
  </cellStyleXfs>
  <cellXfs count="135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0" xfId="0" applyFont="1"/>
    <xf numFmtId="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" fontId="2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" fontId="3" fillId="3" borderId="3" xfId="2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3" borderId="12" xfId="2" applyNumberFormat="1" applyFont="1" applyFill="1" applyBorder="1" applyAlignment="1">
      <alignment horizontal="center"/>
    </xf>
    <xf numFmtId="1" fontId="3" fillId="3" borderId="13" xfId="2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" fontId="3" fillId="3" borderId="10" xfId="2" applyNumberFormat="1" applyFont="1" applyFill="1" applyBorder="1" applyAlignment="1">
      <alignment horizontal="center"/>
    </xf>
    <xf numFmtId="1" fontId="3" fillId="3" borderId="15" xfId="2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1" fontId="3" fillId="3" borderId="20" xfId="2" applyNumberFormat="1" applyFont="1" applyFill="1" applyBorder="1" applyAlignment="1">
      <alignment horizontal="center"/>
    </xf>
    <xf numFmtId="1" fontId="3" fillId="3" borderId="17" xfId="2" applyNumberFormat="1" applyFont="1" applyFill="1" applyBorder="1" applyAlignment="1">
      <alignment horizontal="center"/>
    </xf>
    <xf numFmtId="1" fontId="3" fillId="3" borderId="21" xfId="2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" fontId="3" fillId="3" borderId="1" xfId="2" applyNumberFormat="1" applyFont="1" applyFill="1" applyBorder="1" applyAlignment="1">
      <alignment horizontal="center"/>
    </xf>
    <xf numFmtId="1" fontId="3" fillId="3" borderId="8" xfId="2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" fontId="3" fillId="3" borderId="26" xfId="2" applyNumberFormat="1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3" fillId="0" borderId="12" xfId="2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" fontId="3" fillId="3" borderId="27" xfId="2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3" fontId="2" fillId="6" borderId="3" xfId="0" applyNumberFormat="1" applyFont="1" applyFill="1" applyBorder="1" applyAlignment="1">
      <alignment horizontal="right"/>
    </xf>
    <xf numFmtId="3" fontId="2" fillId="6" borderId="3" xfId="0" applyNumberFormat="1" applyFont="1" applyFill="1" applyBorder="1" applyAlignment="1">
      <alignment horizontal="left"/>
    </xf>
    <xf numFmtId="0" fontId="1" fillId="7" borderId="3" xfId="0" applyFont="1" applyFill="1" applyBorder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right"/>
    </xf>
    <xf numFmtId="3" fontId="5" fillId="7" borderId="3" xfId="0" applyNumberFormat="1" applyFont="1" applyFill="1" applyBorder="1" applyAlignment="1">
      <alignment horizontal="left"/>
    </xf>
    <xf numFmtId="9" fontId="3" fillId="0" borderId="30" xfId="4" applyFont="1" applyFill="1" applyBorder="1" applyAlignment="1">
      <alignment horizontal="center"/>
    </xf>
    <xf numFmtId="2" fontId="3" fillId="0" borderId="29" xfId="4" applyNumberFormat="1" applyFont="1" applyFill="1" applyBorder="1" applyAlignment="1">
      <alignment horizontal="center"/>
    </xf>
    <xf numFmtId="9" fontId="3" fillId="0" borderId="31" xfId="4" applyFont="1" applyFill="1" applyBorder="1" applyAlignment="1">
      <alignment horizontal="center"/>
    </xf>
    <xf numFmtId="2" fontId="3" fillId="0" borderId="16" xfId="4" applyNumberFormat="1" applyFont="1" applyFill="1" applyBorder="1" applyAlignment="1">
      <alignment horizont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164" fontId="3" fillId="0" borderId="7" xfId="0" applyNumberFormat="1" applyFont="1" applyBorder="1" applyAlignment="1">
      <alignment horizontal="center"/>
    </xf>
    <xf numFmtId="3" fontId="2" fillId="9" borderId="2" xfId="0" applyNumberFormat="1" applyFont="1" applyFill="1" applyBorder="1" applyAlignment="1">
      <alignment horizontal="center"/>
    </xf>
    <xf numFmtId="4" fontId="2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1" fontId="2" fillId="10" borderId="35" xfId="0" applyNumberFormat="1" applyFont="1" applyFill="1" applyBorder="1" applyAlignment="1">
      <alignment horizontal="center"/>
    </xf>
    <xf numFmtId="1" fontId="2" fillId="10" borderId="36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10" borderId="38" xfId="0" applyNumberFormat="1" applyFont="1" applyFill="1" applyBorder="1" applyAlignment="1">
      <alignment horizontal="center"/>
    </xf>
    <xf numFmtId="3" fontId="2" fillId="9" borderId="9" xfId="0" applyNumberFormat="1" applyFont="1" applyFill="1" applyBorder="1" applyAlignment="1">
      <alignment horizontal="center"/>
    </xf>
    <xf numFmtId="9" fontId="3" fillId="3" borderId="37" xfId="4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3" fillId="0" borderId="11" xfId="0" applyNumberFormat="1" applyFont="1" applyBorder="1" applyAlignment="1">
      <alignment horizontal="center"/>
    </xf>
    <xf numFmtId="4" fontId="2" fillId="9" borderId="9" xfId="0" applyNumberFormat="1" applyFont="1" applyFill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166" fontId="2" fillId="9" borderId="36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3" fillId="0" borderId="37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66" fontId="3" fillId="0" borderId="39" xfId="0" applyNumberFormat="1" applyFont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1" fontId="3" fillId="3" borderId="16" xfId="2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9" fontId="3" fillId="3" borderId="39" xfId="4" applyFont="1" applyFill="1" applyBorder="1" applyAlignment="1">
      <alignment horizontal="center"/>
    </xf>
    <xf numFmtId="3" fontId="2" fillId="8" borderId="42" xfId="0" applyNumberFormat="1" applyFont="1" applyFill="1" applyBorder="1" applyAlignment="1">
      <alignment horizontal="center"/>
    </xf>
    <xf numFmtId="3" fontId="2" fillId="8" borderId="43" xfId="0" applyNumberFormat="1" applyFont="1" applyFill="1" applyBorder="1" applyAlignment="1">
      <alignment horizontal="center"/>
    </xf>
    <xf numFmtId="3" fontId="2" fillId="8" borderId="41" xfId="0" applyNumberFormat="1" applyFont="1" applyFill="1" applyBorder="1" applyAlignment="1">
      <alignment horizontal="center"/>
    </xf>
    <xf numFmtId="3" fontId="2" fillId="8" borderId="8" xfId="0" applyNumberFormat="1" applyFont="1" applyFill="1" applyBorder="1" applyAlignment="1">
      <alignment horizontal="center"/>
    </xf>
    <xf numFmtId="3" fontId="2" fillId="8" borderId="44" xfId="0" applyNumberFormat="1" applyFont="1" applyFill="1" applyBorder="1" applyAlignment="1">
      <alignment horizontal="center"/>
    </xf>
    <xf numFmtId="2" fontId="2" fillId="2" borderId="46" xfId="0" applyNumberFormat="1" applyFont="1" applyFill="1" applyBorder="1" applyAlignment="1">
      <alignment horizontal="center"/>
    </xf>
    <xf numFmtId="2" fontId="2" fillId="2" borderId="47" xfId="0" applyNumberFormat="1" applyFont="1" applyFill="1" applyBorder="1" applyAlignment="1">
      <alignment horizontal="center"/>
    </xf>
    <xf numFmtId="2" fontId="2" fillId="2" borderId="45" xfId="0" applyNumberFormat="1" applyFont="1" applyFill="1" applyBorder="1" applyAlignment="1">
      <alignment horizontal="center"/>
    </xf>
    <xf numFmtId="2" fontId="2" fillId="2" borderId="48" xfId="0" applyNumberFormat="1" applyFont="1" applyFill="1" applyBorder="1" applyAlignment="1">
      <alignment horizontal="center"/>
    </xf>
    <xf numFmtId="9" fontId="3" fillId="0" borderId="49" xfId="4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"/>
    </xf>
    <xf numFmtId="9" fontId="2" fillId="9" borderId="51" xfId="4" applyFont="1" applyFill="1" applyBorder="1" applyAlignment="1">
      <alignment horizontal="center"/>
    </xf>
    <xf numFmtId="2" fontId="2" fillId="9" borderId="52" xfId="4" applyNumberFormat="1" applyFont="1" applyFill="1" applyBorder="1" applyAlignment="1">
      <alignment horizontal="center"/>
    </xf>
    <xf numFmtId="9" fontId="2" fillId="9" borderId="53" xfId="4" applyFont="1" applyFill="1" applyBorder="1" applyAlignment="1">
      <alignment horizontal="center"/>
    </xf>
    <xf numFmtId="2" fontId="2" fillId="9" borderId="54" xfId="4" applyNumberFormat="1" applyFont="1" applyFill="1" applyBorder="1" applyAlignment="1">
      <alignment horizontal="center"/>
    </xf>
    <xf numFmtId="9" fontId="2" fillId="9" borderId="55" xfId="4" applyFont="1" applyFill="1" applyBorder="1" applyAlignment="1">
      <alignment horizontal="center"/>
    </xf>
    <xf numFmtId="49" fontId="3" fillId="11" borderId="3" xfId="0" applyNumberFormat="1" applyFont="1" applyFill="1" applyBorder="1" applyAlignment="1">
      <alignment horizontal="center"/>
    </xf>
    <xf numFmtId="9" fontId="2" fillId="10" borderId="36" xfId="4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_TAULA5.XLS" xfId="2" xr:uid="{00000000-0005-0000-0000-000002000000}"/>
    <cellStyle name="Porcentaje" xfId="4" builtinId="5"/>
    <cellStyle name="Porcentaje 2" xfId="3" xr:uid="{00000000-0005-0000-0000-000003000000}"/>
    <cellStyle name="Punto0" xfId="5" xr:uid="{00000000-0005-0000-0000-000005000000}"/>
  </cellStyles>
  <dxfs count="3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21"/>
  <sheetViews>
    <sheetView showGridLines="0" tabSelected="1" zoomScale="90" zoomScaleNormal="90" zoomScaleSheetLayoutView="100" workbookViewId="0">
      <selection activeCell="B248" sqref="B248"/>
    </sheetView>
  </sheetViews>
  <sheetFormatPr baseColWidth="10" defaultColWidth="9.140625" defaultRowHeight="12.75" x14ac:dyDescent="0.2"/>
  <cols>
    <col min="1" max="1" width="12" customWidth="1"/>
    <col min="2" max="2" width="9.85546875" customWidth="1"/>
    <col min="3" max="3" width="10.140625" customWidth="1"/>
    <col min="4" max="4" width="13.42578125" customWidth="1"/>
    <col min="5" max="5" width="13" customWidth="1"/>
    <col min="6" max="6" width="7.7109375" customWidth="1"/>
    <col min="7" max="7" width="12.5703125" customWidth="1"/>
    <col min="8" max="8" width="12.140625" customWidth="1"/>
    <col min="9" max="9" width="7.85546875" customWidth="1"/>
    <col min="10" max="10" width="13" customWidth="1"/>
    <col min="11" max="11" width="12.85546875" customWidth="1"/>
    <col min="12" max="12" width="7.7109375" customWidth="1"/>
    <col min="13" max="13" width="12.140625" style="65" customWidth="1"/>
    <col min="14" max="14" width="12.7109375" style="65" customWidth="1"/>
    <col min="15" max="15" width="13.85546875" customWidth="1"/>
    <col min="16" max="16" width="13.42578125" customWidth="1"/>
    <col min="17" max="22" width="10" customWidth="1"/>
    <col min="23" max="250" width="11.42578125" customWidth="1"/>
  </cols>
  <sheetData>
    <row r="2" spans="1:27" ht="24" customHeight="1" x14ac:dyDescent="0.3">
      <c r="A2" s="9" t="s">
        <v>0</v>
      </c>
      <c r="D2" s="13" t="s">
        <v>1</v>
      </c>
      <c r="E2" s="13">
        <v>1368</v>
      </c>
      <c r="F2" s="54" t="s">
        <v>2</v>
      </c>
      <c r="G2" s="55">
        <v>285</v>
      </c>
      <c r="H2" s="56" t="s">
        <v>3</v>
      </c>
      <c r="I2" s="55">
        <v>370</v>
      </c>
    </row>
    <row r="3" spans="1:27" x14ac:dyDescent="0.2">
      <c r="D3" s="12"/>
      <c r="E3" s="57" t="s">
        <v>4</v>
      </c>
      <c r="F3" s="58" t="s">
        <v>2</v>
      </c>
      <c r="G3" s="59">
        <v>533</v>
      </c>
      <c r="H3" s="60" t="s">
        <v>3</v>
      </c>
      <c r="I3" s="59">
        <v>521</v>
      </c>
    </row>
    <row r="5" spans="1:27" x14ac:dyDescent="0.2">
      <c r="Q5" s="98"/>
      <c r="R5" s="98"/>
      <c r="S5" s="98"/>
      <c r="T5" s="98"/>
      <c r="U5" s="98"/>
      <c r="V5" s="98"/>
    </row>
    <row r="6" spans="1:27" ht="13.5" thickBot="1" x14ac:dyDescent="0.25">
      <c r="Q6" s="98"/>
      <c r="R6" s="98"/>
      <c r="S6" s="98"/>
      <c r="T6" s="98"/>
      <c r="U6" s="98"/>
      <c r="V6" s="98"/>
    </row>
    <row r="7" spans="1:27" ht="13.5" thickTop="1" x14ac:dyDescent="0.2">
      <c r="A7" s="1" t="s">
        <v>5</v>
      </c>
      <c r="B7" s="2" t="s">
        <v>6</v>
      </c>
      <c r="C7" s="2" t="s">
        <v>29</v>
      </c>
      <c r="D7" s="2" t="s">
        <v>7</v>
      </c>
      <c r="E7" s="2" t="s">
        <v>8</v>
      </c>
      <c r="F7" s="89" t="s">
        <v>2</v>
      </c>
      <c r="G7" s="2" t="s">
        <v>9</v>
      </c>
      <c r="H7" s="2" t="s">
        <v>10</v>
      </c>
      <c r="I7" s="89" t="s">
        <v>3</v>
      </c>
      <c r="J7" s="2" t="s">
        <v>11</v>
      </c>
      <c r="K7" s="2" t="s">
        <v>12</v>
      </c>
      <c r="L7" s="89" t="s">
        <v>13</v>
      </c>
      <c r="M7" s="66" t="s">
        <v>30</v>
      </c>
      <c r="N7" s="66" t="s">
        <v>31</v>
      </c>
      <c r="O7" s="2" t="s">
        <v>32</v>
      </c>
      <c r="P7" s="112" t="s">
        <v>33</v>
      </c>
      <c r="Q7" s="96"/>
      <c r="R7" s="96"/>
      <c r="S7" s="96"/>
      <c r="T7" s="96"/>
      <c r="U7" s="96"/>
      <c r="V7" s="96"/>
      <c r="W7" s="117" t="s">
        <v>38</v>
      </c>
      <c r="X7" s="118" t="s">
        <v>39</v>
      </c>
      <c r="Y7" s="119" t="s">
        <v>40</v>
      </c>
      <c r="Z7" s="120" t="s">
        <v>38</v>
      </c>
      <c r="AA7" s="121" t="s">
        <v>38</v>
      </c>
    </row>
    <row r="8" spans="1:27" ht="14.25" thickBot="1" x14ac:dyDescent="0.25">
      <c r="A8" s="3" t="s">
        <v>35</v>
      </c>
      <c r="B8" s="5" t="s">
        <v>34</v>
      </c>
      <c r="C8" s="5" t="s">
        <v>14</v>
      </c>
      <c r="D8" s="4" t="s">
        <v>15</v>
      </c>
      <c r="E8" s="4" t="s">
        <v>15</v>
      </c>
      <c r="F8" s="90" t="s">
        <v>16</v>
      </c>
      <c r="G8" s="4" t="s">
        <v>15</v>
      </c>
      <c r="H8" s="4" t="s">
        <v>15</v>
      </c>
      <c r="I8" s="90" t="s">
        <v>16</v>
      </c>
      <c r="J8" s="4" t="s">
        <v>15</v>
      </c>
      <c r="K8" s="4" t="s">
        <v>15</v>
      </c>
      <c r="L8" s="90" t="s">
        <v>16</v>
      </c>
      <c r="M8" s="67"/>
      <c r="N8" s="67"/>
      <c r="O8" s="4"/>
      <c r="P8" s="113"/>
      <c r="Q8" s="96"/>
      <c r="R8" s="96"/>
      <c r="S8" s="96"/>
      <c r="T8" s="96"/>
      <c r="U8" s="96"/>
      <c r="V8" s="96"/>
      <c r="W8" s="122" t="s">
        <v>6</v>
      </c>
      <c r="X8" s="123" t="s">
        <v>42</v>
      </c>
      <c r="Y8" s="124" t="s">
        <v>43</v>
      </c>
      <c r="Z8" s="17" t="s">
        <v>44</v>
      </c>
      <c r="AA8" s="125" t="s">
        <v>45</v>
      </c>
    </row>
    <row r="9" spans="1:27" ht="13.5" thickTop="1" x14ac:dyDescent="0.2">
      <c r="A9" s="133" t="s">
        <v>17</v>
      </c>
      <c r="B9" s="32">
        <v>24164</v>
      </c>
      <c r="C9" s="33">
        <v>779</v>
      </c>
      <c r="D9" s="34">
        <v>352</v>
      </c>
      <c r="E9" s="35">
        <v>29</v>
      </c>
      <c r="F9" s="91">
        <v>92</v>
      </c>
      <c r="G9" s="36">
        <v>455</v>
      </c>
      <c r="H9" s="35">
        <v>38</v>
      </c>
      <c r="I9" s="91">
        <v>92</v>
      </c>
      <c r="J9" s="35">
        <v>659</v>
      </c>
      <c r="K9" s="35">
        <v>81</v>
      </c>
      <c r="L9" s="91">
        <v>88</v>
      </c>
      <c r="M9" s="69"/>
      <c r="N9" s="69"/>
      <c r="O9" s="37">
        <v>1.5429999999999999</v>
      </c>
      <c r="P9" s="109">
        <v>1.464</v>
      </c>
      <c r="Q9" s="97"/>
      <c r="R9" s="97"/>
      <c r="S9" s="97"/>
      <c r="T9" s="97"/>
      <c r="U9" s="97"/>
      <c r="V9" s="97"/>
      <c r="W9" s="61">
        <f t="shared" ref="W9:W20" si="0">C9/$E$2</f>
        <v>0.56944444444444442</v>
      </c>
      <c r="X9" s="62">
        <f t="shared" ref="X9:X20" si="1">(C9*D9)/1000</f>
        <v>274.20800000000003</v>
      </c>
      <c r="Y9" s="63">
        <f>(X9)/$G$3</f>
        <v>0.51446153846153853</v>
      </c>
      <c r="Z9" s="64">
        <f t="shared" ref="Z9:Z20" si="2">(C9*G9)/1000</f>
        <v>354.44499999999999</v>
      </c>
      <c r="AA9" s="126">
        <f>(Z9)/$I$3</f>
        <v>0.68031669865642996</v>
      </c>
    </row>
    <row r="10" spans="1:27" x14ac:dyDescent="0.2">
      <c r="A10" s="133" t="s">
        <v>18</v>
      </c>
      <c r="B10" s="26">
        <v>20562</v>
      </c>
      <c r="C10" s="6">
        <v>734</v>
      </c>
      <c r="D10" s="28">
        <v>428</v>
      </c>
      <c r="E10" s="22">
        <v>41</v>
      </c>
      <c r="F10" s="91">
        <v>90</v>
      </c>
      <c r="G10" s="27">
        <v>468</v>
      </c>
      <c r="H10" s="22">
        <v>63</v>
      </c>
      <c r="I10" s="91">
        <v>87</v>
      </c>
      <c r="J10" s="22">
        <v>787</v>
      </c>
      <c r="K10" s="22">
        <v>149</v>
      </c>
      <c r="L10" s="91">
        <v>81</v>
      </c>
      <c r="M10" s="10"/>
      <c r="N10" s="10"/>
      <c r="O10" s="20">
        <v>1.321</v>
      </c>
      <c r="P10" s="109">
        <v>1.2609999999999999</v>
      </c>
      <c r="Q10" s="97"/>
      <c r="R10" s="97"/>
      <c r="S10" s="97"/>
      <c r="T10" s="97"/>
      <c r="U10" s="97"/>
      <c r="V10" s="97"/>
      <c r="W10" s="61">
        <f t="shared" si="0"/>
        <v>0.53654970760233922</v>
      </c>
      <c r="X10" s="62">
        <f t="shared" si="1"/>
        <v>314.15199999999999</v>
      </c>
      <c r="Y10" s="63">
        <f t="shared" ref="Y10:Y20" si="3">(X10)/$G$3</f>
        <v>0.58940337711069413</v>
      </c>
      <c r="Z10" s="64">
        <f t="shared" si="2"/>
        <v>343.512</v>
      </c>
      <c r="AA10" s="126">
        <f t="shared" ref="AA10:AA20" si="4">(Z10)/$G$3</f>
        <v>0.6444878048780488</v>
      </c>
    </row>
    <row r="11" spans="1:27" x14ac:dyDescent="0.2">
      <c r="A11" s="133" t="s">
        <v>19</v>
      </c>
      <c r="B11" s="26">
        <v>22987</v>
      </c>
      <c r="C11" s="6">
        <v>742</v>
      </c>
      <c r="D11" s="28">
        <v>425</v>
      </c>
      <c r="E11" s="22">
        <v>36</v>
      </c>
      <c r="F11" s="91">
        <v>92</v>
      </c>
      <c r="G11" s="27">
        <v>515</v>
      </c>
      <c r="H11" s="22">
        <v>41</v>
      </c>
      <c r="I11" s="91">
        <v>92</v>
      </c>
      <c r="J11" s="22">
        <v>947</v>
      </c>
      <c r="K11" s="22">
        <v>115</v>
      </c>
      <c r="L11" s="91">
        <v>88</v>
      </c>
      <c r="M11" s="10">
        <v>7.2</v>
      </c>
      <c r="N11" s="10">
        <v>7.6</v>
      </c>
      <c r="O11" s="20">
        <v>1.298</v>
      </c>
      <c r="P11" s="109">
        <v>1.2070000000000001</v>
      </c>
      <c r="Q11" s="97"/>
      <c r="R11" s="97"/>
      <c r="S11" s="97"/>
      <c r="T11" s="97"/>
      <c r="U11" s="97"/>
      <c r="V11" s="97"/>
      <c r="W11" s="61">
        <f t="shared" si="0"/>
        <v>0.54239766081871343</v>
      </c>
      <c r="X11" s="62">
        <f t="shared" si="1"/>
        <v>315.35000000000002</v>
      </c>
      <c r="Y11" s="63">
        <f t="shared" si="3"/>
        <v>0.5916510318949344</v>
      </c>
      <c r="Z11" s="64">
        <f t="shared" si="2"/>
        <v>382.13</v>
      </c>
      <c r="AA11" s="126">
        <f t="shared" si="4"/>
        <v>0.71694183864915573</v>
      </c>
    </row>
    <row r="12" spans="1:27" x14ac:dyDescent="0.2">
      <c r="A12" s="133" t="s">
        <v>20</v>
      </c>
      <c r="B12" s="6">
        <v>26017</v>
      </c>
      <c r="C12" s="6">
        <v>867</v>
      </c>
      <c r="D12" s="6">
        <v>483</v>
      </c>
      <c r="E12" s="6">
        <v>35</v>
      </c>
      <c r="F12" s="91">
        <v>93</v>
      </c>
      <c r="G12" s="6">
        <v>535</v>
      </c>
      <c r="H12" s="6">
        <v>40</v>
      </c>
      <c r="I12" s="91">
        <v>93</v>
      </c>
      <c r="J12" s="6">
        <v>967</v>
      </c>
      <c r="K12" s="6">
        <v>114</v>
      </c>
      <c r="L12" s="91">
        <v>88</v>
      </c>
      <c r="M12" s="10">
        <v>7.3</v>
      </c>
      <c r="N12" s="10">
        <v>7.7</v>
      </c>
      <c r="O12" s="20">
        <v>1.3169999999999999</v>
      </c>
      <c r="P12" s="109">
        <v>1.2749999999999999</v>
      </c>
      <c r="Q12" s="97"/>
      <c r="R12" s="97"/>
      <c r="S12" s="97"/>
      <c r="T12" s="97"/>
      <c r="U12" s="97"/>
      <c r="V12" s="97"/>
      <c r="W12" s="61">
        <f t="shared" si="0"/>
        <v>0.63377192982456143</v>
      </c>
      <c r="X12" s="62">
        <f t="shared" si="1"/>
        <v>418.76100000000002</v>
      </c>
      <c r="Y12" s="63">
        <f t="shared" si="3"/>
        <v>0.78566791744840525</v>
      </c>
      <c r="Z12" s="64">
        <f t="shared" si="2"/>
        <v>463.84500000000003</v>
      </c>
      <c r="AA12" s="126">
        <f t="shared" si="4"/>
        <v>0.87025328330206386</v>
      </c>
    </row>
    <row r="13" spans="1:27" x14ac:dyDescent="0.2">
      <c r="A13" s="133" t="s">
        <v>21</v>
      </c>
      <c r="B13" s="6">
        <v>26969</v>
      </c>
      <c r="C13" s="6">
        <v>870</v>
      </c>
      <c r="D13" s="6">
        <v>714</v>
      </c>
      <c r="E13" s="6">
        <v>23</v>
      </c>
      <c r="F13" s="91">
        <v>97</v>
      </c>
      <c r="G13" s="6">
        <v>565</v>
      </c>
      <c r="H13" s="6">
        <v>24</v>
      </c>
      <c r="I13" s="91">
        <v>96</v>
      </c>
      <c r="J13" s="6">
        <v>1447</v>
      </c>
      <c r="K13" s="6">
        <v>89</v>
      </c>
      <c r="L13" s="91">
        <v>94</v>
      </c>
      <c r="M13" s="10">
        <v>7.4</v>
      </c>
      <c r="N13" s="10">
        <v>7.6</v>
      </c>
      <c r="O13" s="20">
        <v>1.4410000000000001</v>
      </c>
      <c r="P13" s="109">
        <v>1.0840000000000001</v>
      </c>
      <c r="Q13" s="97"/>
      <c r="R13" s="97"/>
      <c r="S13" s="97"/>
      <c r="T13" s="97"/>
      <c r="U13" s="97"/>
      <c r="V13" s="97"/>
      <c r="W13" s="61">
        <f t="shared" si="0"/>
        <v>0.63596491228070173</v>
      </c>
      <c r="X13" s="62">
        <f t="shared" si="1"/>
        <v>621.17999999999995</v>
      </c>
      <c r="Y13" s="63">
        <f t="shared" si="3"/>
        <v>1.1654409005628517</v>
      </c>
      <c r="Z13" s="64">
        <f t="shared" si="2"/>
        <v>491.55</v>
      </c>
      <c r="AA13" s="126">
        <f t="shared" si="4"/>
        <v>0.92223264540337713</v>
      </c>
    </row>
    <row r="14" spans="1:27" x14ac:dyDescent="0.2">
      <c r="A14" s="133" t="s">
        <v>22</v>
      </c>
      <c r="B14" s="6">
        <v>29158</v>
      </c>
      <c r="C14" s="6">
        <v>972</v>
      </c>
      <c r="D14" s="6">
        <v>315</v>
      </c>
      <c r="E14" s="6">
        <v>21</v>
      </c>
      <c r="F14" s="91">
        <v>93</v>
      </c>
      <c r="G14" s="6">
        <v>405</v>
      </c>
      <c r="H14" s="6">
        <v>28</v>
      </c>
      <c r="I14" s="91">
        <v>93</v>
      </c>
      <c r="J14" s="6">
        <v>829</v>
      </c>
      <c r="K14" s="6">
        <v>87</v>
      </c>
      <c r="L14" s="91">
        <v>90</v>
      </c>
      <c r="M14" s="10">
        <v>7.4</v>
      </c>
      <c r="N14" s="10">
        <v>7.5</v>
      </c>
      <c r="O14" s="20">
        <v>1.496</v>
      </c>
      <c r="P14" s="109">
        <v>1.089</v>
      </c>
      <c r="Q14" s="97"/>
      <c r="R14" s="97"/>
      <c r="S14" s="97"/>
      <c r="T14" s="97"/>
      <c r="U14" s="97"/>
      <c r="V14" s="97"/>
      <c r="W14" s="61">
        <f t="shared" si="0"/>
        <v>0.71052631578947367</v>
      </c>
      <c r="X14" s="62">
        <f t="shared" si="1"/>
        <v>306.18</v>
      </c>
      <c r="Y14" s="63">
        <f t="shared" si="3"/>
        <v>0.57444652908067539</v>
      </c>
      <c r="Z14" s="64">
        <f t="shared" si="2"/>
        <v>393.66</v>
      </c>
      <c r="AA14" s="126">
        <f t="shared" si="4"/>
        <v>0.73857410881801133</v>
      </c>
    </row>
    <row r="15" spans="1:27" x14ac:dyDescent="0.2">
      <c r="A15" s="133" t="s">
        <v>23</v>
      </c>
      <c r="B15" s="6">
        <v>37017</v>
      </c>
      <c r="C15" s="6">
        <v>1194</v>
      </c>
      <c r="D15" s="6">
        <v>350</v>
      </c>
      <c r="E15" s="6">
        <v>47</v>
      </c>
      <c r="F15" s="91">
        <v>86</v>
      </c>
      <c r="G15" s="6">
        <v>460</v>
      </c>
      <c r="H15" s="6">
        <v>51</v>
      </c>
      <c r="I15" s="91">
        <v>89</v>
      </c>
      <c r="J15" s="6">
        <v>872</v>
      </c>
      <c r="K15" s="6">
        <v>120</v>
      </c>
      <c r="L15" s="91">
        <v>86</v>
      </c>
      <c r="M15" s="10">
        <v>7.3</v>
      </c>
      <c r="N15" s="10">
        <v>7.6</v>
      </c>
      <c r="O15" s="20">
        <v>1.4830000000000001</v>
      </c>
      <c r="P15" s="109">
        <v>1.4730000000000001</v>
      </c>
      <c r="Q15" s="97"/>
      <c r="R15" s="97"/>
      <c r="S15" s="97"/>
      <c r="T15" s="97"/>
      <c r="U15" s="97"/>
      <c r="V15" s="97"/>
      <c r="W15" s="61">
        <f t="shared" si="0"/>
        <v>0.8728070175438597</v>
      </c>
      <c r="X15" s="62">
        <f t="shared" si="1"/>
        <v>417.9</v>
      </c>
      <c r="Y15" s="63">
        <f t="shared" si="3"/>
        <v>0.78405253283302057</v>
      </c>
      <c r="Z15" s="64">
        <f t="shared" si="2"/>
        <v>549.24</v>
      </c>
      <c r="AA15" s="126">
        <f t="shared" si="4"/>
        <v>1.0304690431519701</v>
      </c>
    </row>
    <row r="16" spans="1:27" x14ac:dyDescent="0.2">
      <c r="A16" s="133" t="s">
        <v>24</v>
      </c>
      <c r="B16" s="6">
        <v>50644</v>
      </c>
      <c r="C16" s="6">
        <v>1634</v>
      </c>
      <c r="D16" s="6">
        <v>288</v>
      </c>
      <c r="E16" s="38">
        <v>50</v>
      </c>
      <c r="F16" s="91">
        <v>83</v>
      </c>
      <c r="G16" s="6">
        <v>490</v>
      </c>
      <c r="H16" s="38">
        <v>49</v>
      </c>
      <c r="I16" s="91">
        <v>90</v>
      </c>
      <c r="J16" s="6">
        <v>682</v>
      </c>
      <c r="K16" s="6">
        <v>153</v>
      </c>
      <c r="L16" s="91">
        <v>78</v>
      </c>
      <c r="M16" s="10">
        <v>7.2</v>
      </c>
      <c r="N16" s="10">
        <v>7.5</v>
      </c>
      <c r="O16" s="20">
        <v>1.61</v>
      </c>
      <c r="P16" s="109">
        <v>1.5569999999999999</v>
      </c>
      <c r="Q16" s="97"/>
      <c r="R16" s="97"/>
      <c r="S16" s="97"/>
      <c r="T16" s="97"/>
      <c r="U16" s="97"/>
      <c r="V16" s="97"/>
      <c r="W16" s="61">
        <f t="shared" si="0"/>
        <v>1.1944444444444444</v>
      </c>
      <c r="X16" s="62">
        <f t="shared" si="1"/>
        <v>470.59199999999998</v>
      </c>
      <c r="Y16" s="63">
        <f t="shared" si="3"/>
        <v>0.88291181988742962</v>
      </c>
      <c r="Z16" s="64">
        <f t="shared" si="2"/>
        <v>800.66</v>
      </c>
      <c r="AA16" s="126">
        <f t="shared" si="4"/>
        <v>1.5021763602251406</v>
      </c>
    </row>
    <row r="17" spans="1:27" x14ac:dyDescent="0.2">
      <c r="A17" s="133" t="s">
        <v>25</v>
      </c>
      <c r="B17" s="6">
        <v>29391</v>
      </c>
      <c r="C17" s="6">
        <v>980</v>
      </c>
      <c r="D17" s="6">
        <v>411</v>
      </c>
      <c r="E17" s="6">
        <v>35</v>
      </c>
      <c r="F17" s="91">
        <v>91</v>
      </c>
      <c r="G17" s="6">
        <v>415</v>
      </c>
      <c r="H17" s="6">
        <v>26</v>
      </c>
      <c r="I17" s="91">
        <v>94</v>
      </c>
      <c r="J17" s="6">
        <v>699</v>
      </c>
      <c r="K17" s="6">
        <v>123</v>
      </c>
      <c r="L17" s="91">
        <v>82</v>
      </c>
      <c r="M17" s="10">
        <v>7.4</v>
      </c>
      <c r="N17" s="10">
        <v>7.8</v>
      </c>
      <c r="O17" s="20">
        <v>1.4419999999999999</v>
      </c>
      <c r="P17" s="109">
        <v>1.3460000000000001</v>
      </c>
      <c r="Q17" s="97"/>
      <c r="R17" s="97"/>
      <c r="S17" s="97"/>
      <c r="T17" s="97"/>
      <c r="U17" s="97"/>
      <c r="V17" s="97"/>
      <c r="W17" s="61">
        <f t="shared" si="0"/>
        <v>0.716374269005848</v>
      </c>
      <c r="X17" s="62">
        <f t="shared" si="1"/>
        <v>402.78</v>
      </c>
      <c r="Y17" s="63">
        <f t="shared" si="3"/>
        <v>0.75568480300187613</v>
      </c>
      <c r="Z17" s="64">
        <f t="shared" si="2"/>
        <v>406.7</v>
      </c>
      <c r="AA17" s="126">
        <f t="shared" si="4"/>
        <v>0.76303939962476541</v>
      </c>
    </row>
    <row r="18" spans="1:27" x14ac:dyDescent="0.2">
      <c r="A18" s="133" t="s">
        <v>26</v>
      </c>
      <c r="B18" s="6">
        <v>25954</v>
      </c>
      <c r="C18" s="6">
        <v>837</v>
      </c>
      <c r="D18" s="6">
        <v>718</v>
      </c>
      <c r="E18" s="6">
        <v>32</v>
      </c>
      <c r="F18" s="91">
        <v>96</v>
      </c>
      <c r="G18" s="6">
        <v>505</v>
      </c>
      <c r="H18" s="6">
        <v>27</v>
      </c>
      <c r="I18" s="91">
        <v>95</v>
      </c>
      <c r="J18" s="6">
        <v>1228</v>
      </c>
      <c r="K18" s="6">
        <v>99</v>
      </c>
      <c r="L18" s="91">
        <v>92</v>
      </c>
      <c r="M18" s="10">
        <v>7.4</v>
      </c>
      <c r="N18" s="10">
        <v>7.7</v>
      </c>
      <c r="O18" s="20">
        <v>1.387</v>
      </c>
      <c r="P18" s="109">
        <v>1.3460000000000001</v>
      </c>
      <c r="Q18" s="97"/>
      <c r="R18" s="97"/>
      <c r="S18" s="97"/>
      <c r="T18" s="97"/>
      <c r="U18" s="97"/>
      <c r="V18" s="97"/>
      <c r="W18" s="61">
        <f t="shared" si="0"/>
        <v>0.61184210526315785</v>
      </c>
      <c r="X18" s="62">
        <f t="shared" si="1"/>
        <v>600.96600000000001</v>
      </c>
      <c r="Y18" s="63">
        <f t="shared" si="3"/>
        <v>1.127515947467167</v>
      </c>
      <c r="Z18" s="64">
        <f t="shared" si="2"/>
        <v>422.685</v>
      </c>
      <c r="AA18" s="126">
        <f t="shared" si="4"/>
        <v>0.79303001876172607</v>
      </c>
    </row>
    <row r="19" spans="1:27" x14ac:dyDescent="0.2">
      <c r="A19" s="133" t="s">
        <v>27</v>
      </c>
      <c r="B19" s="6">
        <v>20760</v>
      </c>
      <c r="C19" s="6">
        <v>692</v>
      </c>
      <c r="D19" s="6">
        <v>525</v>
      </c>
      <c r="E19" s="6">
        <v>23</v>
      </c>
      <c r="F19" s="91">
        <v>96</v>
      </c>
      <c r="G19" s="6">
        <v>455</v>
      </c>
      <c r="H19" s="6">
        <v>28</v>
      </c>
      <c r="I19" s="91">
        <v>94</v>
      </c>
      <c r="J19" s="6">
        <v>975</v>
      </c>
      <c r="K19" s="6">
        <v>98</v>
      </c>
      <c r="L19" s="91">
        <v>90</v>
      </c>
      <c r="M19" s="10">
        <v>7.5</v>
      </c>
      <c r="N19" s="10">
        <v>7.9</v>
      </c>
      <c r="O19" s="20">
        <v>1.776</v>
      </c>
      <c r="P19" s="109">
        <v>1.659</v>
      </c>
      <c r="Q19" s="97"/>
      <c r="R19" s="97"/>
      <c r="S19" s="97"/>
      <c r="T19" s="97"/>
      <c r="U19" s="97"/>
      <c r="V19" s="97"/>
      <c r="W19" s="61">
        <f t="shared" si="0"/>
        <v>0.50584795321637432</v>
      </c>
      <c r="X19" s="62">
        <f t="shared" si="1"/>
        <v>363.3</v>
      </c>
      <c r="Y19" s="63">
        <f t="shared" si="3"/>
        <v>0.68161350844277679</v>
      </c>
      <c r="Z19" s="64">
        <f t="shared" si="2"/>
        <v>314.86</v>
      </c>
      <c r="AA19" s="126">
        <f t="shared" si="4"/>
        <v>0.59073170731707325</v>
      </c>
    </row>
    <row r="20" spans="1:27" ht="13.5" thickBot="1" x14ac:dyDescent="0.25">
      <c r="A20" s="133" t="s">
        <v>28</v>
      </c>
      <c r="B20" s="6">
        <v>21188</v>
      </c>
      <c r="C20" s="6">
        <v>683</v>
      </c>
      <c r="D20" s="6">
        <v>384</v>
      </c>
      <c r="E20" s="6">
        <v>24</v>
      </c>
      <c r="F20" s="91">
        <v>98</v>
      </c>
      <c r="G20" s="6">
        <v>410</v>
      </c>
      <c r="H20" s="23">
        <v>31</v>
      </c>
      <c r="I20" s="91">
        <v>92</v>
      </c>
      <c r="J20" s="6">
        <v>705</v>
      </c>
      <c r="K20" s="6">
        <v>129</v>
      </c>
      <c r="L20" s="91">
        <v>82</v>
      </c>
      <c r="M20" s="10">
        <v>7.4</v>
      </c>
      <c r="N20" s="10">
        <v>7.8</v>
      </c>
      <c r="O20" s="20">
        <v>1.694</v>
      </c>
      <c r="P20" s="109">
        <v>1.619</v>
      </c>
      <c r="Q20" s="97"/>
      <c r="R20" s="97"/>
      <c r="S20" s="97"/>
      <c r="T20" s="97"/>
      <c r="U20" s="97"/>
      <c r="V20" s="97"/>
      <c r="W20" s="61">
        <f t="shared" si="0"/>
        <v>0.4992690058479532</v>
      </c>
      <c r="X20" s="62">
        <f t="shared" si="1"/>
        <v>262.27199999999999</v>
      </c>
      <c r="Y20" s="63">
        <f t="shared" si="3"/>
        <v>0.49206754221388366</v>
      </c>
      <c r="Z20" s="64">
        <f t="shared" si="2"/>
        <v>280.02999999999997</v>
      </c>
      <c r="AA20" s="126">
        <f t="shared" si="4"/>
        <v>0.52538461538461534</v>
      </c>
    </row>
    <row r="21" spans="1:27" ht="13.5" thickTop="1" x14ac:dyDescent="0.2">
      <c r="A21" s="83" t="s">
        <v>36</v>
      </c>
      <c r="B21" s="39">
        <f>SUM(B9:B20)</f>
        <v>334811</v>
      </c>
      <c r="C21" s="7"/>
      <c r="D21" s="7"/>
      <c r="E21" s="7"/>
      <c r="F21" s="92"/>
      <c r="G21" s="7"/>
      <c r="H21" s="7"/>
      <c r="I21" s="92"/>
      <c r="J21" s="7"/>
      <c r="K21" s="7"/>
      <c r="L21" s="92"/>
      <c r="M21" s="14"/>
      <c r="N21" s="14"/>
      <c r="O21" s="21"/>
      <c r="P21" s="104"/>
      <c r="Q21" s="97"/>
      <c r="R21" s="97"/>
      <c r="S21" s="97"/>
      <c r="T21" s="97"/>
      <c r="U21" s="97"/>
      <c r="V21" s="97"/>
      <c r="W21" s="85"/>
      <c r="X21" s="86"/>
      <c r="Y21" s="87"/>
      <c r="Z21" s="88"/>
      <c r="AA21" s="127"/>
    </row>
    <row r="22" spans="1:27" ht="13.5" thickBot="1" x14ac:dyDescent="0.25">
      <c r="A22" s="84" t="s">
        <v>37</v>
      </c>
      <c r="B22" s="8">
        <f>AVERAGE(B9:B20)</f>
        <v>27900.916666666668</v>
      </c>
      <c r="C22" s="80">
        <f t="shared" ref="C22:P22" si="5">AVERAGE(C9:C20)</f>
        <v>915.33333333333337</v>
      </c>
      <c r="D22" s="80">
        <f t="shared" si="5"/>
        <v>449.41666666666669</v>
      </c>
      <c r="E22" s="80">
        <f>AVERAGE(E9:E20)</f>
        <v>33</v>
      </c>
      <c r="F22" s="90">
        <f>AVERAGE(F9:F20)</f>
        <v>92.25</v>
      </c>
      <c r="G22" s="80">
        <f>AVERAGE(G9:G20)</f>
        <v>473.16666666666669</v>
      </c>
      <c r="H22" s="80">
        <f>AVERAGE(H9:H20)</f>
        <v>37.166666666666664</v>
      </c>
      <c r="I22" s="90">
        <f>AVERAGE(I9:I20)</f>
        <v>92.25</v>
      </c>
      <c r="J22" s="80">
        <f t="shared" si="5"/>
        <v>899.75</v>
      </c>
      <c r="K22" s="80">
        <f>AVERAGE(K9:K20)</f>
        <v>113.08333333333333</v>
      </c>
      <c r="L22" s="90">
        <f>AVERAGE(L9:L20)</f>
        <v>86.583333333333329</v>
      </c>
      <c r="M22" s="81">
        <f t="shared" si="5"/>
        <v>7.35</v>
      </c>
      <c r="N22" s="81">
        <f t="shared" si="5"/>
        <v>7.67</v>
      </c>
      <c r="O22" s="82">
        <f t="shared" si="5"/>
        <v>1.484</v>
      </c>
      <c r="P22" s="105">
        <f t="shared" si="5"/>
        <v>1.3650000000000002</v>
      </c>
      <c r="Q22" s="97"/>
      <c r="R22" s="97"/>
      <c r="S22" s="97"/>
      <c r="T22" s="97"/>
      <c r="U22" s="97"/>
      <c r="V22" s="97"/>
      <c r="W22" s="128">
        <f>C22/$E$2</f>
        <v>0.66910331384015598</v>
      </c>
      <c r="X22" s="129">
        <f>(C22*D22)/1000</f>
        <v>411.36605555555559</v>
      </c>
      <c r="Y22" s="130">
        <f t="shared" ref="Y22" si="6">(X22)/$G$3</f>
        <v>0.77179372524494483</v>
      </c>
      <c r="Z22" s="131">
        <f>(C22*G22)/1000</f>
        <v>433.10522222222227</v>
      </c>
      <c r="AA22" s="132">
        <f t="shared" ref="AA22" si="7">(Z22)/$G$3</f>
        <v>0.81258015426308117</v>
      </c>
    </row>
    <row r="23" spans="1:27" ht="13.5" thickTop="1" x14ac:dyDescent="0.2">
      <c r="Q23" s="98"/>
      <c r="R23" s="98"/>
      <c r="S23" s="98"/>
      <c r="T23" s="98"/>
      <c r="U23" s="98"/>
      <c r="V23" s="98"/>
    </row>
    <row r="24" spans="1:27" ht="13.5" thickBot="1" x14ac:dyDescent="0.25">
      <c r="Q24" s="98"/>
      <c r="R24" s="98"/>
      <c r="S24" s="98"/>
      <c r="T24" s="98"/>
      <c r="U24" s="98"/>
      <c r="V24" s="98"/>
    </row>
    <row r="25" spans="1:27" ht="13.5" thickTop="1" x14ac:dyDescent="0.2">
      <c r="A25" s="1" t="s">
        <v>5</v>
      </c>
      <c r="B25" s="2" t="s">
        <v>6</v>
      </c>
      <c r="C25" s="2" t="s">
        <v>29</v>
      </c>
      <c r="D25" s="2" t="s">
        <v>7</v>
      </c>
      <c r="E25" s="2" t="s">
        <v>8</v>
      </c>
      <c r="F25" s="89" t="s">
        <v>2</v>
      </c>
      <c r="G25" s="2" t="s">
        <v>9</v>
      </c>
      <c r="H25" s="2" t="s">
        <v>10</v>
      </c>
      <c r="I25" s="89" t="s">
        <v>3</v>
      </c>
      <c r="J25" s="2" t="s">
        <v>11</v>
      </c>
      <c r="K25" s="2" t="s">
        <v>12</v>
      </c>
      <c r="L25" s="89" t="s">
        <v>13</v>
      </c>
      <c r="M25" s="66" t="s">
        <v>30</v>
      </c>
      <c r="N25" s="66" t="s">
        <v>31</v>
      </c>
      <c r="O25" s="2" t="s">
        <v>32</v>
      </c>
      <c r="P25" s="112" t="s">
        <v>33</v>
      </c>
      <c r="Q25" s="96"/>
      <c r="R25" s="96"/>
      <c r="S25" s="96"/>
      <c r="T25" s="96"/>
      <c r="U25" s="96"/>
      <c r="V25" s="96"/>
      <c r="W25" s="117" t="s">
        <v>38</v>
      </c>
      <c r="X25" s="118" t="s">
        <v>39</v>
      </c>
      <c r="Y25" s="119" t="s">
        <v>40</v>
      </c>
      <c r="Z25" s="120" t="s">
        <v>38</v>
      </c>
      <c r="AA25" s="121" t="s">
        <v>38</v>
      </c>
    </row>
    <row r="26" spans="1:27" ht="14.25" thickBot="1" x14ac:dyDescent="0.25">
      <c r="A26" s="3" t="s">
        <v>41</v>
      </c>
      <c r="B26" s="5" t="s">
        <v>34</v>
      </c>
      <c r="C26" s="5" t="s">
        <v>14</v>
      </c>
      <c r="D26" s="4" t="s">
        <v>15</v>
      </c>
      <c r="E26" s="4" t="s">
        <v>15</v>
      </c>
      <c r="F26" s="90" t="s">
        <v>16</v>
      </c>
      <c r="G26" s="4" t="s">
        <v>15</v>
      </c>
      <c r="H26" s="4" t="s">
        <v>15</v>
      </c>
      <c r="I26" s="90" t="s">
        <v>16</v>
      </c>
      <c r="J26" s="4" t="s">
        <v>15</v>
      </c>
      <c r="K26" s="4" t="s">
        <v>15</v>
      </c>
      <c r="L26" s="90" t="s">
        <v>16</v>
      </c>
      <c r="M26" s="67"/>
      <c r="N26" s="67"/>
      <c r="O26" s="4"/>
      <c r="P26" s="113"/>
      <c r="Q26" s="96"/>
      <c r="R26" s="96"/>
      <c r="S26" s="96"/>
      <c r="T26" s="96"/>
      <c r="U26" s="96"/>
      <c r="V26" s="96"/>
      <c r="W26" s="122" t="s">
        <v>6</v>
      </c>
      <c r="X26" s="123" t="s">
        <v>42</v>
      </c>
      <c r="Y26" s="124" t="s">
        <v>43</v>
      </c>
      <c r="Z26" s="17" t="s">
        <v>44</v>
      </c>
      <c r="AA26" s="125" t="s">
        <v>45</v>
      </c>
    </row>
    <row r="27" spans="1:27" ht="13.5" thickTop="1" x14ac:dyDescent="0.2">
      <c r="A27" s="133" t="s">
        <v>17</v>
      </c>
      <c r="B27" s="32">
        <v>21669</v>
      </c>
      <c r="C27" s="33">
        <v>699</v>
      </c>
      <c r="D27" s="34">
        <v>342</v>
      </c>
      <c r="E27" s="35">
        <v>23</v>
      </c>
      <c r="F27" s="91">
        <v>93</v>
      </c>
      <c r="G27" s="36">
        <v>530</v>
      </c>
      <c r="H27" s="35">
        <v>38</v>
      </c>
      <c r="I27" s="91">
        <v>93</v>
      </c>
      <c r="J27" s="35">
        <v>682</v>
      </c>
      <c r="K27" s="35">
        <v>101</v>
      </c>
      <c r="L27" s="91">
        <v>85</v>
      </c>
      <c r="M27" s="69">
        <v>7.7</v>
      </c>
      <c r="N27" s="69">
        <v>7.7</v>
      </c>
      <c r="O27" s="37">
        <v>1.6479999999999999</v>
      </c>
      <c r="P27" s="109">
        <v>1.5429999999999999</v>
      </c>
      <c r="Q27" s="97"/>
      <c r="R27" s="97"/>
      <c r="S27" s="97"/>
      <c r="T27" s="97"/>
      <c r="U27" s="97"/>
      <c r="V27" s="97"/>
      <c r="W27" s="61">
        <f t="shared" ref="W27:W38" si="8">C27/$E$2</f>
        <v>0.51096491228070173</v>
      </c>
      <c r="X27" s="62">
        <f t="shared" ref="X27:X38" si="9">(C27*D27)/1000</f>
        <v>239.05799999999999</v>
      </c>
      <c r="Y27" s="63">
        <f>(X27)/$G$3</f>
        <v>0.44851407129455911</v>
      </c>
      <c r="Z27" s="64">
        <f t="shared" ref="Z27:Z38" si="10">(C27*G27)/1000</f>
        <v>370.47</v>
      </c>
      <c r="AA27" s="126">
        <f>(Z27)/$I$3</f>
        <v>0.71107485604606535</v>
      </c>
    </row>
    <row r="28" spans="1:27" x14ac:dyDescent="0.2">
      <c r="A28" s="133" t="s">
        <v>18</v>
      </c>
      <c r="B28" s="26">
        <v>18842</v>
      </c>
      <c r="C28" s="6">
        <v>673</v>
      </c>
      <c r="D28" s="28">
        <v>286</v>
      </c>
      <c r="E28" s="22">
        <v>27</v>
      </c>
      <c r="F28" s="91">
        <v>90</v>
      </c>
      <c r="G28" s="27">
        <v>465</v>
      </c>
      <c r="H28" s="22">
        <v>46</v>
      </c>
      <c r="I28" s="91">
        <v>90</v>
      </c>
      <c r="J28" s="22">
        <v>695</v>
      </c>
      <c r="K28" s="22">
        <v>119</v>
      </c>
      <c r="L28" s="91">
        <v>83</v>
      </c>
      <c r="M28" s="10">
        <v>7.6</v>
      </c>
      <c r="N28" s="10">
        <v>7.8</v>
      </c>
      <c r="O28" s="20">
        <v>1.4690000000000001</v>
      </c>
      <c r="P28" s="109">
        <v>1.4410000000000001</v>
      </c>
      <c r="Q28" s="97"/>
      <c r="R28" s="97"/>
      <c r="S28" s="97"/>
      <c r="T28" s="97"/>
      <c r="U28" s="97"/>
      <c r="V28" s="97"/>
      <c r="W28" s="61">
        <f t="shared" si="8"/>
        <v>0.49195906432748537</v>
      </c>
      <c r="X28" s="62">
        <f t="shared" si="9"/>
        <v>192.47800000000001</v>
      </c>
      <c r="Y28" s="63">
        <f t="shared" ref="Y28:Y40" si="11">(X28)/$G$3</f>
        <v>0.36112195121951224</v>
      </c>
      <c r="Z28" s="64">
        <f t="shared" si="10"/>
        <v>312.94499999999999</v>
      </c>
      <c r="AA28" s="126">
        <f t="shared" ref="AA28:AA38" si="12">(Z28)/$G$3</f>
        <v>0.58713883677298306</v>
      </c>
    </row>
    <row r="29" spans="1:27" x14ac:dyDescent="0.2">
      <c r="A29" s="133" t="s">
        <v>19</v>
      </c>
      <c r="B29" s="26">
        <v>24435</v>
      </c>
      <c r="C29" s="6">
        <v>788</v>
      </c>
      <c r="D29" s="28">
        <v>550</v>
      </c>
      <c r="E29" s="22">
        <v>26</v>
      </c>
      <c r="F29" s="91">
        <v>95</v>
      </c>
      <c r="G29" s="27">
        <v>570</v>
      </c>
      <c r="H29" s="22">
        <v>37</v>
      </c>
      <c r="I29" s="91">
        <v>94</v>
      </c>
      <c r="J29" s="22">
        <v>982</v>
      </c>
      <c r="K29" s="22">
        <v>91</v>
      </c>
      <c r="L29" s="91">
        <v>91</v>
      </c>
      <c r="M29" s="10">
        <v>7.4</v>
      </c>
      <c r="N29" s="10">
        <v>7.7</v>
      </c>
      <c r="O29" s="20">
        <v>1.754</v>
      </c>
      <c r="P29" s="109">
        <v>1.6459999999999999</v>
      </c>
      <c r="Q29" s="97"/>
      <c r="R29" s="97"/>
      <c r="S29" s="97"/>
      <c r="T29" s="97"/>
      <c r="U29" s="97"/>
      <c r="V29" s="97"/>
      <c r="W29" s="61">
        <f t="shared" si="8"/>
        <v>0.57602339181286555</v>
      </c>
      <c r="X29" s="62">
        <f t="shared" si="9"/>
        <v>433.4</v>
      </c>
      <c r="Y29" s="63">
        <f t="shared" si="11"/>
        <v>0.81313320825515945</v>
      </c>
      <c r="Z29" s="64">
        <f t="shared" si="10"/>
        <v>449.16</v>
      </c>
      <c r="AA29" s="126">
        <f t="shared" si="12"/>
        <v>0.84270168855534711</v>
      </c>
    </row>
    <row r="30" spans="1:27" x14ac:dyDescent="0.2">
      <c r="A30" s="133" t="s">
        <v>20</v>
      </c>
      <c r="B30" s="6">
        <v>24580</v>
      </c>
      <c r="C30" s="6">
        <v>819</v>
      </c>
      <c r="D30" s="6">
        <v>392</v>
      </c>
      <c r="E30" s="6">
        <v>22</v>
      </c>
      <c r="F30" s="91">
        <v>94</v>
      </c>
      <c r="G30" s="6">
        <v>535</v>
      </c>
      <c r="H30" s="6">
        <v>32</v>
      </c>
      <c r="I30" s="91">
        <v>94</v>
      </c>
      <c r="J30" s="6">
        <v>757</v>
      </c>
      <c r="K30" s="6">
        <v>90</v>
      </c>
      <c r="L30" s="91">
        <v>88</v>
      </c>
      <c r="M30" s="10">
        <v>7.4</v>
      </c>
      <c r="N30" s="10">
        <v>7.7</v>
      </c>
      <c r="O30" s="20">
        <v>1.8129999999999999</v>
      </c>
      <c r="P30" s="109">
        <v>1.671</v>
      </c>
      <c r="Q30" s="97"/>
      <c r="R30" s="97"/>
      <c r="S30" s="97"/>
      <c r="T30" s="97"/>
      <c r="U30" s="97"/>
      <c r="V30" s="97"/>
      <c r="W30" s="61">
        <f t="shared" si="8"/>
        <v>0.59868421052631582</v>
      </c>
      <c r="X30" s="62">
        <f t="shared" si="9"/>
        <v>321.048</v>
      </c>
      <c r="Y30" s="63">
        <f t="shared" si="11"/>
        <v>0.60234146341463413</v>
      </c>
      <c r="Z30" s="64">
        <f t="shared" si="10"/>
        <v>438.16500000000002</v>
      </c>
      <c r="AA30" s="126">
        <f t="shared" si="12"/>
        <v>0.82207317073170738</v>
      </c>
    </row>
    <row r="31" spans="1:27" x14ac:dyDescent="0.2">
      <c r="A31" s="133" t="s">
        <v>21</v>
      </c>
      <c r="B31" s="6">
        <v>21973</v>
      </c>
      <c r="C31" s="6">
        <v>709</v>
      </c>
      <c r="D31" s="6">
        <v>383</v>
      </c>
      <c r="E31" s="6">
        <v>22</v>
      </c>
      <c r="F31" s="91">
        <v>94</v>
      </c>
      <c r="G31" s="6">
        <v>445</v>
      </c>
      <c r="H31" s="6">
        <v>26</v>
      </c>
      <c r="I31" s="91">
        <v>94</v>
      </c>
      <c r="J31" s="6">
        <v>741</v>
      </c>
      <c r="K31" s="6">
        <v>96</v>
      </c>
      <c r="L31" s="91">
        <v>87</v>
      </c>
      <c r="M31" s="10">
        <v>7.4</v>
      </c>
      <c r="N31" s="10">
        <v>7.7</v>
      </c>
      <c r="O31" s="20">
        <v>1.704</v>
      </c>
      <c r="P31" s="109">
        <v>1.514</v>
      </c>
      <c r="Q31" s="97"/>
      <c r="R31" s="97"/>
      <c r="S31" s="97"/>
      <c r="T31" s="97"/>
      <c r="U31" s="97"/>
      <c r="V31" s="97"/>
      <c r="W31" s="61">
        <f t="shared" si="8"/>
        <v>0.51827485380116955</v>
      </c>
      <c r="X31" s="62">
        <f t="shared" si="9"/>
        <v>271.54700000000003</v>
      </c>
      <c r="Y31" s="63">
        <f t="shared" si="11"/>
        <v>0.50946904315197006</v>
      </c>
      <c r="Z31" s="64">
        <f t="shared" si="10"/>
        <v>315.505</v>
      </c>
      <c r="AA31" s="126">
        <f t="shared" si="12"/>
        <v>0.59194183864915573</v>
      </c>
    </row>
    <row r="32" spans="1:27" x14ac:dyDescent="0.2">
      <c r="A32" s="133" t="s">
        <v>22</v>
      </c>
      <c r="B32" s="6">
        <v>29797</v>
      </c>
      <c r="C32" s="6">
        <v>993</v>
      </c>
      <c r="D32" s="6">
        <v>413</v>
      </c>
      <c r="E32" s="6">
        <v>29</v>
      </c>
      <c r="F32" s="91">
        <v>93</v>
      </c>
      <c r="G32" s="6">
        <v>415</v>
      </c>
      <c r="H32" s="6">
        <v>24</v>
      </c>
      <c r="I32" s="91">
        <v>94</v>
      </c>
      <c r="J32" s="6">
        <v>887</v>
      </c>
      <c r="K32" s="6">
        <v>89</v>
      </c>
      <c r="L32" s="91">
        <v>90</v>
      </c>
      <c r="M32" s="10">
        <v>7.3</v>
      </c>
      <c r="N32" s="10">
        <v>7.7</v>
      </c>
      <c r="O32" s="20">
        <v>1.778</v>
      </c>
      <c r="P32" s="109">
        <v>1.6659999999999999</v>
      </c>
      <c r="Q32" s="97"/>
      <c r="R32" s="97"/>
      <c r="S32" s="97"/>
      <c r="T32" s="97"/>
      <c r="U32" s="97"/>
      <c r="V32" s="97"/>
      <c r="W32" s="61">
        <f t="shared" si="8"/>
        <v>0.72587719298245612</v>
      </c>
      <c r="X32" s="62">
        <f t="shared" si="9"/>
        <v>410.10899999999998</v>
      </c>
      <c r="Y32" s="63">
        <f t="shared" si="11"/>
        <v>0.76943527204502815</v>
      </c>
      <c r="Z32" s="64">
        <f t="shared" si="10"/>
        <v>412.09500000000003</v>
      </c>
      <c r="AA32" s="126">
        <f t="shared" si="12"/>
        <v>0.77316135084427773</v>
      </c>
    </row>
    <row r="33" spans="1:27" x14ac:dyDescent="0.2">
      <c r="A33" s="133" t="s">
        <v>23</v>
      </c>
      <c r="B33" s="6">
        <v>44466</v>
      </c>
      <c r="C33" s="6">
        <v>1434</v>
      </c>
      <c r="D33" s="6">
        <v>919</v>
      </c>
      <c r="E33" s="6">
        <v>50</v>
      </c>
      <c r="F33" s="91">
        <v>95</v>
      </c>
      <c r="G33" s="6">
        <v>742</v>
      </c>
      <c r="H33" s="6">
        <v>39</v>
      </c>
      <c r="I33" s="91">
        <v>95</v>
      </c>
      <c r="J33" s="6">
        <v>2094</v>
      </c>
      <c r="K33" s="6">
        <v>125</v>
      </c>
      <c r="L33" s="91">
        <v>94</v>
      </c>
      <c r="M33" s="10">
        <v>7.3</v>
      </c>
      <c r="N33" s="10">
        <v>7.7</v>
      </c>
      <c r="O33" s="20">
        <v>1.8839999999999999</v>
      </c>
      <c r="P33" s="109">
        <v>1.8129999999999999</v>
      </c>
      <c r="Q33" s="97"/>
      <c r="R33" s="97"/>
      <c r="S33" s="97"/>
      <c r="T33" s="97"/>
      <c r="U33" s="97"/>
      <c r="V33" s="97"/>
      <c r="W33" s="61">
        <f t="shared" si="8"/>
        <v>1.0482456140350878</v>
      </c>
      <c r="X33" s="62">
        <f t="shared" si="9"/>
        <v>1317.846</v>
      </c>
      <c r="Y33" s="63">
        <f t="shared" si="11"/>
        <v>2.4725065666041277</v>
      </c>
      <c r="Z33" s="64">
        <f t="shared" si="10"/>
        <v>1064.028</v>
      </c>
      <c r="AA33" s="126">
        <f t="shared" si="12"/>
        <v>1.9963001876172608</v>
      </c>
    </row>
    <row r="34" spans="1:27" x14ac:dyDescent="0.2">
      <c r="A34" s="133" t="s">
        <v>24</v>
      </c>
      <c r="B34" s="6">
        <v>50337</v>
      </c>
      <c r="C34" s="6">
        <v>1624</v>
      </c>
      <c r="D34" s="6">
        <v>422</v>
      </c>
      <c r="E34" s="38">
        <v>139</v>
      </c>
      <c r="F34" s="91">
        <v>67</v>
      </c>
      <c r="G34" s="6">
        <v>505</v>
      </c>
      <c r="H34" s="38">
        <v>105</v>
      </c>
      <c r="I34" s="91">
        <v>79</v>
      </c>
      <c r="J34" s="6">
        <v>1002</v>
      </c>
      <c r="K34" s="6">
        <v>291</v>
      </c>
      <c r="L34" s="91">
        <v>71</v>
      </c>
      <c r="M34" s="10">
        <v>7.3</v>
      </c>
      <c r="N34" s="10">
        <v>7.8</v>
      </c>
      <c r="O34" s="20">
        <v>1.5669999999999999</v>
      </c>
      <c r="P34" s="109">
        <v>2.077</v>
      </c>
      <c r="Q34" s="97"/>
      <c r="R34" s="97"/>
      <c r="S34" s="97"/>
      <c r="T34" s="97"/>
      <c r="U34" s="97"/>
      <c r="V34" s="97"/>
      <c r="W34" s="61">
        <f t="shared" si="8"/>
        <v>1.1871345029239766</v>
      </c>
      <c r="X34" s="62">
        <f t="shared" si="9"/>
        <v>685.32799999999997</v>
      </c>
      <c r="Y34" s="63">
        <f t="shared" si="11"/>
        <v>1.2857936210131331</v>
      </c>
      <c r="Z34" s="64">
        <f t="shared" si="10"/>
        <v>820.12</v>
      </c>
      <c r="AA34" s="126">
        <f t="shared" si="12"/>
        <v>1.538686679174484</v>
      </c>
    </row>
    <row r="35" spans="1:27" x14ac:dyDescent="0.2">
      <c r="A35" s="133" t="s">
        <v>25</v>
      </c>
      <c r="B35" s="6">
        <v>28448</v>
      </c>
      <c r="C35" s="6">
        <v>948</v>
      </c>
      <c r="D35" s="6">
        <v>546</v>
      </c>
      <c r="E35" s="6">
        <v>90</v>
      </c>
      <c r="F35" s="91">
        <v>84</v>
      </c>
      <c r="G35" s="6">
        <v>580</v>
      </c>
      <c r="H35" s="6">
        <v>35</v>
      </c>
      <c r="I35" s="91">
        <v>94</v>
      </c>
      <c r="J35" s="6">
        <v>982</v>
      </c>
      <c r="K35" s="6">
        <v>148</v>
      </c>
      <c r="L35" s="91">
        <v>85</v>
      </c>
      <c r="M35" s="10">
        <v>7.4</v>
      </c>
      <c r="N35" s="10">
        <v>7.7</v>
      </c>
      <c r="O35" s="20">
        <v>2.2429999999999999</v>
      </c>
      <c r="P35" s="109">
        <v>2.0739999999999998</v>
      </c>
      <c r="Q35" s="97"/>
      <c r="R35" s="97"/>
      <c r="S35" s="97"/>
      <c r="T35" s="97"/>
      <c r="U35" s="97"/>
      <c r="V35" s="97"/>
      <c r="W35" s="61">
        <f t="shared" si="8"/>
        <v>0.69298245614035092</v>
      </c>
      <c r="X35" s="62">
        <f t="shared" si="9"/>
        <v>517.60799999999995</v>
      </c>
      <c r="Y35" s="63">
        <f t="shared" si="11"/>
        <v>0.97112195121951206</v>
      </c>
      <c r="Z35" s="64">
        <f t="shared" si="10"/>
        <v>549.84</v>
      </c>
      <c r="AA35" s="126">
        <f t="shared" si="12"/>
        <v>1.0315947467166979</v>
      </c>
    </row>
    <row r="36" spans="1:27" x14ac:dyDescent="0.2">
      <c r="A36" s="133" t="s">
        <v>26</v>
      </c>
      <c r="B36" s="6">
        <v>22503</v>
      </c>
      <c r="C36" s="6">
        <v>726</v>
      </c>
      <c r="D36" s="6">
        <v>534</v>
      </c>
      <c r="E36" s="6">
        <v>34</v>
      </c>
      <c r="F36" s="91">
        <v>94</v>
      </c>
      <c r="G36" s="6">
        <v>490</v>
      </c>
      <c r="H36" s="6">
        <v>23</v>
      </c>
      <c r="I36" s="91">
        <v>95</v>
      </c>
      <c r="J36" s="6">
        <v>836</v>
      </c>
      <c r="K36" s="6">
        <v>103</v>
      </c>
      <c r="L36" s="91">
        <v>88</v>
      </c>
      <c r="M36" s="10">
        <v>7.4</v>
      </c>
      <c r="N36" s="10">
        <v>7.8</v>
      </c>
      <c r="O36" s="20">
        <v>2.1139999999999999</v>
      </c>
      <c r="P36" s="109">
        <v>1.9339999999999999</v>
      </c>
      <c r="Q36" s="97"/>
      <c r="R36" s="97"/>
      <c r="S36" s="97"/>
      <c r="T36" s="97"/>
      <c r="U36" s="97"/>
      <c r="V36" s="97"/>
      <c r="W36" s="61">
        <f t="shared" si="8"/>
        <v>0.5307017543859649</v>
      </c>
      <c r="X36" s="62">
        <f t="shared" si="9"/>
        <v>387.68400000000003</v>
      </c>
      <c r="Y36" s="63">
        <f t="shared" si="11"/>
        <v>0.72736210131332091</v>
      </c>
      <c r="Z36" s="64">
        <f t="shared" si="10"/>
        <v>355.74</v>
      </c>
      <c r="AA36" s="126">
        <f t="shared" si="12"/>
        <v>0.66742964352720457</v>
      </c>
    </row>
    <row r="37" spans="1:27" x14ac:dyDescent="0.2">
      <c r="A37" s="133" t="s">
        <v>27</v>
      </c>
      <c r="B37" s="6">
        <v>21580</v>
      </c>
      <c r="C37" s="6">
        <v>719</v>
      </c>
      <c r="D37" s="6">
        <v>284</v>
      </c>
      <c r="E37" s="6">
        <v>31</v>
      </c>
      <c r="F37" s="91">
        <v>89</v>
      </c>
      <c r="G37" s="6">
        <v>430</v>
      </c>
      <c r="H37" s="6">
        <v>16</v>
      </c>
      <c r="I37" s="91">
        <v>96</v>
      </c>
      <c r="J37" s="6">
        <v>726</v>
      </c>
      <c r="K37" s="6">
        <v>91</v>
      </c>
      <c r="L37" s="91">
        <v>88</v>
      </c>
      <c r="M37" s="10">
        <v>7.6</v>
      </c>
      <c r="N37" s="10">
        <v>7.6</v>
      </c>
      <c r="O37" s="20">
        <v>2.1949999999999998</v>
      </c>
      <c r="P37" s="109">
        <v>1.8460000000000001</v>
      </c>
      <c r="Q37" s="97"/>
      <c r="R37" s="97"/>
      <c r="S37" s="97"/>
      <c r="T37" s="97"/>
      <c r="U37" s="97"/>
      <c r="V37" s="97"/>
      <c r="W37" s="61">
        <f t="shared" si="8"/>
        <v>0.52558479532163738</v>
      </c>
      <c r="X37" s="62">
        <f t="shared" si="9"/>
        <v>204.196</v>
      </c>
      <c r="Y37" s="63">
        <f t="shared" si="11"/>
        <v>0.38310694183864913</v>
      </c>
      <c r="Z37" s="64">
        <f t="shared" si="10"/>
        <v>309.17</v>
      </c>
      <c r="AA37" s="126">
        <f t="shared" si="12"/>
        <v>0.58005628517823637</v>
      </c>
    </row>
    <row r="38" spans="1:27" ht="13.5" thickBot="1" x14ac:dyDescent="0.25">
      <c r="A38" s="133" t="s">
        <v>28</v>
      </c>
      <c r="B38" s="6">
        <v>21039</v>
      </c>
      <c r="C38" s="6">
        <v>679</v>
      </c>
      <c r="D38" s="6">
        <v>298</v>
      </c>
      <c r="E38" s="6">
        <v>31</v>
      </c>
      <c r="F38" s="91">
        <v>90</v>
      </c>
      <c r="G38" s="6">
        <v>433</v>
      </c>
      <c r="H38" s="23">
        <v>33</v>
      </c>
      <c r="I38" s="91">
        <v>92</v>
      </c>
      <c r="J38" s="6">
        <v>794</v>
      </c>
      <c r="K38" s="6">
        <v>125</v>
      </c>
      <c r="L38" s="91">
        <v>84</v>
      </c>
      <c r="M38" s="10">
        <v>7.4</v>
      </c>
      <c r="N38" s="10">
        <v>7.6</v>
      </c>
      <c r="O38" s="20">
        <v>1.7929999999999999</v>
      </c>
      <c r="P38" s="109">
        <v>1.6919999999999999</v>
      </c>
      <c r="Q38" s="97"/>
      <c r="R38" s="97"/>
      <c r="S38" s="97"/>
      <c r="T38" s="97"/>
      <c r="U38" s="97"/>
      <c r="V38" s="97"/>
      <c r="W38" s="61">
        <f t="shared" si="8"/>
        <v>0.49634502923976609</v>
      </c>
      <c r="X38" s="62">
        <f t="shared" si="9"/>
        <v>202.34200000000001</v>
      </c>
      <c r="Y38" s="63">
        <f t="shared" si="11"/>
        <v>0.37962851782363982</v>
      </c>
      <c r="Z38" s="64">
        <f t="shared" si="10"/>
        <v>294.00700000000001</v>
      </c>
      <c r="AA38" s="126">
        <f t="shared" si="12"/>
        <v>0.55160787992495308</v>
      </c>
    </row>
    <row r="39" spans="1:27" ht="13.5" thickTop="1" x14ac:dyDescent="0.2">
      <c r="A39" s="83" t="s">
        <v>46</v>
      </c>
      <c r="B39" s="39">
        <f>SUM(B27:B38)</f>
        <v>329669</v>
      </c>
      <c r="C39" s="7"/>
      <c r="D39" s="7"/>
      <c r="E39" s="7"/>
      <c r="F39" s="92"/>
      <c r="G39" s="7"/>
      <c r="H39" s="7"/>
      <c r="I39" s="92"/>
      <c r="J39" s="7"/>
      <c r="K39" s="7"/>
      <c r="L39" s="92"/>
      <c r="M39" s="14"/>
      <c r="N39" s="14"/>
      <c r="O39" s="21"/>
      <c r="P39" s="104"/>
      <c r="Q39" s="97"/>
      <c r="R39" s="97"/>
      <c r="S39" s="97"/>
      <c r="T39" s="97"/>
      <c r="U39" s="97"/>
      <c r="V39" s="97"/>
      <c r="W39" s="85"/>
      <c r="X39" s="86"/>
      <c r="Y39" s="87"/>
      <c r="Z39" s="88"/>
      <c r="AA39" s="127"/>
    </row>
    <row r="40" spans="1:27" ht="13.5" thickBot="1" x14ac:dyDescent="0.25">
      <c r="A40" s="84" t="s">
        <v>47</v>
      </c>
      <c r="B40" s="8">
        <f>AVERAGE(B27:B38)</f>
        <v>27472.416666666668</v>
      </c>
      <c r="C40" s="80">
        <f t="shared" ref="C40:P40" si="13">AVERAGE(C27:C38)</f>
        <v>900.91666666666663</v>
      </c>
      <c r="D40" s="80">
        <f t="shared" si="13"/>
        <v>447.41666666666669</v>
      </c>
      <c r="E40" s="80">
        <f>AVERAGE(E27:E38)</f>
        <v>43.666666666666664</v>
      </c>
      <c r="F40" s="90">
        <f>AVERAGE(F27:F38)</f>
        <v>89.833333333333329</v>
      </c>
      <c r="G40" s="80">
        <f>AVERAGE(G27:G38)</f>
        <v>511.66666666666669</v>
      </c>
      <c r="H40" s="80">
        <f>AVERAGE(H27:H38)</f>
        <v>37.833333333333336</v>
      </c>
      <c r="I40" s="90">
        <f>AVERAGE(I27:I38)</f>
        <v>92.5</v>
      </c>
      <c r="J40" s="80">
        <f t="shared" si="13"/>
        <v>931.5</v>
      </c>
      <c r="K40" s="80">
        <f>AVERAGE(K27:K38)</f>
        <v>122.41666666666667</v>
      </c>
      <c r="L40" s="90">
        <f>AVERAGE(L27:L38)</f>
        <v>86.166666666666671</v>
      </c>
      <c r="M40" s="81">
        <f t="shared" si="13"/>
        <v>7.4333333333333336</v>
      </c>
      <c r="N40" s="81">
        <f t="shared" si="13"/>
        <v>7.7083333333333321</v>
      </c>
      <c r="O40" s="82">
        <f t="shared" si="13"/>
        <v>1.8301666666666667</v>
      </c>
      <c r="P40" s="105">
        <f t="shared" si="13"/>
        <v>1.7430833333333335</v>
      </c>
      <c r="Q40" s="97"/>
      <c r="R40" s="97"/>
      <c r="S40" s="97"/>
      <c r="T40" s="97"/>
      <c r="U40" s="97"/>
      <c r="V40" s="97"/>
      <c r="W40" s="128">
        <f>C40/$E$2</f>
        <v>0.65856481481481477</v>
      </c>
      <c r="X40" s="129">
        <f>(C40*D40)/1000</f>
        <v>403.08513194444441</v>
      </c>
      <c r="Y40" s="130">
        <f t="shared" si="11"/>
        <v>0.75625728319783192</v>
      </c>
      <c r="Z40" s="131">
        <f>(C40*G40)/1000</f>
        <v>460.96902777777774</v>
      </c>
      <c r="AA40" s="132">
        <f t="shared" ref="AA40" si="14">(Z40)/$G$3</f>
        <v>0.86485746299770683</v>
      </c>
    </row>
    <row r="41" spans="1:27" ht="13.5" thickTop="1" x14ac:dyDescent="0.2">
      <c r="Q41" s="98"/>
      <c r="R41" s="98"/>
      <c r="S41" s="98"/>
      <c r="T41" s="98"/>
      <c r="U41" s="98"/>
      <c r="V41" s="98"/>
    </row>
    <row r="42" spans="1:27" ht="13.5" thickBot="1" x14ac:dyDescent="0.25">
      <c r="Q42" s="98"/>
      <c r="R42" s="98"/>
      <c r="S42" s="98"/>
      <c r="T42" s="98"/>
      <c r="U42" s="98"/>
      <c r="V42" s="98"/>
    </row>
    <row r="43" spans="1:27" ht="13.5" thickTop="1" x14ac:dyDescent="0.2">
      <c r="A43" s="1" t="s">
        <v>5</v>
      </c>
      <c r="B43" s="2" t="s">
        <v>6</v>
      </c>
      <c r="C43" s="2" t="s">
        <v>29</v>
      </c>
      <c r="D43" s="2" t="s">
        <v>7</v>
      </c>
      <c r="E43" s="2" t="s">
        <v>8</v>
      </c>
      <c r="F43" s="89" t="s">
        <v>2</v>
      </c>
      <c r="G43" s="2" t="s">
        <v>9</v>
      </c>
      <c r="H43" s="2" t="s">
        <v>10</v>
      </c>
      <c r="I43" s="89" t="s">
        <v>3</v>
      </c>
      <c r="J43" s="2" t="s">
        <v>11</v>
      </c>
      <c r="K43" s="2" t="s">
        <v>12</v>
      </c>
      <c r="L43" s="89" t="s">
        <v>13</v>
      </c>
      <c r="M43" s="66" t="s">
        <v>30</v>
      </c>
      <c r="N43" s="66" t="s">
        <v>31</v>
      </c>
      <c r="O43" s="2" t="s">
        <v>32</v>
      </c>
      <c r="P43" s="112" t="s">
        <v>33</v>
      </c>
      <c r="Q43" s="96"/>
      <c r="R43" s="96"/>
      <c r="S43" s="96"/>
      <c r="T43" s="96"/>
      <c r="U43" s="96"/>
      <c r="V43" s="96"/>
      <c r="W43" s="117" t="s">
        <v>38</v>
      </c>
      <c r="X43" s="118" t="s">
        <v>39</v>
      </c>
      <c r="Y43" s="119" t="s">
        <v>40</v>
      </c>
      <c r="Z43" s="120" t="s">
        <v>38</v>
      </c>
      <c r="AA43" s="121" t="s">
        <v>38</v>
      </c>
    </row>
    <row r="44" spans="1:27" ht="14.25" thickBot="1" x14ac:dyDescent="0.25">
      <c r="A44" s="3" t="s">
        <v>48</v>
      </c>
      <c r="B44" s="5" t="s">
        <v>34</v>
      </c>
      <c r="C44" s="5" t="s">
        <v>14</v>
      </c>
      <c r="D44" s="4" t="s">
        <v>15</v>
      </c>
      <c r="E44" s="4" t="s">
        <v>15</v>
      </c>
      <c r="F44" s="90" t="s">
        <v>16</v>
      </c>
      <c r="G44" s="4" t="s">
        <v>15</v>
      </c>
      <c r="H44" s="4" t="s">
        <v>15</v>
      </c>
      <c r="I44" s="90" t="s">
        <v>16</v>
      </c>
      <c r="J44" s="4" t="s">
        <v>15</v>
      </c>
      <c r="K44" s="4" t="s">
        <v>15</v>
      </c>
      <c r="L44" s="90" t="s">
        <v>16</v>
      </c>
      <c r="M44" s="67"/>
      <c r="N44" s="67"/>
      <c r="O44" s="4"/>
      <c r="P44" s="113"/>
      <c r="Q44" s="96"/>
      <c r="R44" s="96"/>
      <c r="S44" s="96"/>
      <c r="T44" s="96"/>
      <c r="U44" s="96"/>
      <c r="V44" s="96"/>
      <c r="W44" s="122" t="s">
        <v>6</v>
      </c>
      <c r="X44" s="123" t="s">
        <v>42</v>
      </c>
      <c r="Y44" s="124" t="s">
        <v>43</v>
      </c>
      <c r="Z44" s="17" t="s">
        <v>44</v>
      </c>
      <c r="AA44" s="125" t="s">
        <v>45</v>
      </c>
    </row>
    <row r="45" spans="1:27" ht="13.5" thickTop="1" x14ac:dyDescent="0.2">
      <c r="A45" s="133" t="s">
        <v>17</v>
      </c>
      <c r="B45" s="32">
        <v>21593</v>
      </c>
      <c r="C45" s="33">
        <v>697</v>
      </c>
      <c r="D45" s="34">
        <v>292</v>
      </c>
      <c r="E45" s="35">
        <v>31</v>
      </c>
      <c r="F45" s="91">
        <v>89</v>
      </c>
      <c r="G45" s="36">
        <v>420</v>
      </c>
      <c r="H45" s="35">
        <v>34</v>
      </c>
      <c r="I45" s="91">
        <v>92</v>
      </c>
      <c r="J45" s="35">
        <v>738</v>
      </c>
      <c r="K45" s="35">
        <v>129</v>
      </c>
      <c r="L45" s="91">
        <v>82</v>
      </c>
      <c r="M45" s="69">
        <v>7.4</v>
      </c>
      <c r="N45" s="69">
        <v>7.5</v>
      </c>
      <c r="O45" s="37">
        <v>1.8280000000000001</v>
      </c>
      <c r="P45" s="109">
        <v>1.6719999999999999</v>
      </c>
      <c r="Q45" s="97"/>
      <c r="R45" s="97"/>
      <c r="S45" s="97"/>
      <c r="T45" s="97"/>
      <c r="U45" s="97"/>
      <c r="V45" s="97"/>
      <c r="W45" s="61">
        <f t="shared" ref="W45:W56" si="15">C45/$E$2</f>
        <v>0.50950292397660824</v>
      </c>
      <c r="X45" s="62">
        <f t="shared" ref="X45:X56" si="16">(C45*D45)/1000</f>
        <v>203.524</v>
      </c>
      <c r="Y45" s="63">
        <f>(X45)/$G$3</f>
        <v>0.38184615384615384</v>
      </c>
      <c r="Z45" s="64">
        <f t="shared" ref="Z45:Z56" si="17">(C45*G45)/1000</f>
        <v>292.74</v>
      </c>
      <c r="AA45" s="126">
        <f>(Z45)/$I$3</f>
        <v>0.5618809980806142</v>
      </c>
    </row>
    <row r="46" spans="1:27" x14ac:dyDescent="0.2">
      <c r="A46" s="133" t="s">
        <v>18</v>
      </c>
      <c r="B46" s="26">
        <v>21139</v>
      </c>
      <c r="C46" s="6">
        <v>729</v>
      </c>
      <c r="D46" s="28">
        <v>279</v>
      </c>
      <c r="E46" s="22">
        <v>23</v>
      </c>
      <c r="F46" s="91">
        <v>92</v>
      </c>
      <c r="G46" s="27">
        <v>430</v>
      </c>
      <c r="H46" s="22">
        <v>32</v>
      </c>
      <c r="I46" s="91">
        <v>93</v>
      </c>
      <c r="J46" s="22">
        <v>698</v>
      </c>
      <c r="K46" s="22">
        <v>93</v>
      </c>
      <c r="L46" s="91">
        <v>87</v>
      </c>
      <c r="M46" s="10">
        <v>7.4</v>
      </c>
      <c r="N46" s="10">
        <v>7.5</v>
      </c>
      <c r="O46" s="20">
        <v>1.665</v>
      </c>
      <c r="P46" s="109">
        <v>1.655</v>
      </c>
      <c r="Q46" s="97"/>
      <c r="R46" s="97"/>
      <c r="S46" s="97"/>
      <c r="T46" s="97"/>
      <c r="U46" s="97"/>
      <c r="V46" s="97"/>
      <c r="W46" s="61">
        <f t="shared" si="15"/>
        <v>0.53289473684210531</v>
      </c>
      <c r="X46" s="62">
        <f t="shared" si="16"/>
        <v>203.39099999999999</v>
      </c>
      <c r="Y46" s="63">
        <f t="shared" ref="Y46:Y58" si="18">(X46)/$G$3</f>
        <v>0.38159662288930579</v>
      </c>
      <c r="Z46" s="64">
        <f t="shared" si="17"/>
        <v>313.47000000000003</v>
      </c>
      <c r="AA46" s="126">
        <f t="shared" ref="AA46:AA56" si="19">(Z46)/$G$3</f>
        <v>0.5881238273921201</v>
      </c>
    </row>
    <row r="47" spans="1:27" x14ac:dyDescent="0.2">
      <c r="A47" s="133" t="s">
        <v>19</v>
      </c>
      <c r="B47" s="26">
        <v>22762</v>
      </c>
      <c r="C47" s="6">
        <v>734</v>
      </c>
      <c r="D47" s="28">
        <v>298</v>
      </c>
      <c r="E47" s="22">
        <v>55</v>
      </c>
      <c r="F47" s="91">
        <v>82</v>
      </c>
      <c r="G47" s="27">
        <v>418</v>
      </c>
      <c r="H47" s="22">
        <v>76</v>
      </c>
      <c r="I47" s="91">
        <v>82</v>
      </c>
      <c r="J47" s="22">
        <v>674</v>
      </c>
      <c r="K47" s="22">
        <v>193</v>
      </c>
      <c r="L47" s="91">
        <v>71</v>
      </c>
      <c r="M47" s="10">
        <v>7.5</v>
      </c>
      <c r="N47" s="10">
        <v>7.5</v>
      </c>
      <c r="O47" s="20">
        <v>1.47</v>
      </c>
      <c r="P47" s="109">
        <v>1.53</v>
      </c>
      <c r="Q47" s="97"/>
      <c r="R47" s="97"/>
      <c r="S47" s="97"/>
      <c r="T47" s="97"/>
      <c r="U47" s="97"/>
      <c r="V47" s="97"/>
      <c r="W47" s="61">
        <f t="shared" si="15"/>
        <v>0.53654970760233922</v>
      </c>
      <c r="X47" s="62">
        <f t="shared" si="16"/>
        <v>218.732</v>
      </c>
      <c r="Y47" s="63">
        <f t="shared" si="18"/>
        <v>0.41037898686679175</v>
      </c>
      <c r="Z47" s="64">
        <f t="shared" si="17"/>
        <v>306.81200000000001</v>
      </c>
      <c r="AA47" s="126">
        <f t="shared" si="19"/>
        <v>0.57563227016885554</v>
      </c>
    </row>
    <row r="48" spans="1:27" x14ac:dyDescent="0.2">
      <c r="A48" s="133" t="s">
        <v>20</v>
      </c>
      <c r="B48" s="6">
        <v>24452</v>
      </c>
      <c r="C48" s="6">
        <v>815</v>
      </c>
      <c r="D48" s="6">
        <v>258</v>
      </c>
      <c r="E48" s="6">
        <v>30</v>
      </c>
      <c r="F48" s="91">
        <v>89</v>
      </c>
      <c r="G48" s="6">
        <v>440</v>
      </c>
      <c r="H48" s="6">
        <v>32</v>
      </c>
      <c r="I48" s="91">
        <v>93</v>
      </c>
      <c r="J48" s="6">
        <v>729</v>
      </c>
      <c r="K48" s="6">
        <v>111</v>
      </c>
      <c r="L48" s="91">
        <v>85</v>
      </c>
      <c r="M48" s="10">
        <v>7.5</v>
      </c>
      <c r="N48" s="10">
        <v>7.6</v>
      </c>
      <c r="O48" s="20">
        <v>1.6759999999999999</v>
      </c>
      <c r="P48" s="109">
        <v>1.573</v>
      </c>
      <c r="Q48" s="97"/>
      <c r="R48" s="97"/>
      <c r="S48" s="97"/>
      <c r="T48" s="97"/>
      <c r="U48" s="97"/>
      <c r="V48" s="97"/>
      <c r="W48" s="61">
        <f t="shared" si="15"/>
        <v>0.5957602339181286</v>
      </c>
      <c r="X48" s="62">
        <f t="shared" si="16"/>
        <v>210.27</v>
      </c>
      <c r="Y48" s="63">
        <f t="shared" si="18"/>
        <v>0.39450281425891182</v>
      </c>
      <c r="Z48" s="64">
        <f t="shared" si="17"/>
        <v>358.6</v>
      </c>
      <c r="AA48" s="126">
        <f t="shared" si="19"/>
        <v>0.67279549718574116</v>
      </c>
    </row>
    <row r="49" spans="1:27" x14ac:dyDescent="0.2">
      <c r="A49" s="133" t="s">
        <v>21</v>
      </c>
      <c r="B49" s="6">
        <v>23522</v>
      </c>
      <c r="C49" s="6">
        <v>759</v>
      </c>
      <c r="D49" s="6">
        <v>293</v>
      </c>
      <c r="E49" s="6">
        <v>14</v>
      </c>
      <c r="F49" s="91">
        <v>95</v>
      </c>
      <c r="G49" s="6">
        <v>445</v>
      </c>
      <c r="H49" s="6">
        <v>18</v>
      </c>
      <c r="I49" s="91">
        <v>96</v>
      </c>
      <c r="J49" s="6">
        <v>715</v>
      </c>
      <c r="K49" s="6">
        <v>82</v>
      </c>
      <c r="L49" s="91">
        <v>89</v>
      </c>
      <c r="M49" s="10">
        <v>7.3</v>
      </c>
      <c r="N49" s="10">
        <v>7.9</v>
      </c>
      <c r="O49" s="20">
        <v>1.4930000000000001</v>
      </c>
      <c r="P49" s="109">
        <v>1.3660000000000001</v>
      </c>
      <c r="Q49" s="97"/>
      <c r="R49" s="97"/>
      <c r="S49" s="97"/>
      <c r="T49" s="97"/>
      <c r="U49" s="97"/>
      <c r="V49" s="97"/>
      <c r="W49" s="61">
        <f t="shared" si="15"/>
        <v>0.55482456140350878</v>
      </c>
      <c r="X49" s="62">
        <f t="shared" si="16"/>
        <v>222.387</v>
      </c>
      <c r="Y49" s="63">
        <f t="shared" si="18"/>
        <v>0.41723639774859289</v>
      </c>
      <c r="Z49" s="64">
        <f t="shared" si="17"/>
        <v>337.755</v>
      </c>
      <c r="AA49" s="126">
        <f t="shared" si="19"/>
        <v>0.63368667917448407</v>
      </c>
    </row>
    <row r="50" spans="1:27" x14ac:dyDescent="0.2">
      <c r="A50" s="133" t="s">
        <v>22</v>
      </c>
      <c r="B50" s="6">
        <v>26544</v>
      </c>
      <c r="C50" s="6">
        <v>885</v>
      </c>
      <c r="D50" s="6">
        <v>243</v>
      </c>
      <c r="E50" s="6">
        <v>26</v>
      </c>
      <c r="F50" s="91">
        <v>89</v>
      </c>
      <c r="G50" s="6">
        <v>365</v>
      </c>
      <c r="H50" s="6">
        <v>23</v>
      </c>
      <c r="I50" s="91">
        <v>94</v>
      </c>
      <c r="J50" s="6">
        <v>593</v>
      </c>
      <c r="K50" s="6">
        <v>104</v>
      </c>
      <c r="L50" s="91">
        <v>82</v>
      </c>
      <c r="M50" s="10">
        <v>7.5</v>
      </c>
      <c r="N50" s="10">
        <v>7.6</v>
      </c>
      <c r="O50" s="20">
        <v>1.486</v>
      </c>
      <c r="P50" s="109">
        <v>1.5129999999999999</v>
      </c>
      <c r="Q50" s="97"/>
      <c r="R50" s="97"/>
      <c r="S50" s="97"/>
      <c r="T50" s="97"/>
      <c r="U50" s="97"/>
      <c r="V50" s="97"/>
      <c r="W50" s="61">
        <f t="shared" si="15"/>
        <v>0.64692982456140347</v>
      </c>
      <c r="X50" s="62">
        <f t="shared" si="16"/>
        <v>215.05500000000001</v>
      </c>
      <c r="Y50" s="63">
        <f t="shared" si="18"/>
        <v>0.40348030018761727</v>
      </c>
      <c r="Z50" s="64">
        <f t="shared" si="17"/>
        <v>323.02499999999998</v>
      </c>
      <c r="AA50" s="126">
        <f t="shared" si="19"/>
        <v>0.60605065666041269</v>
      </c>
    </row>
    <row r="51" spans="1:27" x14ac:dyDescent="0.2">
      <c r="A51" s="133" t="s">
        <v>23</v>
      </c>
      <c r="B51" s="6">
        <v>50869</v>
      </c>
      <c r="C51" s="6">
        <v>1641</v>
      </c>
      <c r="D51" s="6">
        <v>229</v>
      </c>
      <c r="E51" s="6">
        <v>25</v>
      </c>
      <c r="F51" s="91">
        <v>89</v>
      </c>
      <c r="G51" s="6">
        <v>318</v>
      </c>
      <c r="H51" s="6">
        <v>25</v>
      </c>
      <c r="I51" s="91">
        <v>92</v>
      </c>
      <c r="J51" s="6">
        <v>535</v>
      </c>
      <c r="K51" s="6">
        <v>81</v>
      </c>
      <c r="L51" s="91">
        <v>85</v>
      </c>
      <c r="M51" s="10">
        <v>7.5</v>
      </c>
      <c r="N51" s="10">
        <v>7.6</v>
      </c>
      <c r="O51" s="20">
        <v>1.3939999999999999</v>
      </c>
      <c r="P51" s="109">
        <v>1.446</v>
      </c>
      <c r="Q51" s="97"/>
      <c r="R51" s="97"/>
      <c r="S51" s="97"/>
      <c r="T51" s="97"/>
      <c r="U51" s="97"/>
      <c r="V51" s="97"/>
      <c r="W51" s="61">
        <f t="shared" si="15"/>
        <v>1.1995614035087718</v>
      </c>
      <c r="X51" s="62">
        <f t="shared" si="16"/>
        <v>375.78899999999999</v>
      </c>
      <c r="Y51" s="63">
        <f t="shared" si="18"/>
        <v>0.70504502814258907</v>
      </c>
      <c r="Z51" s="64">
        <f t="shared" si="17"/>
        <v>521.83799999999997</v>
      </c>
      <c r="AA51" s="126">
        <f t="shared" si="19"/>
        <v>0.97905816135084422</v>
      </c>
    </row>
    <row r="52" spans="1:27" x14ac:dyDescent="0.2">
      <c r="A52" s="133" t="s">
        <v>24</v>
      </c>
      <c r="B52" s="6">
        <v>47332</v>
      </c>
      <c r="C52" s="6">
        <v>1527</v>
      </c>
      <c r="D52" s="6">
        <v>258</v>
      </c>
      <c r="E52" s="38">
        <v>54</v>
      </c>
      <c r="F52" s="91">
        <v>79</v>
      </c>
      <c r="G52" s="6">
        <v>345</v>
      </c>
      <c r="H52" s="38">
        <v>74</v>
      </c>
      <c r="I52" s="91">
        <v>79</v>
      </c>
      <c r="J52" s="6">
        <v>597</v>
      </c>
      <c r="K52" s="6">
        <v>189</v>
      </c>
      <c r="L52" s="91">
        <v>68</v>
      </c>
      <c r="M52" s="10">
        <v>7.5</v>
      </c>
      <c r="N52" s="10">
        <v>7.7</v>
      </c>
      <c r="O52" s="20">
        <v>1.4810000000000001</v>
      </c>
      <c r="P52" s="109">
        <v>1.554</v>
      </c>
      <c r="Q52" s="97"/>
      <c r="R52" s="97"/>
      <c r="S52" s="97"/>
      <c r="T52" s="97"/>
      <c r="U52" s="97"/>
      <c r="V52" s="97"/>
      <c r="W52" s="61">
        <f t="shared" si="15"/>
        <v>1.1162280701754386</v>
      </c>
      <c r="X52" s="62">
        <f t="shared" si="16"/>
        <v>393.96600000000001</v>
      </c>
      <c r="Y52" s="63">
        <f t="shared" si="18"/>
        <v>0.73914821763602256</v>
      </c>
      <c r="Z52" s="64">
        <f t="shared" si="17"/>
        <v>526.81500000000005</v>
      </c>
      <c r="AA52" s="126">
        <f t="shared" si="19"/>
        <v>0.98839587242026272</v>
      </c>
    </row>
    <row r="53" spans="1:27" x14ac:dyDescent="0.2">
      <c r="A53" s="133" t="s">
        <v>25</v>
      </c>
      <c r="B53" s="6">
        <v>28678</v>
      </c>
      <c r="C53" s="6">
        <v>956</v>
      </c>
      <c r="D53" s="6">
        <v>266</v>
      </c>
      <c r="E53" s="6">
        <v>25</v>
      </c>
      <c r="F53" s="91">
        <v>91</v>
      </c>
      <c r="G53" s="6">
        <v>375</v>
      </c>
      <c r="H53" s="6">
        <v>26</v>
      </c>
      <c r="I53" s="91">
        <v>93</v>
      </c>
      <c r="J53" s="6">
        <v>676</v>
      </c>
      <c r="K53" s="6">
        <v>84</v>
      </c>
      <c r="L53" s="91">
        <v>88</v>
      </c>
      <c r="M53" s="10">
        <v>7.4</v>
      </c>
      <c r="N53" s="10">
        <v>7.6</v>
      </c>
      <c r="O53" s="20">
        <v>1.7789999999999999</v>
      </c>
      <c r="P53" s="109">
        <v>1.6679999999999999</v>
      </c>
      <c r="Q53" s="97"/>
      <c r="R53" s="97"/>
      <c r="S53" s="97"/>
      <c r="T53" s="97"/>
      <c r="U53" s="97"/>
      <c r="V53" s="97"/>
      <c r="W53" s="61">
        <f t="shared" si="15"/>
        <v>0.69883040935672514</v>
      </c>
      <c r="X53" s="62">
        <f t="shared" si="16"/>
        <v>254.29599999999999</v>
      </c>
      <c r="Y53" s="63">
        <f t="shared" si="18"/>
        <v>0.47710318949343339</v>
      </c>
      <c r="Z53" s="64">
        <f t="shared" si="17"/>
        <v>358.5</v>
      </c>
      <c r="AA53" s="126">
        <f t="shared" si="19"/>
        <v>0.67260787992495308</v>
      </c>
    </row>
    <row r="54" spans="1:27" x14ac:dyDescent="0.2">
      <c r="A54" s="133" t="s">
        <v>26</v>
      </c>
      <c r="B54" s="6">
        <v>24359</v>
      </c>
      <c r="C54" s="6">
        <f>B54/31</f>
        <v>785.77419354838707</v>
      </c>
      <c r="D54" s="6">
        <v>258</v>
      </c>
      <c r="E54" s="6">
        <v>22</v>
      </c>
      <c r="F54" s="91">
        <v>92</v>
      </c>
      <c r="G54" s="6">
        <v>333</v>
      </c>
      <c r="H54" s="6">
        <v>18</v>
      </c>
      <c r="I54" s="91">
        <v>95</v>
      </c>
      <c r="J54" s="6">
        <v>750</v>
      </c>
      <c r="K54" s="6">
        <v>75</v>
      </c>
      <c r="L54" s="91">
        <v>90</v>
      </c>
      <c r="M54" s="10">
        <v>7.7</v>
      </c>
      <c r="N54" s="10">
        <v>7.5</v>
      </c>
      <c r="O54" s="20">
        <v>2.0299999999999998</v>
      </c>
      <c r="P54" s="109">
        <v>1.671</v>
      </c>
      <c r="Q54" s="97"/>
      <c r="R54" s="97"/>
      <c r="S54" s="97"/>
      <c r="T54" s="97"/>
      <c r="U54" s="97"/>
      <c r="V54" s="97"/>
      <c r="W54" s="61">
        <f t="shared" si="15"/>
        <v>0.57439634031314846</v>
      </c>
      <c r="X54" s="62">
        <f t="shared" si="16"/>
        <v>202.72974193548387</v>
      </c>
      <c r="Y54" s="63">
        <f t="shared" si="18"/>
        <v>0.38035598862192094</v>
      </c>
      <c r="Z54" s="64">
        <f t="shared" si="17"/>
        <v>261.66280645161294</v>
      </c>
      <c r="AA54" s="126">
        <f t="shared" si="19"/>
        <v>0.4909245899655027</v>
      </c>
    </row>
    <row r="55" spans="1:27" x14ac:dyDescent="0.2">
      <c r="A55" s="133" t="s">
        <v>27</v>
      </c>
      <c r="B55" s="6">
        <v>21785</v>
      </c>
      <c r="C55" s="6">
        <v>726</v>
      </c>
      <c r="D55" s="6">
        <v>243</v>
      </c>
      <c r="E55" s="6">
        <v>29</v>
      </c>
      <c r="F55" s="91">
        <v>88</v>
      </c>
      <c r="G55" s="6">
        <v>398</v>
      </c>
      <c r="H55" s="6">
        <v>28</v>
      </c>
      <c r="I55" s="91">
        <v>93</v>
      </c>
      <c r="J55" s="6">
        <v>689</v>
      </c>
      <c r="K55" s="6">
        <v>91</v>
      </c>
      <c r="L55" s="91">
        <v>87</v>
      </c>
      <c r="M55" s="10">
        <v>7.6</v>
      </c>
      <c r="N55" s="10">
        <v>7.4</v>
      </c>
      <c r="O55" s="20">
        <v>1.6919999999999999</v>
      </c>
      <c r="P55" s="109">
        <v>1.474</v>
      </c>
      <c r="Q55" s="97"/>
      <c r="R55" s="97"/>
      <c r="S55" s="97"/>
      <c r="T55" s="97"/>
      <c r="U55" s="97"/>
      <c r="V55" s="97"/>
      <c r="W55" s="61">
        <f t="shared" si="15"/>
        <v>0.5307017543859649</v>
      </c>
      <c r="X55" s="62">
        <f t="shared" si="16"/>
        <v>176.41800000000001</v>
      </c>
      <c r="Y55" s="63">
        <f t="shared" si="18"/>
        <v>0.3309906191369606</v>
      </c>
      <c r="Z55" s="64">
        <f t="shared" si="17"/>
        <v>288.94799999999998</v>
      </c>
      <c r="AA55" s="126">
        <f t="shared" si="19"/>
        <v>0.54211632270168852</v>
      </c>
    </row>
    <row r="56" spans="1:27" ht="13.5" thickBot="1" x14ac:dyDescent="0.25">
      <c r="A56" s="133" t="s">
        <v>28</v>
      </c>
      <c r="B56" s="6">
        <v>19865</v>
      </c>
      <c r="C56" s="6">
        <v>641</v>
      </c>
      <c r="D56" s="6">
        <v>223</v>
      </c>
      <c r="E56" s="6">
        <v>39</v>
      </c>
      <c r="F56" s="91">
        <v>83</v>
      </c>
      <c r="G56" s="6">
        <v>338</v>
      </c>
      <c r="H56" s="23">
        <v>37</v>
      </c>
      <c r="I56" s="91">
        <v>89</v>
      </c>
      <c r="J56" s="6">
        <v>589</v>
      </c>
      <c r="K56" s="6">
        <v>103</v>
      </c>
      <c r="L56" s="91">
        <v>83</v>
      </c>
      <c r="M56" s="10">
        <v>7.7</v>
      </c>
      <c r="N56" s="10">
        <v>7.5</v>
      </c>
      <c r="O56" s="20">
        <v>1.7430000000000001</v>
      </c>
      <c r="P56" s="109">
        <v>1.5620000000000001</v>
      </c>
      <c r="Q56" s="97"/>
      <c r="R56" s="97"/>
      <c r="S56" s="97"/>
      <c r="T56" s="97"/>
      <c r="U56" s="97"/>
      <c r="V56" s="97"/>
      <c r="W56" s="61">
        <f t="shared" si="15"/>
        <v>0.4685672514619883</v>
      </c>
      <c r="X56" s="62">
        <f t="shared" si="16"/>
        <v>142.94300000000001</v>
      </c>
      <c r="Y56" s="63">
        <f t="shared" si="18"/>
        <v>0.26818574108818016</v>
      </c>
      <c r="Z56" s="64">
        <f t="shared" si="17"/>
        <v>216.65799999999999</v>
      </c>
      <c r="AA56" s="126">
        <f t="shared" si="19"/>
        <v>0.40648780487804875</v>
      </c>
    </row>
    <row r="57" spans="1:27" ht="13.5" thickTop="1" x14ac:dyDescent="0.2">
      <c r="A57" s="83" t="s">
        <v>49</v>
      </c>
      <c r="B57" s="39">
        <f>SUM(B45:B56)</f>
        <v>332900</v>
      </c>
      <c r="C57" s="7"/>
      <c r="D57" s="7"/>
      <c r="E57" s="7"/>
      <c r="F57" s="92"/>
      <c r="G57" s="7"/>
      <c r="H57" s="7"/>
      <c r="I57" s="92"/>
      <c r="J57" s="7"/>
      <c r="K57" s="7"/>
      <c r="L57" s="92"/>
      <c r="M57" s="14"/>
      <c r="N57" s="14"/>
      <c r="O57" s="21"/>
      <c r="P57" s="104"/>
      <c r="Q57" s="97"/>
      <c r="R57" s="97"/>
      <c r="S57" s="97"/>
      <c r="T57" s="97"/>
      <c r="U57" s="97"/>
      <c r="V57" s="97"/>
      <c r="W57" s="85"/>
      <c r="X57" s="86"/>
      <c r="Y57" s="87"/>
      <c r="Z57" s="88"/>
      <c r="AA57" s="127"/>
    </row>
    <row r="58" spans="1:27" ht="13.5" thickBot="1" x14ac:dyDescent="0.25">
      <c r="A58" s="84" t="s">
        <v>50</v>
      </c>
      <c r="B58" s="8">
        <f>AVERAGE(B45:B56)</f>
        <v>27741.666666666668</v>
      </c>
      <c r="C58" s="80">
        <f t="shared" ref="C58:P58" si="20">AVERAGE(C45:C56)</f>
        <v>907.98118279569883</v>
      </c>
      <c r="D58" s="80">
        <f t="shared" si="20"/>
        <v>261.66666666666669</v>
      </c>
      <c r="E58" s="80">
        <f>AVERAGE(E45:E56)</f>
        <v>31.083333333333332</v>
      </c>
      <c r="F58" s="90">
        <f>AVERAGE(F45:F56)</f>
        <v>88.166666666666671</v>
      </c>
      <c r="G58" s="80">
        <f>AVERAGE(G45:G56)</f>
        <v>385.41666666666669</v>
      </c>
      <c r="H58" s="80">
        <f>AVERAGE(H45:H56)</f>
        <v>35.25</v>
      </c>
      <c r="I58" s="90">
        <f>AVERAGE(I45:I56)</f>
        <v>90.916666666666671</v>
      </c>
      <c r="J58" s="80">
        <f t="shared" si="20"/>
        <v>665.25</v>
      </c>
      <c r="K58" s="80">
        <f>AVERAGE(K45:K56)</f>
        <v>111.25</v>
      </c>
      <c r="L58" s="90">
        <f>AVERAGE(L45:L56)</f>
        <v>83.083333333333329</v>
      </c>
      <c r="M58" s="81">
        <f t="shared" si="20"/>
        <v>7.5</v>
      </c>
      <c r="N58" s="81">
        <f t="shared" si="20"/>
        <v>7.5750000000000002</v>
      </c>
      <c r="O58" s="82">
        <f t="shared" si="20"/>
        <v>1.6447499999999999</v>
      </c>
      <c r="P58" s="105">
        <f t="shared" si="20"/>
        <v>1.5569999999999997</v>
      </c>
      <c r="Q58" s="97"/>
      <c r="R58" s="97"/>
      <c r="S58" s="97"/>
      <c r="T58" s="97"/>
      <c r="U58" s="97"/>
      <c r="V58" s="97"/>
      <c r="W58" s="128">
        <f>C58/$E$2</f>
        <v>0.66372893479217754</v>
      </c>
      <c r="X58" s="129">
        <f>(C58*D58)/1000</f>
        <v>237.58840949820788</v>
      </c>
      <c r="Y58" s="130">
        <f t="shared" si="18"/>
        <v>0.44575686585029622</v>
      </c>
      <c r="Z58" s="131">
        <f>(C58*G58)/1000</f>
        <v>349.9510808691756</v>
      </c>
      <c r="AA58" s="132">
        <f t="shared" ref="AA58" si="21">(Z58)/$G$3</f>
        <v>0.65656863202471971</v>
      </c>
    </row>
    <row r="59" spans="1:27" ht="13.5" thickTop="1" x14ac:dyDescent="0.2">
      <c r="Q59" s="98"/>
      <c r="R59" s="98"/>
      <c r="S59" s="98"/>
      <c r="T59" s="98"/>
      <c r="U59" s="98"/>
      <c r="V59" s="98"/>
    </row>
    <row r="60" spans="1:27" ht="13.5" thickBot="1" x14ac:dyDescent="0.25">
      <c r="Q60" s="98"/>
      <c r="R60" s="98"/>
      <c r="S60" s="98"/>
      <c r="T60" s="98"/>
      <c r="U60" s="98"/>
      <c r="V60" s="98"/>
    </row>
    <row r="61" spans="1:27" ht="13.5" thickTop="1" x14ac:dyDescent="0.2">
      <c r="A61" s="1" t="s">
        <v>5</v>
      </c>
      <c r="B61" s="2" t="s">
        <v>6</v>
      </c>
      <c r="C61" s="2" t="s">
        <v>29</v>
      </c>
      <c r="D61" s="2" t="s">
        <v>7</v>
      </c>
      <c r="E61" s="2" t="s">
        <v>8</v>
      </c>
      <c r="F61" s="89" t="s">
        <v>2</v>
      </c>
      <c r="G61" s="2" t="s">
        <v>9</v>
      </c>
      <c r="H61" s="2" t="s">
        <v>10</v>
      </c>
      <c r="I61" s="89" t="s">
        <v>3</v>
      </c>
      <c r="J61" s="2" t="s">
        <v>11</v>
      </c>
      <c r="K61" s="2" t="s">
        <v>12</v>
      </c>
      <c r="L61" s="89" t="s">
        <v>13</v>
      </c>
      <c r="M61" s="66" t="s">
        <v>30</v>
      </c>
      <c r="N61" s="66" t="s">
        <v>31</v>
      </c>
      <c r="O61" s="2" t="s">
        <v>32</v>
      </c>
      <c r="P61" s="112" t="s">
        <v>33</v>
      </c>
      <c r="Q61" s="96"/>
      <c r="R61" s="96"/>
      <c r="S61" s="96"/>
      <c r="T61" s="96"/>
      <c r="U61" s="96"/>
      <c r="V61" s="96"/>
      <c r="W61" s="117" t="s">
        <v>38</v>
      </c>
      <c r="X61" s="118" t="s">
        <v>39</v>
      </c>
      <c r="Y61" s="119" t="s">
        <v>40</v>
      </c>
      <c r="Z61" s="120" t="s">
        <v>38</v>
      </c>
      <c r="AA61" s="121" t="s">
        <v>38</v>
      </c>
    </row>
    <row r="62" spans="1:27" ht="14.25" thickBot="1" x14ac:dyDescent="0.25">
      <c r="A62" s="3" t="s">
        <v>51</v>
      </c>
      <c r="B62" s="5" t="s">
        <v>34</v>
      </c>
      <c r="C62" s="5" t="s">
        <v>14</v>
      </c>
      <c r="D62" s="4" t="s">
        <v>15</v>
      </c>
      <c r="E62" s="4" t="s">
        <v>15</v>
      </c>
      <c r="F62" s="90" t="s">
        <v>16</v>
      </c>
      <c r="G62" s="4" t="s">
        <v>15</v>
      </c>
      <c r="H62" s="4" t="s">
        <v>15</v>
      </c>
      <c r="I62" s="90" t="s">
        <v>16</v>
      </c>
      <c r="J62" s="4" t="s">
        <v>15</v>
      </c>
      <c r="K62" s="4" t="s">
        <v>15</v>
      </c>
      <c r="L62" s="90" t="s">
        <v>16</v>
      </c>
      <c r="M62" s="67"/>
      <c r="N62" s="67"/>
      <c r="O62" s="4"/>
      <c r="P62" s="113"/>
      <c r="Q62" s="96"/>
      <c r="R62" s="96"/>
      <c r="S62" s="96"/>
      <c r="T62" s="96"/>
      <c r="U62" s="96"/>
      <c r="V62" s="96"/>
      <c r="W62" s="122" t="s">
        <v>6</v>
      </c>
      <c r="X62" s="123" t="s">
        <v>42</v>
      </c>
      <c r="Y62" s="124" t="s">
        <v>43</v>
      </c>
      <c r="Z62" s="17" t="s">
        <v>44</v>
      </c>
      <c r="AA62" s="125" t="s">
        <v>45</v>
      </c>
    </row>
    <row r="63" spans="1:27" ht="13.5" thickTop="1" x14ac:dyDescent="0.2">
      <c r="A63" s="133" t="s">
        <v>17</v>
      </c>
      <c r="B63" s="26">
        <v>20724</v>
      </c>
      <c r="C63" s="49">
        <v>669</v>
      </c>
      <c r="D63" s="50">
        <v>280</v>
      </c>
      <c r="E63" s="25">
        <v>44</v>
      </c>
      <c r="F63" s="91">
        <v>84</v>
      </c>
      <c r="G63" s="25">
        <v>422</v>
      </c>
      <c r="H63" s="25">
        <v>41</v>
      </c>
      <c r="I63" s="91">
        <v>90</v>
      </c>
      <c r="J63" s="25">
        <v>784</v>
      </c>
      <c r="K63" s="25">
        <v>119</v>
      </c>
      <c r="L63" s="91">
        <v>85</v>
      </c>
      <c r="M63" s="68">
        <v>7.7</v>
      </c>
      <c r="N63" s="68">
        <v>7.5</v>
      </c>
      <c r="O63" s="31">
        <v>1.603</v>
      </c>
      <c r="P63" s="109">
        <v>1.5449999999999999</v>
      </c>
      <c r="Q63" s="97"/>
      <c r="R63" s="97"/>
      <c r="S63" s="97"/>
      <c r="T63" s="97"/>
      <c r="U63" s="97"/>
      <c r="V63" s="97"/>
      <c r="W63" s="61">
        <f t="shared" ref="W63:W74" si="22">C63/$E$2</f>
        <v>0.48903508771929827</v>
      </c>
      <c r="X63" s="62">
        <f t="shared" ref="X63:X74" si="23">(C63*D63)/1000</f>
        <v>187.32</v>
      </c>
      <c r="Y63" s="63">
        <f>(X63)/$G$3</f>
        <v>0.35144465290806753</v>
      </c>
      <c r="Z63" s="64">
        <f t="shared" ref="Z63:Z74" si="24">(C63*G63)/1000</f>
        <v>282.31799999999998</v>
      </c>
      <c r="AA63" s="126">
        <f>(Z63)/$I$3</f>
        <v>0.54187715930902103</v>
      </c>
    </row>
    <row r="64" spans="1:27" x14ac:dyDescent="0.2">
      <c r="A64" s="133" t="s">
        <v>18</v>
      </c>
      <c r="B64" s="26">
        <v>18357</v>
      </c>
      <c r="C64" s="6">
        <v>656</v>
      </c>
      <c r="D64" s="28">
        <v>231</v>
      </c>
      <c r="E64" s="22">
        <v>33</v>
      </c>
      <c r="F64" s="91">
        <v>11</v>
      </c>
      <c r="G64" s="22">
        <v>441</v>
      </c>
      <c r="H64" s="22">
        <v>33</v>
      </c>
      <c r="I64" s="91">
        <v>22</v>
      </c>
      <c r="J64" s="22">
        <v>704</v>
      </c>
      <c r="K64" s="22">
        <v>111</v>
      </c>
      <c r="L64" s="91">
        <v>147</v>
      </c>
      <c r="M64" s="10">
        <v>7.6</v>
      </c>
      <c r="N64" s="10">
        <v>7.4</v>
      </c>
      <c r="O64" s="20">
        <v>1.254</v>
      </c>
      <c r="P64" s="109">
        <v>1.1870000000000001</v>
      </c>
      <c r="Q64" s="97"/>
      <c r="R64" s="97"/>
      <c r="S64" s="97"/>
      <c r="T64" s="97"/>
      <c r="U64" s="97"/>
      <c r="V64" s="97"/>
      <c r="W64" s="61">
        <f t="shared" si="22"/>
        <v>0.47953216374269003</v>
      </c>
      <c r="X64" s="62">
        <f t="shared" si="23"/>
        <v>151.536</v>
      </c>
      <c r="Y64" s="63">
        <f t="shared" ref="Y64:Y76" si="25">(X64)/$G$3</f>
        <v>0.28430769230769232</v>
      </c>
      <c r="Z64" s="64">
        <f t="shared" si="24"/>
        <v>289.29599999999999</v>
      </c>
      <c r="AA64" s="126">
        <f t="shared" ref="AA64:AA74" si="26">(Z64)/$G$3</f>
        <v>0.54276923076923078</v>
      </c>
    </row>
    <row r="65" spans="1:27" x14ac:dyDescent="0.2">
      <c r="A65" s="133" t="s">
        <v>19</v>
      </c>
      <c r="B65" s="26">
        <v>22238</v>
      </c>
      <c r="C65" s="6">
        <v>717</v>
      </c>
      <c r="D65" s="28">
        <v>278</v>
      </c>
      <c r="E65" s="22">
        <v>29</v>
      </c>
      <c r="F65" s="91">
        <v>90</v>
      </c>
      <c r="G65" s="22">
        <v>437</v>
      </c>
      <c r="H65" s="22">
        <v>26</v>
      </c>
      <c r="I65" s="91">
        <v>94</v>
      </c>
      <c r="J65" s="22">
        <v>771</v>
      </c>
      <c r="K65" s="22">
        <v>89</v>
      </c>
      <c r="L65" s="91">
        <v>88</v>
      </c>
      <c r="M65" s="10">
        <v>7.5</v>
      </c>
      <c r="N65" s="10">
        <v>7.5</v>
      </c>
      <c r="O65" s="20">
        <v>1.2330000000000001</v>
      </c>
      <c r="P65" s="109">
        <v>1.069</v>
      </c>
      <c r="Q65" s="97"/>
      <c r="R65" s="97"/>
      <c r="S65" s="97"/>
      <c r="T65" s="97"/>
      <c r="U65" s="97"/>
      <c r="V65" s="97"/>
      <c r="W65" s="61">
        <f t="shared" si="22"/>
        <v>0.52412280701754388</v>
      </c>
      <c r="X65" s="62">
        <f t="shared" si="23"/>
        <v>199.32599999999999</v>
      </c>
      <c r="Y65" s="63">
        <f t="shared" si="25"/>
        <v>0.37396998123827391</v>
      </c>
      <c r="Z65" s="64">
        <f t="shared" si="24"/>
        <v>313.32900000000001</v>
      </c>
      <c r="AA65" s="126">
        <f t="shared" si="26"/>
        <v>0.58785928705440904</v>
      </c>
    </row>
    <row r="66" spans="1:27" x14ac:dyDescent="0.2">
      <c r="A66" s="133" t="s">
        <v>20</v>
      </c>
      <c r="B66" s="6">
        <v>21311</v>
      </c>
      <c r="C66" s="6">
        <v>710</v>
      </c>
      <c r="D66" s="6">
        <v>287</v>
      </c>
      <c r="E66" s="6">
        <v>29</v>
      </c>
      <c r="F66" s="91">
        <v>90</v>
      </c>
      <c r="G66" s="6">
        <v>409</v>
      </c>
      <c r="H66" s="6">
        <v>30</v>
      </c>
      <c r="I66" s="91">
        <v>93</v>
      </c>
      <c r="J66" s="6">
        <v>765</v>
      </c>
      <c r="K66" s="6">
        <v>100</v>
      </c>
      <c r="L66" s="91">
        <v>87</v>
      </c>
      <c r="M66" s="10">
        <v>7.6</v>
      </c>
      <c r="N66" s="10">
        <v>7.5</v>
      </c>
      <c r="O66" s="20">
        <v>1.3</v>
      </c>
      <c r="P66" s="109">
        <v>1.1919999999999999</v>
      </c>
      <c r="Q66" s="97"/>
      <c r="R66" s="97"/>
      <c r="S66" s="97"/>
      <c r="T66" s="97"/>
      <c r="U66" s="97"/>
      <c r="V66" s="97"/>
      <c r="W66" s="61">
        <f t="shared" si="22"/>
        <v>0.51900584795321636</v>
      </c>
      <c r="X66" s="62">
        <f t="shared" si="23"/>
        <v>203.77</v>
      </c>
      <c r="Y66" s="63">
        <f t="shared" si="25"/>
        <v>0.38230769230769235</v>
      </c>
      <c r="Z66" s="64">
        <f t="shared" si="24"/>
        <v>290.39</v>
      </c>
      <c r="AA66" s="126">
        <f t="shared" si="26"/>
        <v>0.54482176360225143</v>
      </c>
    </row>
    <row r="67" spans="1:27" x14ac:dyDescent="0.2">
      <c r="A67" s="133" t="s">
        <v>21</v>
      </c>
      <c r="B67" s="6">
        <v>19913</v>
      </c>
      <c r="C67" s="6">
        <v>642</v>
      </c>
      <c r="D67" s="6">
        <v>390</v>
      </c>
      <c r="E67" s="6">
        <v>22</v>
      </c>
      <c r="F67" s="91">
        <v>94</v>
      </c>
      <c r="G67" s="6">
        <v>603</v>
      </c>
      <c r="H67" s="6">
        <v>18</v>
      </c>
      <c r="I67" s="91">
        <v>97</v>
      </c>
      <c r="J67" s="6">
        <v>1032</v>
      </c>
      <c r="K67" s="6">
        <v>81</v>
      </c>
      <c r="L67" s="91">
        <v>92</v>
      </c>
      <c r="M67" s="10">
        <v>7.7</v>
      </c>
      <c r="N67" s="10">
        <v>7.5</v>
      </c>
      <c r="O67" s="20">
        <v>1.633</v>
      </c>
      <c r="P67" s="109">
        <v>1.18</v>
      </c>
      <c r="Q67" s="97"/>
      <c r="R67" s="97"/>
      <c r="S67" s="97"/>
      <c r="T67" s="97"/>
      <c r="U67" s="97"/>
      <c r="V67" s="97"/>
      <c r="W67" s="61">
        <f t="shared" si="22"/>
        <v>0.4692982456140351</v>
      </c>
      <c r="X67" s="62">
        <f t="shared" si="23"/>
        <v>250.38</v>
      </c>
      <c r="Y67" s="63">
        <f t="shared" si="25"/>
        <v>0.46975609756097558</v>
      </c>
      <c r="Z67" s="64">
        <f t="shared" si="24"/>
        <v>387.12599999999998</v>
      </c>
      <c r="AA67" s="126">
        <f t="shared" si="26"/>
        <v>0.72631519699812375</v>
      </c>
    </row>
    <row r="68" spans="1:27" x14ac:dyDescent="0.2">
      <c r="A68" s="133" t="s">
        <v>22</v>
      </c>
      <c r="B68" s="6">
        <v>22302</v>
      </c>
      <c r="C68" s="6">
        <v>743</v>
      </c>
      <c r="D68" s="6">
        <v>319</v>
      </c>
      <c r="E68" s="6">
        <v>23</v>
      </c>
      <c r="F68" s="91">
        <v>93</v>
      </c>
      <c r="G68" s="6">
        <v>503</v>
      </c>
      <c r="H68" s="6">
        <v>23</v>
      </c>
      <c r="I68" s="91">
        <v>95</v>
      </c>
      <c r="J68" s="6">
        <v>888</v>
      </c>
      <c r="K68" s="6">
        <v>85</v>
      </c>
      <c r="L68" s="91">
        <v>90</v>
      </c>
      <c r="M68" s="10">
        <v>7.2</v>
      </c>
      <c r="N68" s="10">
        <v>7.6</v>
      </c>
      <c r="O68" s="20">
        <v>1.4359999999999999</v>
      </c>
      <c r="P68" s="109">
        <v>1.361</v>
      </c>
      <c r="Q68" s="97"/>
      <c r="R68" s="97"/>
      <c r="S68" s="97"/>
      <c r="T68" s="97"/>
      <c r="U68" s="97"/>
      <c r="V68" s="97"/>
      <c r="W68" s="61">
        <f t="shared" si="22"/>
        <v>0.54312865497076024</v>
      </c>
      <c r="X68" s="62">
        <f t="shared" si="23"/>
        <v>237.017</v>
      </c>
      <c r="Y68" s="63">
        <f t="shared" si="25"/>
        <v>0.44468480300187618</v>
      </c>
      <c r="Z68" s="64">
        <f t="shared" si="24"/>
        <v>373.72899999999998</v>
      </c>
      <c r="AA68" s="126">
        <f t="shared" si="26"/>
        <v>0.7011801125703564</v>
      </c>
    </row>
    <row r="69" spans="1:27" x14ac:dyDescent="0.2">
      <c r="A69" s="133" t="s">
        <v>23</v>
      </c>
      <c r="B69" s="6">
        <v>33569</v>
      </c>
      <c r="C69" s="6">
        <v>1083</v>
      </c>
      <c r="D69" s="6">
        <v>333</v>
      </c>
      <c r="E69" s="6">
        <v>26</v>
      </c>
      <c r="F69" s="91">
        <v>92</v>
      </c>
      <c r="G69" s="6">
        <v>487</v>
      </c>
      <c r="H69" s="6">
        <v>48</v>
      </c>
      <c r="I69" s="91">
        <v>90</v>
      </c>
      <c r="J69" s="6">
        <v>1004</v>
      </c>
      <c r="K69" s="6">
        <v>117</v>
      </c>
      <c r="L69" s="91">
        <v>88</v>
      </c>
      <c r="M69" s="10">
        <v>7.2</v>
      </c>
      <c r="N69" s="10">
        <v>7.7</v>
      </c>
      <c r="O69" s="20">
        <v>1.706</v>
      </c>
      <c r="P69" s="109">
        <v>1.6359999999999999</v>
      </c>
      <c r="Q69" s="97"/>
      <c r="R69" s="97"/>
      <c r="S69" s="97"/>
      <c r="T69" s="97"/>
      <c r="U69" s="97"/>
      <c r="V69" s="97"/>
      <c r="W69" s="61">
        <f t="shared" si="22"/>
        <v>0.79166666666666663</v>
      </c>
      <c r="X69" s="62">
        <f t="shared" si="23"/>
        <v>360.63900000000001</v>
      </c>
      <c r="Y69" s="63">
        <f t="shared" si="25"/>
        <v>0.67662101313320833</v>
      </c>
      <c r="Z69" s="64">
        <f t="shared" si="24"/>
        <v>527.42100000000005</v>
      </c>
      <c r="AA69" s="126">
        <f t="shared" si="26"/>
        <v>0.98953283302063799</v>
      </c>
    </row>
    <row r="70" spans="1:27" x14ac:dyDescent="0.2">
      <c r="A70" s="133" t="s">
        <v>24</v>
      </c>
      <c r="B70" s="6">
        <v>43266</v>
      </c>
      <c r="C70" s="6">
        <v>1396</v>
      </c>
      <c r="D70" s="6">
        <v>321</v>
      </c>
      <c r="E70" s="6">
        <v>30</v>
      </c>
      <c r="F70" s="91">
        <v>91</v>
      </c>
      <c r="G70" s="6">
        <v>481</v>
      </c>
      <c r="H70" s="6">
        <v>59</v>
      </c>
      <c r="I70" s="91">
        <v>88</v>
      </c>
      <c r="J70" s="6">
        <v>718</v>
      </c>
      <c r="K70" s="6">
        <v>142</v>
      </c>
      <c r="L70" s="91">
        <v>80</v>
      </c>
      <c r="M70" s="10">
        <v>7</v>
      </c>
      <c r="N70" s="10">
        <v>7.6</v>
      </c>
      <c r="O70" s="20">
        <v>1.7190000000000001</v>
      </c>
      <c r="P70" s="109">
        <v>1.712</v>
      </c>
      <c r="Q70" s="97"/>
      <c r="R70" s="97"/>
      <c r="S70" s="97"/>
      <c r="T70" s="97"/>
      <c r="U70" s="97"/>
      <c r="V70" s="97"/>
      <c r="W70" s="61">
        <f t="shared" si="22"/>
        <v>1.0204678362573099</v>
      </c>
      <c r="X70" s="62">
        <f t="shared" si="23"/>
        <v>448.11599999999999</v>
      </c>
      <c r="Y70" s="63">
        <f t="shared" si="25"/>
        <v>0.84074296435272045</v>
      </c>
      <c r="Z70" s="64">
        <f t="shared" si="24"/>
        <v>671.476</v>
      </c>
      <c r="AA70" s="126">
        <f t="shared" si="26"/>
        <v>1.2598048780487805</v>
      </c>
    </row>
    <row r="71" spans="1:27" x14ac:dyDescent="0.2">
      <c r="A71" s="133" t="s">
        <v>25</v>
      </c>
      <c r="B71" s="6">
        <v>22942</v>
      </c>
      <c r="C71" s="6">
        <v>756</v>
      </c>
      <c r="D71" s="6">
        <v>271</v>
      </c>
      <c r="E71" s="6">
        <v>36</v>
      </c>
      <c r="F71" s="91">
        <v>87</v>
      </c>
      <c r="G71" s="6">
        <v>470</v>
      </c>
      <c r="H71" s="6">
        <v>21</v>
      </c>
      <c r="I71" s="91">
        <v>96</v>
      </c>
      <c r="J71" s="6">
        <v>811</v>
      </c>
      <c r="K71" s="6">
        <v>89</v>
      </c>
      <c r="L71" s="91">
        <v>89</v>
      </c>
      <c r="M71" s="10">
        <v>7.2</v>
      </c>
      <c r="N71" s="10">
        <v>7.6</v>
      </c>
      <c r="O71" s="20">
        <v>1.879</v>
      </c>
      <c r="P71" s="109">
        <v>1.7170000000000001</v>
      </c>
      <c r="Q71" s="97"/>
      <c r="R71" s="97"/>
      <c r="S71" s="97"/>
      <c r="T71" s="97"/>
      <c r="U71" s="97"/>
      <c r="V71" s="97"/>
      <c r="W71" s="61">
        <f t="shared" si="22"/>
        <v>0.55263157894736847</v>
      </c>
      <c r="X71" s="62">
        <f t="shared" si="23"/>
        <v>204.876</v>
      </c>
      <c r="Y71" s="63">
        <f t="shared" si="25"/>
        <v>0.3843827392120075</v>
      </c>
      <c r="Z71" s="64">
        <f t="shared" si="24"/>
        <v>355.32</v>
      </c>
      <c r="AA71" s="126">
        <f t="shared" si="26"/>
        <v>0.66664165103189488</v>
      </c>
    </row>
    <row r="72" spans="1:27" x14ac:dyDescent="0.2">
      <c r="A72" s="133" t="s">
        <v>26</v>
      </c>
      <c r="B72" s="6">
        <v>17931</v>
      </c>
      <c r="C72" s="6">
        <v>578</v>
      </c>
      <c r="D72" s="6">
        <v>269</v>
      </c>
      <c r="E72" s="6">
        <v>33</v>
      </c>
      <c r="F72" s="91">
        <v>88</v>
      </c>
      <c r="G72" s="6">
        <v>446</v>
      </c>
      <c r="H72" s="6">
        <v>18</v>
      </c>
      <c r="I72" s="91">
        <v>96</v>
      </c>
      <c r="J72" s="6">
        <v>782</v>
      </c>
      <c r="K72" s="6">
        <v>95</v>
      </c>
      <c r="L72" s="91">
        <v>88</v>
      </c>
      <c r="M72" s="10">
        <v>7.2</v>
      </c>
      <c r="N72" s="10">
        <v>7.4</v>
      </c>
      <c r="O72" s="20">
        <v>2.2210000000000001</v>
      </c>
      <c r="P72" s="109">
        <v>1.859</v>
      </c>
      <c r="Q72" s="97"/>
      <c r="R72" s="97"/>
      <c r="S72" s="97"/>
      <c r="T72" s="97"/>
      <c r="U72" s="97"/>
      <c r="V72" s="97"/>
      <c r="W72" s="61">
        <f t="shared" si="22"/>
        <v>0.42251461988304095</v>
      </c>
      <c r="X72" s="62">
        <f t="shared" si="23"/>
        <v>155.482</v>
      </c>
      <c r="Y72" s="63">
        <f t="shared" si="25"/>
        <v>0.29171106941838648</v>
      </c>
      <c r="Z72" s="64">
        <f t="shared" si="24"/>
        <v>257.78800000000001</v>
      </c>
      <c r="AA72" s="126">
        <f t="shared" si="26"/>
        <v>0.48365478424015013</v>
      </c>
    </row>
    <row r="73" spans="1:27" x14ac:dyDescent="0.2">
      <c r="A73" s="133" t="s">
        <v>27</v>
      </c>
      <c r="B73" s="6">
        <v>19692</v>
      </c>
      <c r="C73" s="6">
        <v>656</v>
      </c>
      <c r="D73" s="6">
        <v>298</v>
      </c>
      <c r="E73" s="6">
        <v>39</v>
      </c>
      <c r="F73" s="91">
        <v>90</v>
      </c>
      <c r="G73" s="6">
        <v>481</v>
      </c>
      <c r="H73" s="6">
        <v>22</v>
      </c>
      <c r="I73" s="91">
        <v>95</v>
      </c>
      <c r="J73" s="6">
        <v>778</v>
      </c>
      <c r="K73" s="6">
        <v>92</v>
      </c>
      <c r="L73" s="91">
        <v>88</v>
      </c>
      <c r="M73" s="10">
        <v>7.6</v>
      </c>
      <c r="N73" s="10">
        <v>7.6</v>
      </c>
      <c r="O73" s="20">
        <v>1.98</v>
      </c>
      <c r="P73" s="109">
        <v>1.954</v>
      </c>
      <c r="Q73" s="97"/>
      <c r="R73" s="97"/>
      <c r="S73" s="97"/>
      <c r="T73" s="97"/>
      <c r="U73" s="97"/>
      <c r="V73" s="97"/>
      <c r="W73" s="61">
        <f t="shared" si="22"/>
        <v>0.47953216374269003</v>
      </c>
      <c r="X73" s="62">
        <f t="shared" si="23"/>
        <v>195.488</v>
      </c>
      <c r="Y73" s="63">
        <f t="shared" si="25"/>
        <v>0.36676923076923079</v>
      </c>
      <c r="Z73" s="64">
        <f t="shared" si="24"/>
        <v>315.536</v>
      </c>
      <c r="AA73" s="126">
        <f t="shared" si="26"/>
        <v>0.59199999999999997</v>
      </c>
    </row>
    <row r="74" spans="1:27" ht="13.5" thickBot="1" x14ac:dyDescent="0.25">
      <c r="A74" s="133" t="s">
        <v>28</v>
      </c>
      <c r="B74" s="6">
        <v>16854</v>
      </c>
      <c r="C74" s="6">
        <v>544</v>
      </c>
      <c r="D74" s="6">
        <v>306</v>
      </c>
      <c r="E74" s="6">
        <v>31</v>
      </c>
      <c r="F74" s="91">
        <v>88</v>
      </c>
      <c r="G74" s="6">
        <v>520</v>
      </c>
      <c r="H74" s="23">
        <v>38</v>
      </c>
      <c r="I74" s="91">
        <v>94</v>
      </c>
      <c r="J74" s="6">
        <v>932</v>
      </c>
      <c r="K74" s="6">
        <v>102</v>
      </c>
      <c r="L74" s="91">
        <v>89</v>
      </c>
      <c r="M74" s="10">
        <v>7.8</v>
      </c>
      <c r="N74" s="10">
        <v>7.5</v>
      </c>
      <c r="O74" s="20">
        <v>2.496</v>
      </c>
      <c r="P74" s="109">
        <v>2.1309999999999998</v>
      </c>
      <c r="Q74" s="97"/>
      <c r="R74" s="97"/>
      <c r="S74" s="97"/>
      <c r="T74" s="97"/>
      <c r="U74" s="97"/>
      <c r="V74" s="97"/>
      <c r="W74" s="61">
        <f t="shared" si="22"/>
        <v>0.39766081871345027</v>
      </c>
      <c r="X74" s="62">
        <f t="shared" si="23"/>
        <v>166.464</v>
      </c>
      <c r="Y74" s="63">
        <f t="shared" si="25"/>
        <v>0.31231519699812382</v>
      </c>
      <c r="Z74" s="64">
        <f t="shared" si="24"/>
        <v>282.88</v>
      </c>
      <c r="AA74" s="126">
        <f t="shared" si="26"/>
        <v>0.5307317073170732</v>
      </c>
    </row>
    <row r="75" spans="1:27" ht="13.5" thickTop="1" x14ac:dyDescent="0.2">
      <c r="A75" s="83" t="s">
        <v>52</v>
      </c>
      <c r="B75" s="39">
        <f>SUM(B63:B74)</f>
        <v>279099</v>
      </c>
      <c r="C75" s="7"/>
      <c r="D75" s="7"/>
      <c r="E75" s="7"/>
      <c r="F75" s="92"/>
      <c r="G75" s="7"/>
      <c r="H75" s="7"/>
      <c r="I75" s="92"/>
      <c r="J75" s="7"/>
      <c r="K75" s="7"/>
      <c r="L75" s="92"/>
      <c r="M75" s="14"/>
      <c r="N75" s="14"/>
      <c r="O75" s="21"/>
      <c r="P75" s="104"/>
      <c r="Q75" s="97"/>
      <c r="R75" s="97"/>
      <c r="S75" s="97"/>
      <c r="T75" s="97"/>
      <c r="U75" s="97"/>
      <c r="V75" s="97"/>
      <c r="W75" s="85"/>
      <c r="X75" s="86"/>
      <c r="Y75" s="87"/>
      <c r="Z75" s="88"/>
      <c r="AA75" s="127"/>
    </row>
    <row r="76" spans="1:27" ht="13.5" thickBot="1" x14ac:dyDescent="0.25">
      <c r="A76" s="84" t="s">
        <v>53</v>
      </c>
      <c r="B76" s="8">
        <f>AVERAGE(B63:B74)</f>
        <v>23258.25</v>
      </c>
      <c r="C76" s="80">
        <f t="shared" ref="C76:P76" si="27">AVERAGE(C63:C74)</f>
        <v>762.5</v>
      </c>
      <c r="D76" s="80">
        <f t="shared" si="27"/>
        <v>298.58333333333331</v>
      </c>
      <c r="E76" s="80">
        <f>AVERAGE(E63:E74)</f>
        <v>31.25</v>
      </c>
      <c r="F76" s="90">
        <f>AVERAGE(F63:F74)</f>
        <v>83.166666666666671</v>
      </c>
      <c r="G76" s="80">
        <f>AVERAGE(G63:G74)</f>
        <v>475</v>
      </c>
      <c r="H76" s="80">
        <f>AVERAGE(H63:H74)</f>
        <v>31.416666666666668</v>
      </c>
      <c r="I76" s="90">
        <f>AVERAGE(I63:I74)</f>
        <v>87.5</v>
      </c>
      <c r="J76" s="80">
        <f t="shared" si="27"/>
        <v>830.75</v>
      </c>
      <c r="K76" s="80">
        <f>AVERAGE(K63:K74)</f>
        <v>101.83333333333333</v>
      </c>
      <c r="L76" s="90">
        <f>AVERAGE(L63:L74)</f>
        <v>92.583333333333329</v>
      </c>
      <c r="M76" s="81">
        <f t="shared" si="27"/>
        <v>7.4416666666666664</v>
      </c>
      <c r="N76" s="81">
        <f t="shared" si="27"/>
        <v>7.5333333333333341</v>
      </c>
      <c r="O76" s="82">
        <f t="shared" si="27"/>
        <v>1.7049999999999998</v>
      </c>
      <c r="P76" s="105">
        <f t="shared" si="27"/>
        <v>1.54525</v>
      </c>
      <c r="Q76" s="97"/>
      <c r="R76" s="97"/>
      <c r="S76" s="97"/>
      <c r="T76" s="97"/>
      <c r="U76" s="97"/>
      <c r="V76" s="97"/>
      <c r="W76" s="128">
        <f>C76/$E$2</f>
        <v>0.55738304093567248</v>
      </c>
      <c r="X76" s="129">
        <f>(C76*D76)/1000</f>
        <v>227.66979166666667</v>
      </c>
      <c r="Y76" s="130">
        <f t="shared" si="25"/>
        <v>0.42714782676672919</v>
      </c>
      <c r="Z76" s="131">
        <f>(C76*G76)/1000</f>
        <v>362.1875</v>
      </c>
      <c r="AA76" s="132">
        <f t="shared" ref="AA76" si="28">(Z76)/$G$3</f>
        <v>0.67952626641651037</v>
      </c>
    </row>
    <row r="77" spans="1:27" ht="13.5" thickTop="1" x14ac:dyDescent="0.2">
      <c r="Q77" s="98"/>
      <c r="R77" s="98"/>
      <c r="S77" s="98"/>
      <c r="T77" s="98"/>
      <c r="U77" s="98"/>
      <c r="V77" s="98"/>
    </row>
    <row r="78" spans="1:27" ht="13.5" thickBot="1" x14ac:dyDescent="0.25">
      <c r="Q78" s="98"/>
      <c r="R78" s="98"/>
      <c r="S78" s="98"/>
      <c r="T78" s="98"/>
      <c r="U78" s="98"/>
      <c r="V78" s="98"/>
    </row>
    <row r="79" spans="1:27" ht="13.5" thickTop="1" x14ac:dyDescent="0.2">
      <c r="A79" s="1" t="s">
        <v>5</v>
      </c>
      <c r="B79" s="2" t="s">
        <v>6</v>
      </c>
      <c r="C79" s="2" t="s">
        <v>29</v>
      </c>
      <c r="D79" s="2" t="s">
        <v>7</v>
      </c>
      <c r="E79" s="2" t="s">
        <v>8</v>
      </c>
      <c r="F79" s="89" t="s">
        <v>2</v>
      </c>
      <c r="G79" s="2" t="s">
        <v>9</v>
      </c>
      <c r="H79" s="2" t="s">
        <v>10</v>
      </c>
      <c r="I79" s="89" t="s">
        <v>3</v>
      </c>
      <c r="J79" s="2" t="s">
        <v>11</v>
      </c>
      <c r="K79" s="2" t="s">
        <v>12</v>
      </c>
      <c r="L79" s="89" t="s">
        <v>13</v>
      </c>
      <c r="M79" s="66" t="s">
        <v>30</v>
      </c>
      <c r="N79" s="66" t="s">
        <v>31</v>
      </c>
      <c r="O79" s="2" t="s">
        <v>32</v>
      </c>
      <c r="P79" s="112" t="s">
        <v>33</v>
      </c>
      <c r="Q79" s="96"/>
      <c r="R79" s="96"/>
      <c r="S79" s="96"/>
      <c r="T79" s="96"/>
      <c r="U79" s="96"/>
      <c r="V79" s="96"/>
      <c r="W79" s="117" t="s">
        <v>38</v>
      </c>
      <c r="X79" s="118" t="s">
        <v>39</v>
      </c>
      <c r="Y79" s="119" t="s">
        <v>40</v>
      </c>
      <c r="Z79" s="120" t="s">
        <v>38</v>
      </c>
      <c r="AA79" s="121" t="s">
        <v>38</v>
      </c>
    </row>
    <row r="80" spans="1:27" ht="14.25" thickBot="1" x14ac:dyDescent="0.25">
      <c r="A80" s="3" t="s">
        <v>54</v>
      </c>
      <c r="B80" s="5" t="s">
        <v>34</v>
      </c>
      <c r="C80" s="5" t="s">
        <v>14</v>
      </c>
      <c r="D80" s="4" t="s">
        <v>15</v>
      </c>
      <c r="E80" s="4" t="s">
        <v>15</v>
      </c>
      <c r="F80" s="90" t="s">
        <v>16</v>
      </c>
      <c r="G80" s="4" t="s">
        <v>15</v>
      </c>
      <c r="H80" s="4" t="s">
        <v>15</v>
      </c>
      <c r="I80" s="90" t="s">
        <v>16</v>
      </c>
      <c r="J80" s="4" t="s">
        <v>15</v>
      </c>
      <c r="K80" s="4" t="s">
        <v>15</v>
      </c>
      <c r="L80" s="90" t="s">
        <v>16</v>
      </c>
      <c r="M80" s="67"/>
      <c r="N80" s="67"/>
      <c r="O80" s="4"/>
      <c r="P80" s="113"/>
      <c r="Q80" s="96"/>
      <c r="R80" s="96"/>
      <c r="S80" s="96"/>
      <c r="T80" s="96"/>
      <c r="U80" s="96"/>
      <c r="V80" s="96"/>
      <c r="W80" s="122" t="s">
        <v>6</v>
      </c>
      <c r="X80" s="123" t="s">
        <v>42</v>
      </c>
      <c r="Y80" s="124" t="s">
        <v>43</v>
      </c>
      <c r="Z80" s="17" t="s">
        <v>44</v>
      </c>
      <c r="AA80" s="125" t="s">
        <v>45</v>
      </c>
    </row>
    <row r="81" spans="1:27" ht="13.5" thickTop="1" x14ac:dyDescent="0.2">
      <c r="A81" s="133" t="s">
        <v>17</v>
      </c>
      <c r="B81" s="32">
        <v>18197</v>
      </c>
      <c r="C81" s="33">
        <v>587</v>
      </c>
      <c r="D81" s="34">
        <v>263</v>
      </c>
      <c r="E81" s="35">
        <v>26</v>
      </c>
      <c r="F81" s="91">
        <v>90</v>
      </c>
      <c r="G81" s="36">
        <v>519</v>
      </c>
      <c r="H81" s="35">
        <v>21</v>
      </c>
      <c r="I81" s="91">
        <v>96</v>
      </c>
      <c r="J81" s="35">
        <v>868</v>
      </c>
      <c r="K81" s="35">
        <v>84</v>
      </c>
      <c r="L81" s="91">
        <v>90</v>
      </c>
      <c r="M81" s="69">
        <v>7.8</v>
      </c>
      <c r="N81" s="69">
        <v>7.6</v>
      </c>
      <c r="O81" s="37">
        <v>2.093</v>
      </c>
      <c r="P81" s="109">
        <v>1.764</v>
      </c>
      <c r="Q81" s="97"/>
      <c r="R81" s="97"/>
      <c r="S81" s="97"/>
      <c r="T81" s="97"/>
      <c r="U81" s="97"/>
      <c r="V81" s="97"/>
      <c r="W81" s="61">
        <f t="shared" ref="W81:W92" si="29">C81/$E$2</f>
        <v>0.42909356725146197</v>
      </c>
      <c r="X81" s="62">
        <f t="shared" ref="X81:X92" si="30">(C81*D81)/1000</f>
        <v>154.381</v>
      </c>
      <c r="Y81" s="63">
        <f>(X81)/$G$3</f>
        <v>0.2896454033771107</v>
      </c>
      <c r="Z81" s="64">
        <f t="shared" ref="Z81:Z92" si="31">(C81*G81)/1000</f>
        <v>304.65300000000002</v>
      </c>
      <c r="AA81" s="126">
        <f>(Z81)/$I$3</f>
        <v>0.58474664107485608</v>
      </c>
    </row>
    <row r="82" spans="1:27" x14ac:dyDescent="0.2">
      <c r="A82" s="133" t="s">
        <v>18</v>
      </c>
      <c r="B82" s="26">
        <v>16845</v>
      </c>
      <c r="C82" s="6">
        <v>602</v>
      </c>
      <c r="D82" s="28">
        <v>290</v>
      </c>
      <c r="E82" s="22">
        <v>32</v>
      </c>
      <c r="F82" s="91">
        <v>89</v>
      </c>
      <c r="G82" s="27">
        <v>529</v>
      </c>
      <c r="H82" s="22">
        <v>24</v>
      </c>
      <c r="I82" s="91">
        <v>95</v>
      </c>
      <c r="J82" s="22">
        <v>926</v>
      </c>
      <c r="K82" s="22">
        <v>91</v>
      </c>
      <c r="L82" s="91">
        <v>90</v>
      </c>
      <c r="M82" s="10">
        <v>7.7</v>
      </c>
      <c r="N82" s="10">
        <v>7.6</v>
      </c>
      <c r="O82" s="20">
        <v>1.8520000000000001</v>
      </c>
      <c r="P82" s="109">
        <v>1.506</v>
      </c>
      <c r="Q82" s="97"/>
      <c r="R82" s="97"/>
      <c r="S82" s="97"/>
      <c r="T82" s="97"/>
      <c r="U82" s="97"/>
      <c r="V82" s="97"/>
      <c r="W82" s="61">
        <f t="shared" si="29"/>
        <v>0.44005847953216376</v>
      </c>
      <c r="X82" s="62">
        <f t="shared" si="30"/>
        <v>174.58</v>
      </c>
      <c r="Y82" s="63">
        <f t="shared" ref="Y82:Y94" si="32">(X82)/$G$3</f>
        <v>0.32754221388367732</v>
      </c>
      <c r="Z82" s="64">
        <f t="shared" si="31"/>
        <v>318.45800000000003</v>
      </c>
      <c r="AA82" s="126">
        <f t="shared" ref="AA82:AA92" si="33">(Z82)/$G$3</f>
        <v>0.59748217636022516</v>
      </c>
    </row>
    <row r="83" spans="1:27" x14ac:dyDescent="0.2">
      <c r="A83" s="133" t="s">
        <v>19</v>
      </c>
      <c r="B83" s="26">
        <v>18185</v>
      </c>
      <c r="C83" s="6">
        <v>587</v>
      </c>
      <c r="D83" s="28">
        <v>321</v>
      </c>
      <c r="E83" s="22">
        <v>26</v>
      </c>
      <c r="F83" s="91">
        <v>92</v>
      </c>
      <c r="G83" s="27">
        <v>480</v>
      </c>
      <c r="H83" s="22">
        <v>25</v>
      </c>
      <c r="I83" s="91">
        <v>95</v>
      </c>
      <c r="J83" s="22">
        <v>914</v>
      </c>
      <c r="K83" s="22">
        <v>99</v>
      </c>
      <c r="L83" s="91">
        <v>89</v>
      </c>
      <c r="M83" s="10">
        <v>7.9</v>
      </c>
      <c r="N83" s="10">
        <v>7.6</v>
      </c>
      <c r="O83" s="20">
        <v>1.7729999999999999</v>
      </c>
      <c r="P83" s="109">
        <v>1.393</v>
      </c>
      <c r="Q83" s="97"/>
      <c r="R83" s="97"/>
      <c r="S83" s="97"/>
      <c r="T83" s="97"/>
      <c r="U83" s="97"/>
      <c r="V83" s="97"/>
      <c r="W83" s="61">
        <f t="shared" si="29"/>
        <v>0.42909356725146197</v>
      </c>
      <c r="X83" s="62">
        <f t="shared" si="30"/>
        <v>188.42699999999999</v>
      </c>
      <c r="Y83" s="63">
        <f t="shared" si="32"/>
        <v>0.35352157598499062</v>
      </c>
      <c r="Z83" s="64">
        <f t="shared" si="31"/>
        <v>281.76</v>
      </c>
      <c r="AA83" s="126">
        <f t="shared" si="33"/>
        <v>0.52863039399624767</v>
      </c>
    </row>
    <row r="84" spans="1:27" x14ac:dyDescent="0.2">
      <c r="A84" s="133" t="s">
        <v>20</v>
      </c>
      <c r="B84" s="6">
        <v>19811</v>
      </c>
      <c r="C84" s="6">
        <v>660</v>
      </c>
      <c r="D84" s="6">
        <v>275</v>
      </c>
      <c r="E84" s="6">
        <v>27</v>
      </c>
      <c r="F84" s="91">
        <v>90</v>
      </c>
      <c r="G84" s="6">
        <v>494</v>
      </c>
      <c r="H84" s="6">
        <v>23</v>
      </c>
      <c r="I84" s="91">
        <v>95</v>
      </c>
      <c r="J84" s="6">
        <v>881</v>
      </c>
      <c r="K84" s="6">
        <v>92</v>
      </c>
      <c r="L84" s="91">
        <v>90</v>
      </c>
      <c r="M84" s="10">
        <v>7.7</v>
      </c>
      <c r="N84" s="10">
        <v>7.8</v>
      </c>
      <c r="O84" s="20">
        <v>1.637</v>
      </c>
      <c r="P84" s="109">
        <v>1.286</v>
      </c>
      <c r="Q84" s="97"/>
      <c r="R84" s="97"/>
      <c r="S84" s="97"/>
      <c r="T84" s="97"/>
      <c r="U84" s="97"/>
      <c r="V84" s="97"/>
      <c r="W84" s="61">
        <f t="shared" si="29"/>
        <v>0.48245614035087719</v>
      </c>
      <c r="X84" s="62">
        <f t="shared" si="30"/>
        <v>181.5</v>
      </c>
      <c r="Y84" s="63">
        <f t="shared" si="32"/>
        <v>0.34052532833020638</v>
      </c>
      <c r="Z84" s="64">
        <f t="shared" si="31"/>
        <v>326.04000000000002</v>
      </c>
      <c r="AA84" s="126">
        <f t="shared" si="33"/>
        <v>0.61170731707317072</v>
      </c>
    </row>
    <row r="85" spans="1:27" x14ac:dyDescent="0.2">
      <c r="A85" s="133" t="s">
        <v>21</v>
      </c>
      <c r="B85" s="6">
        <v>18398</v>
      </c>
      <c r="C85" s="6">
        <v>593</v>
      </c>
      <c r="D85" s="6">
        <v>455</v>
      </c>
      <c r="E85" s="6">
        <v>22</v>
      </c>
      <c r="F85" s="91">
        <v>95</v>
      </c>
      <c r="G85" s="6">
        <v>461</v>
      </c>
      <c r="H85" s="6">
        <v>24</v>
      </c>
      <c r="I85" s="91">
        <v>95</v>
      </c>
      <c r="J85" s="6">
        <v>1077</v>
      </c>
      <c r="K85" s="6">
        <v>93</v>
      </c>
      <c r="L85" s="91">
        <v>91</v>
      </c>
      <c r="M85" s="10">
        <v>7.8</v>
      </c>
      <c r="N85" s="10">
        <v>7.6</v>
      </c>
      <c r="O85" s="20">
        <v>1.7450000000000001</v>
      </c>
      <c r="P85" s="109">
        <v>1.407</v>
      </c>
      <c r="Q85" s="97"/>
      <c r="R85" s="97"/>
      <c r="S85" s="97"/>
      <c r="T85" s="97"/>
      <c r="U85" s="97"/>
      <c r="V85" s="97"/>
      <c r="W85" s="61">
        <f t="shared" si="29"/>
        <v>0.43347953216374269</v>
      </c>
      <c r="X85" s="62">
        <f t="shared" si="30"/>
        <v>269.815</v>
      </c>
      <c r="Y85" s="63">
        <f t="shared" si="32"/>
        <v>0.50621951219512196</v>
      </c>
      <c r="Z85" s="64">
        <f t="shared" si="31"/>
        <v>273.37299999999999</v>
      </c>
      <c r="AA85" s="126">
        <f t="shared" si="33"/>
        <v>0.51289493433395872</v>
      </c>
    </row>
    <row r="86" spans="1:27" x14ac:dyDescent="0.2">
      <c r="A86" s="133" t="s">
        <v>22</v>
      </c>
      <c r="B86" s="6">
        <v>22291</v>
      </c>
      <c r="C86" s="6">
        <v>743</v>
      </c>
      <c r="D86" s="6">
        <v>397</v>
      </c>
      <c r="E86" s="6">
        <v>21</v>
      </c>
      <c r="F86" s="91">
        <v>95</v>
      </c>
      <c r="G86" s="6">
        <v>501</v>
      </c>
      <c r="H86" s="6">
        <v>20</v>
      </c>
      <c r="I86" s="91">
        <v>96</v>
      </c>
      <c r="J86" s="6">
        <v>955</v>
      </c>
      <c r="K86" s="6">
        <v>88</v>
      </c>
      <c r="L86" s="91">
        <v>91</v>
      </c>
      <c r="M86" s="10">
        <v>7.6</v>
      </c>
      <c r="N86" s="10">
        <v>7.5</v>
      </c>
      <c r="O86" s="20">
        <v>1.7450000000000001</v>
      </c>
      <c r="P86" s="109">
        <v>1.44</v>
      </c>
      <c r="Q86" s="97"/>
      <c r="R86" s="97"/>
      <c r="S86" s="97"/>
      <c r="T86" s="97"/>
      <c r="U86" s="97"/>
      <c r="V86" s="97"/>
      <c r="W86" s="61">
        <f t="shared" si="29"/>
        <v>0.54312865497076024</v>
      </c>
      <c r="X86" s="62">
        <f t="shared" si="30"/>
        <v>294.971</v>
      </c>
      <c r="Y86" s="63">
        <f t="shared" si="32"/>
        <v>0.55341651031894934</v>
      </c>
      <c r="Z86" s="64">
        <f t="shared" si="31"/>
        <v>372.24299999999999</v>
      </c>
      <c r="AA86" s="126">
        <f t="shared" si="33"/>
        <v>0.69839212007504692</v>
      </c>
    </row>
    <row r="87" spans="1:27" x14ac:dyDescent="0.2">
      <c r="A87" s="133" t="s">
        <v>23</v>
      </c>
      <c r="B87" s="6">
        <v>33101</v>
      </c>
      <c r="C87" s="6">
        <v>1068</v>
      </c>
      <c r="D87" s="6">
        <v>336</v>
      </c>
      <c r="E87" s="6">
        <v>40</v>
      </c>
      <c r="F87" s="91">
        <v>88</v>
      </c>
      <c r="G87" s="6">
        <v>463</v>
      </c>
      <c r="H87" s="6">
        <v>35</v>
      </c>
      <c r="I87" s="91">
        <v>92</v>
      </c>
      <c r="J87" s="6">
        <v>987</v>
      </c>
      <c r="K87" s="6">
        <v>126</v>
      </c>
      <c r="L87" s="91">
        <v>87</v>
      </c>
      <c r="M87" s="10">
        <v>7.4</v>
      </c>
      <c r="N87" s="10">
        <v>7.6</v>
      </c>
      <c r="O87" s="20">
        <v>2.1339999999999999</v>
      </c>
      <c r="P87" s="109">
        <v>1.897</v>
      </c>
      <c r="Q87" s="97"/>
      <c r="R87" s="97"/>
      <c r="S87" s="97"/>
      <c r="T87" s="97"/>
      <c r="U87" s="97"/>
      <c r="V87" s="97"/>
      <c r="W87" s="61">
        <f t="shared" si="29"/>
        <v>0.7807017543859649</v>
      </c>
      <c r="X87" s="62">
        <f t="shared" si="30"/>
        <v>358.84800000000001</v>
      </c>
      <c r="Y87" s="63">
        <f t="shared" si="32"/>
        <v>0.67326078799249534</v>
      </c>
      <c r="Z87" s="64">
        <f t="shared" si="31"/>
        <v>494.48399999999998</v>
      </c>
      <c r="AA87" s="126">
        <f t="shared" si="33"/>
        <v>0.92773733583489681</v>
      </c>
    </row>
    <row r="88" spans="1:27" x14ac:dyDescent="0.2">
      <c r="A88" s="133" t="s">
        <v>24</v>
      </c>
      <c r="B88" s="6">
        <v>44977</v>
      </c>
      <c r="C88" s="6">
        <v>1451</v>
      </c>
      <c r="D88" s="6">
        <v>357</v>
      </c>
      <c r="E88" s="6">
        <v>75</v>
      </c>
      <c r="F88" s="91">
        <v>79</v>
      </c>
      <c r="G88" s="6">
        <v>521</v>
      </c>
      <c r="H88" s="38">
        <v>62</v>
      </c>
      <c r="I88" s="91">
        <v>88</v>
      </c>
      <c r="J88" s="6">
        <v>829</v>
      </c>
      <c r="K88" s="6">
        <v>200</v>
      </c>
      <c r="L88" s="91">
        <v>76</v>
      </c>
      <c r="M88" s="10">
        <v>7.6</v>
      </c>
      <c r="N88" s="10">
        <v>7.8</v>
      </c>
      <c r="O88" s="20">
        <v>2.1960000000000002</v>
      </c>
      <c r="P88" s="109">
        <v>2.117</v>
      </c>
      <c r="Q88" s="97"/>
      <c r="R88" s="97"/>
      <c r="S88" s="97"/>
      <c r="T88" s="97"/>
      <c r="U88" s="97"/>
      <c r="V88" s="97"/>
      <c r="W88" s="61">
        <f t="shared" si="29"/>
        <v>1.060672514619883</v>
      </c>
      <c r="X88" s="62">
        <f t="shared" si="30"/>
        <v>518.00699999999995</v>
      </c>
      <c r="Y88" s="63">
        <f t="shared" si="32"/>
        <v>0.97187054409005624</v>
      </c>
      <c r="Z88" s="64">
        <f t="shared" si="31"/>
        <v>755.971</v>
      </c>
      <c r="AA88" s="126">
        <f t="shared" si="33"/>
        <v>1.4183320825515948</v>
      </c>
    </row>
    <row r="89" spans="1:27" x14ac:dyDescent="0.2">
      <c r="A89" s="133" t="s">
        <v>25</v>
      </c>
      <c r="B89" s="6">
        <v>24225</v>
      </c>
      <c r="C89" s="6">
        <v>808</v>
      </c>
      <c r="D89" s="6">
        <v>298</v>
      </c>
      <c r="E89" s="6">
        <v>47</v>
      </c>
      <c r="F89" s="91">
        <v>84</v>
      </c>
      <c r="G89" s="6">
        <v>405</v>
      </c>
      <c r="H89" s="6">
        <v>33</v>
      </c>
      <c r="I89" s="91">
        <v>92</v>
      </c>
      <c r="J89" s="6">
        <v>706</v>
      </c>
      <c r="K89" s="6">
        <v>147</v>
      </c>
      <c r="L89" s="91">
        <v>79</v>
      </c>
      <c r="M89" s="10">
        <v>7.8</v>
      </c>
      <c r="N89" s="10">
        <v>7.6</v>
      </c>
      <c r="O89" s="20">
        <v>1.869</v>
      </c>
      <c r="P89" s="109">
        <v>1.6859999999999999</v>
      </c>
      <c r="Q89" s="97"/>
      <c r="R89" s="97"/>
      <c r="S89" s="97"/>
      <c r="T89" s="97"/>
      <c r="U89" s="97"/>
      <c r="V89" s="97"/>
      <c r="W89" s="61">
        <f t="shared" si="29"/>
        <v>0.59064327485380119</v>
      </c>
      <c r="X89" s="62">
        <f t="shared" si="30"/>
        <v>240.78399999999999</v>
      </c>
      <c r="Y89" s="63">
        <f t="shared" si="32"/>
        <v>0.45175234521575985</v>
      </c>
      <c r="Z89" s="64">
        <f t="shared" si="31"/>
        <v>327.24</v>
      </c>
      <c r="AA89" s="126">
        <f t="shared" si="33"/>
        <v>0.61395872420262665</v>
      </c>
    </row>
    <row r="90" spans="1:27" x14ac:dyDescent="0.2">
      <c r="A90" s="133" t="s">
        <v>26</v>
      </c>
      <c r="B90" s="6">
        <v>19290</v>
      </c>
      <c r="C90" s="6">
        <v>622</v>
      </c>
      <c r="D90" s="6">
        <v>291</v>
      </c>
      <c r="E90" s="6">
        <v>24</v>
      </c>
      <c r="F90" s="91">
        <v>92</v>
      </c>
      <c r="G90" s="6">
        <v>460</v>
      </c>
      <c r="H90" s="6">
        <v>15</v>
      </c>
      <c r="I90" s="91">
        <v>97</v>
      </c>
      <c r="J90" s="6">
        <v>801</v>
      </c>
      <c r="K90" s="6">
        <v>90</v>
      </c>
      <c r="L90" s="91">
        <v>89</v>
      </c>
      <c r="M90" s="10">
        <v>7.7</v>
      </c>
      <c r="N90" s="10">
        <v>7.7</v>
      </c>
      <c r="O90" s="20">
        <v>2.0470000000000002</v>
      </c>
      <c r="P90" s="109">
        <v>1.69</v>
      </c>
      <c r="Q90" s="97"/>
      <c r="R90" s="97"/>
      <c r="S90" s="97"/>
      <c r="T90" s="97"/>
      <c r="U90" s="97"/>
      <c r="V90" s="97"/>
      <c r="W90" s="61">
        <f t="shared" si="29"/>
        <v>0.4546783625730994</v>
      </c>
      <c r="X90" s="62">
        <f t="shared" si="30"/>
        <v>181.00200000000001</v>
      </c>
      <c r="Y90" s="63">
        <f t="shared" si="32"/>
        <v>0.33959099437148221</v>
      </c>
      <c r="Z90" s="64">
        <f t="shared" si="31"/>
        <v>286.12</v>
      </c>
      <c r="AA90" s="126">
        <f t="shared" si="33"/>
        <v>0.53681050656660412</v>
      </c>
    </row>
    <row r="91" spans="1:27" x14ac:dyDescent="0.2">
      <c r="A91" s="133" t="s">
        <v>27</v>
      </c>
      <c r="B91" s="6">
        <v>17351</v>
      </c>
      <c r="C91" s="6">
        <v>578</v>
      </c>
      <c r="D91" s="6">
        <v>314</v>
      </c>
      <c r="E91" s="6">
        <v>26</v>
      </c>
      <c r="F91" s="91">
        <v>92</v>
      </c>
      <c r="G91" s="6">
        <v>469</v>
      </c>
      <c r="H91" s="6">
        <v>18</v>
      </c>
      <c r="I91" s="91">
        <v>96</v>
      </c>
      <c r="J91" s="6">
        <v>839</v>
      </c>
      <c r="K91" s="6">
        <v>97</v>
      </c>
      <c r="L91" s="91">
        <v>88</v>
      </c>
      <c r="M91" s="10">
        <v>7.4</v>
      </c>
      <c r="N91" s="10">
        <v>7.5</v>
      </c>
      <c r="O91" s="20">
        <v>2.0630000000000002</v>
      </c>
      <c r="P91" s="109">
        <v>1.7769999999999999</v>
      </c>
      <c r="Q91" s="97"/>
      <c r="R91" s="97"/>
      <c r="S91" s="97"/>
      <c r="T91" s="97"/>
      <c r="U91" s="97"/>
      <c r="V91" s="97"/>
      <c r="W91" s="61">
        <f t="shared" si="29"/>
        <v>0.42251461988304095</v>
      </c>
      <c r="X91" s="62">
        <f t="shared" si="30"/>
        <v>181.49199999999999</v>
      </c>
      <c r="Y91" s="63">
        <f t="shared" si="32"/>
        <v>0.3405103189493433</v>
      </c>
      <c r="Z91" s="64">
        <f t="shared" si="31"/>
        <v>271.08199999999999</v>
      </c>
      <c r="AA91" s="126">
        <f t="shared" si="33"/>
        <v>0.50859662288930585</v>
      </c>
    </row>
    <row r="92" spans="1:27" ht="13.5" thickBot="1" x14ac:dyDescent="0.25">
      <c r="A92" s="133" t="s">
        <v>28</v>
      </c>
      <c r="B92" s="6">
        <v>18503</v>
      </c>
      <c r="C92" s="6">
        <v>597</v>
      </c>
      <c r="D92" s="6">
        <v>319</v>
      </c>
      <c r="E92" s="6">
        <v>24</v>
      </c>
      <c r="F92" s="91">
        <v>92</v>
      </c>
      <c r="G92" s="6">
        <v>413</v>
      </c>
      <c r="H92" s="23">
        <v>23</v>
      </c>
      <c r="I92" s="91">
        <v>94</v>
      </c>
      <c r="J92" s="6">
        <v>726</v>
      </c>
      <c r="K92" s="25">
        <v>97</v>
      </c>
      <c r="L92" s="91">
        <v>87</v>
      </c>
      <c r="M92" s="10">
        <v>7.7</v>
      </c>
      <c r="N92" s="10">
        <v>7.6</v>
      </c>
      <c r="O92" s="20">
        <v>1.9930000000000001</v>
      </c>
      <c r="P92" s="109">
        <v>1.542</v>
      </c>
      <c r="Q92" s="97"/>
      <c r="R92" s="97"/>
      <c r="S92" s="97"/>
      <c r="T92" s="97"/>
      <c r="U92" s="97"/>
      <c r="V92" s="97"/>
      <c r="W92" s="61">
        <f t="shared" si="29"/>
        <v>0.43640350877192985</v>
      </c>
      <c r="X92" s="62">
        <f t="shared" si="30"/>
        <v>190.44300000000001</v>
      </c>
      <c r="Y92" s="63">
        <f t="shared" si="32"/>
        <v>0.35730393996247656</v>
      </c>
      <c r="Z92" s="64">
        <f t="shared" si="31"/>
        <v>246.56100000000001</v>
      </c>
      <c r="AA92" s="126">
        <f t="shared" si="33"/>
        <v>0.46259099437148221</v>
      </c>
    </row>
    <row r="93" spans="1:27" ht="13.5" thickTop="1" x14ac:dyDescent="0.2">
      <c r="A93" s="83" t="s">
        <v>55</v>
      </c>
      <c r="B93" s="39">
        <f>SUM(B81:B92)</f>
        <v>271174</v>
      </c>
      <c r="C93" s="7"/>
      <c r="D93" s="7"/>
      <c r="E93" s="7"/>
      <c r="F93" s="92"/>
      <c r="G93" s="7"/>
      <c r="H93" s="7"/>
      <c r="I93" s="92"/>
      <c r="J93" s="7"/>
      <c r="K93" s="7"/>
      <c r="L93" s="92"/>
      <c r="M93" s="14">
        <f>SUM(M81:M92)</f>
        <v>92.100000000000009</v>
      </c>
      <c r="N93" s="14"/>
      <c r="O93" s="21"/>
      <c r="P93" s="104"/>
      <c r="Q93" s="97"/>
      <c r="R93" s="97"/>
      <c r="S93" s="97"/>
      <c r="T93" s="97"/>
      <c r="U93" s="97"/>
      <c r="V93" s="97"/>
      <c r="W93" s="85"/>
      <c r="X93" s="86"/>
      <c r="Y93" s="87"/>
      <c r="Z93" s="88"/>
      <c r="AA93" s="127"/>
    </row>
    <row r="94" spans="1:27" ht="13.5" thickBot="1" x14ac:dyDescent="0.25">
      <c r="A94" s="84" t="s">
        <v>56</v>
      </c>
      <c r="B94" s="8">
        <f>AVERAGE(B81:B92)</f>
        <v>22597.833333333332</v>
      </c>
      <c r="C94" s="80">
        <f t="shared" ref="C94:P94" si="34">AVERAGE(C81:C92)</f>
        <v>741.33333333333337</v>
      </c>
      <c r="D94" s="80">
        <f t="shared" si="34"/>
        <v>326.33333333333331</v>
      </c>
      <c r="E94" s="80">
        <f>AVERAGE(E81:E92)</f>
        <v>32.5</v>
      </c>
      <c r="F94" s="90">
        <f>AVERAGE(F81:F92)</f>
        <v>89.833333333333329</v>
      </c>
      <c r="G94" s="80">
        <f>AVERAGE(G81:G92)</f>
        <v>476.25</v>
      </c>
      <c r="H94" s="80">
        <f>AVERAGE(H81:H92)</f>
        <v>26.916666666666668</v>
      </c>
      <c r="I94" s="90">
        <f>AVERAGE(I81:I92)</f>
        <v>94.25</v>
      </c>
      <c r="J94" s="80">
        <f t="shared" si="34"/>
        <v>875.75</v>
      </c>
      <c r="K94" s="80">
        <f>AVERAGE(K81:K92)</f>
        <v>108.66666666666667</v>
      </c>
      <c r="L94" s="90">
        <f>AVERAGE(L81:L92)</f>
        <v>87.25</v>
      </c>
      <c r="M94" s="81">
        <f t="shared" si="34"/>
        <v>7.6750000000000007</v>
      </c>
      <c r="N94" s="81">
        <f t="shared" si="34"/>
        <v>7.6249999999999991</v>
      </c>
      <c r="O94" s="82">
        <f t="shared" si="34"/>
        <v>1.9289166666666668</v>
      </c>
      <c r="P94" s="105">
        <f t="shared" si="34"/>
        <v>1.625416666666667</v>
      </c>
      <c r="Q94" s="97"/>
      <c r="R94" s="97"/>
      <c r="S94" s="97"/>
      <c r="T94" s="97"/>
      <c r="U94" s="97"/>
      <c r="V94" s="97"/>
      <c r="W94" s="128">
        <f>C94/$E$2</f>
        <v>0.54191033138401568</v>
      </c>
      <c r="X94" s="129">
        <f>(C94*D94)/1000</f>
        <v>241.92177777777778</v>
      </c>
      <c r="Y94" s="130">
        <f t="shared" si="32"/>
        <v>0.45388701271628101</v>
      </c>
      <c r="Z94" s="131">
        <f>(C94*G94)/1000</f>
        <v>353.06</v>
      </c>
      <c r="AA94" s="132">
        <f t="shared" ref="AA94" si="35">(Z94)/$G$3</f>
        <v>0.66240150093808636</v>
      </c>
    </row>
    <row r="95" spans="1:27" ht="13.5" thickTop="1" x14ac:dyDescent="0.2"/>
    <row r="96" spans="1:27" ht="13.5" thickBot="1" x14ac:dyDescent="0.25"/>
    <row r="97" spans="1:27" ht="13.5" thickTop="1" x14ac:dyDescent="0.2">
      <c r="A97" s="1" t="s">
        <v>5</v>
      </c>
      <c r="B97" s="2" t="s">
        <v>6</v>
      </c>
      <c r="C97" s="2" t="s">
        <v>29</v>
      </c>
      <c r="D97" s="2" t="s">
        <v>7</v>
      </c>
      <c r="E97" s="2" t="s">
        <v>8</v>
      </c>
      <c r="F97" s="89" t="s">
        <v>2</v>
      </c>
      <c r="G97" s="2" t="s">
        <v>9</v>
      </c>
      <c r="H97" s="2" t="s">
        <v>10</v>
      </c>
      <c r="I97" s="89" t="s">
        <v>3</v>
      </c>
      <c r="J97" s="2" t="s">
        <v>11</v>
      </c>
      <c r="K97" s="2" t="s">
        <v>12</v>
      </c>
      <c r="L97" s="89" t="s">
        <v>13</v>
      </c>
      <c r="M97" s="66" t="s">
        <v>30</v>
      </c>
      <c r="N97" s="66" t="s">
        <v>31</v>
      </c>
      <c r="O97" s="2" t="s">
        <v>32</v>
      </c>
      <c r="P97" s="112" t="s">
        <v>33</v>
      </c>
      <c r="Q97" s="15" t="s">
        <v>66</v>
      </c>
      <c r="R97" s="15" t="s">
        <v>67</v>
      </c>
      <c r="S97" s="89" t="s">
        <v>68</v>
      </c>
      <c r="T97" s="15" t="s">
        <v>69</v>
      </c>
      <c r="U97" s="15" t="s">
        <v>70</v>
      </c>
      <c r="V97" s="89" t="s">
        <v>71</v>
      </c>
      <c r="W97" s="117" t="s">
        <v>38</v>
      </c>
      <c r="X97" s="118" t="s">
        <v>39</v>
      </c>
      <c r="Y97" s="119" t="s">
        <v>40</v>
      </c>
      <c r="Z97" s="120" t="s">
        <v>38</v>
      </c>
      <c r="AA97" s="121" t="s">
        <v>38</v>
      </c>
    </row>
    <row r="98" spans="1:27" ht="14.25" thickBot="1" x14ac:dyDescent="0.25">
      <c r="A98" s="3" t="s">
        <v>57</v>
      </c>
      <c r="B98" s="5" t="s">
        <v>34</v>
      </c>
      <c r="C98" s="5" t="s">
        <v>14</v>
      </c>
      <c r="D98" s="4" t="s">
        <v>15</v>
      </c>
      <c r="E98" s="4" t="s">
        <v>15</v>
      </c>
      <c r="F98" s="90" t="s">
        <v>16</v>
      </c>
      <c r="G98" s="4" t="s">
        <v>15</v>
      </c>
      <c r="H98" s="4" t="s">
        <v>15</v>
      </c>
      <c r="I98" s="90" t="s">
        <v>16</v>
      </c>
      <c r="J98" s="4" t="s">
        <v>15</v>
      </c>
      <c r="K98" s="4" t="s">
        <v>15</v>
      </c>
      <c r="L98" s="90" t="s">
        <v>16</v>
      </c>
      <c r="M98" s="67"/>
      <c r="N98" s="67"/>
      <c r="O98" s="4"/>
      <c r="P98" s="113"/>
      <c r="Q98" s="95" t="s">
        <v>15</v>
      </c>
      <c r="R98" s="95" t="s">
        <v>15</v>
      </c>
      <c r="S98" s="90" t="s">
        <v>16</v>
      </c>
      <c r="T98" s="95" t="s">
        <v>15</v>
      </c>
      <c r="U98" s="95" t="s">
        <v>15</v>
      </c>
      <c r="V98" s="90" t="s">
        <v>16</v>
      </c>
      <c r="W98" s="122" t="s">
        <v>6</v>
      </c>
      <c r="X98" s="123" t="s">
        <v>42</v>
      </c>
      <c r="Y98" s="124" t="s">
        <v>43</v>
      </c>
      <c r="Z98" s="17" t="s">
        <v>44</v>
      </c>
      <c r="AA98" s="125" t="s">
        <v>45</v>
      </c>
    </row>
    <row r="99" spans="1:27" ht="13.5" thickTop="1" x14ac:dyDescent="0.2">
      <c r="A99" s="133" t="s">
        <v>17</v>
      </c>
      <c r="B99" s="26">
        <v>17334</v>
      </c>
      <c r="C99" s="49">
        <v>559</v>
      </c>
      <c r="D99" s="50">
        <v>312</v>
      </c>
      <c r="E99" s="25">
        <v>28</v>
      </c>
      <c r="F99" s="110">
        <v>91</v>
      </c>
      <c r="G99" s="114">
        <v>426</v>
      </c>
      <c r="H99" s="25">
        <v>23</v>
      </c>
      <c r="I99" s="110">
        <v>95</v>
      </c>
      <c r="J99" s="25">
        <v>867</v>
      </c>
      <c r="K99" s="25">
        <v>117</v>
      </c>
      <c r="L99" s="110">
        <v>87</v>
      </c>
      <c r="M99" s="68">
        <v>7.5</v>
      </c>
      <c r="N99" s="68">
        <v>7.6</v>
      </c>
      <c r="O99" s="31">
        <v>1.3480000000000001</v>
      </c>
      <c r="P99" s="111">
        <v>1.0589999999999999</v>
      </c>
      <c r="Q99" s="115">
        <v>68.7</v>
      </c>
      <c r="R99" s="115">
        <v>33.799999999999997</v>
      </c>
      <c r="S99" s="116">
        <v>0.5</v>
      </c>
      <c r="T99" s="115">
        <v>10.3</v>
      </c>
      <c r="U99" s="115">
        <v>8.1999999999999993</v>
      </c>
      <c r="V99" s="116">
        <v>0.2</v>
      </c>
      <c r="W99" s="61">
        <f t="shared" ref="W99:W110" si="36">C99/$E$2</f>
        <v>0.40862573099415206</v>
      </c>
      <c r="X99" s="62">
        <f t="shared" ref="X99:X110" si="37">(C99*D99)/1000</f>
        <v>174.40799999999999</v>
      </c>
      <c r="Y99" s="63">
        <f>(X99)/$G$3</f>
        <v>0.32721951219512191</v>
      </c>
      <c r="Z99" s="64">
        <f t="shared" ref="Z99:Z110" si="38">(C99*G99)/1000</f>
        <v>238.13399999999999</v>
      </c>
      <c r="AA99" s="126">
        <f>(Z99)/$I$3</f>
        <v>0.45707101727447214</v>
      </c>
    </row>
    <row r="100" spans="1:27" x14ac:dyDescent="0.2">
      <c r="A100" s="133" t="s">
        <v>18</v>
      </c>
      <c r="B100" s="26">
        <v>16429</v>
      </c>
      <c r="C100" s="6">
        <v>587</v>
      </c>
      <c r="D100" s="28">
        <v>340</v>
      </c>
      <c r="E100" s="22">
        <v>35</v>
      </c>
      <c r="F100" s="91">
        <v>89</v>
      </c>
      <c r="G100" s="27">
        <v>433</v>
      </c>
      <c r="H100" s="22">
        <v>30</v>
      </c>
      <c r="I100" s="91">
        <v>93</v>
      </c>
      <c r="J100" s="22">
        <v>840</v>
      </c>
      <c r="K100" s="22">
        <v>126</v>
      </c>
      <c r="L100" s="91">
        <v>85</v>
      </c>
      <c r="M100" s="10">
        <v>7.4</v>
      </c>
      <c r="N100" s="10">
        <v>7.5</v>
      </c>
      <c r="O100" s="20">
        <v>1.7</v>
      </c>
      <c r="P100" s="109">
        <v>1.3879999999999999</v>
      </c>
      <c r="Q100" s="79">
        <v>73.900000000000006</v>
      </c>
      <c r="R100" s="79">
        <v>34.1</v>
      </c>
      <c r="S100" s="94">
        <v>0.54</v>
      </c>
      <c r="T100" s="79">
        <v>10.1</v>
      </c>
      <c r="U100" s="79">
        <v>6.37</v>
      </c>
      <c r="V100" s="94">
        <v>0.36</v>
      </c>
      <c r="W100" s="61">
        <f t="shared" si="36"/>
        <v>0.42909356725146197</v>
      </c>
      <c r="X100" s="62">
        <f t="shared" si="37"/>
        <v>199.58</v>
      </c>
      <c r="Y100" s="63">
        <f t="shared" ref="Y100:Y112" si="39">(X100)/$G$3</f>
        <v>0.37444652908067544</v>
      </c>
      <c r="Z100" s="64">
        <f t="shared" si="38"/>
        <v>254.17099999999999</v>
      </c>
      <c r="AA100" s="126">
        <f t="shared" ref="AA100:AA110" si="40">(Z100)/$G$3</f>
        <v>0.47686866791744836</v>
      </c>
    </row>
    <row r="101" spans="1:27" x14ac:dyDescent="0.2">
      <c r="A101" s="133" t="s">
        <v>19</v>
      </c>
      <c r="B101" s="26">
        <v>21220</v>
      </c>
      <c r="C101" s="6">
        <v>685</v>
      </c>
      <c r="D101" s="28">
        <v>304</v>
      </c>
      <c r="E101" s="22">
        <v>22</v>
      </c>
      <c r="F101" s="91">
        <v>92</v>
      </c>
      <c r="G101" s="27">
        <v>391</v>
      </c>
      <c r="H101" s="22">
        <v>20</v>
      </c>
      <c r="I101" s="91">
        <v>94</v>
      </c>
      <c r="J101" s="22">
        <v>726</v>
      </c>
      <c r="K101" s="22">
        <v>88</v>
      </c>
      <c r="L101" s="91">
        <v>87</v>
      </c>
      <c r="M101" s="10">
        <v>7.6</v>
      </c>
      <c r="N101" s="10">
        <v>7.6</v>
      </c>
      <c r="O101" s="20">
        <v>1.4470000000000001</v>
      </c>
      <c r="P101" s="109">
        <v>1.1739999999999999</v>
      </c>
      <c r="Q101" s="79">
        <v>70</v>
      </c>
      <c r="R101" s="79">
        <v>26.5</v>
      </c>
      <c r="S101" s="94">
        <v>0.6</v>
      </c>
      <c r="T101" s="79">
        <v>10.5</v>
      </c>
      <c r="U101" s="79">
        <v>7.06</v>
      </c>
      <c r="V101" s="94">
        <v>0.32</v>
      </c>
      <c r="W101" s="61">
        <f t="shared" si="36"/>
        <v>0.5007309941520468</v>
      </c>
      <c r="X101" s="62">
        <f t="shared" si="37"/>
        <v>208.24</v>
      </c>
      <c r="Y101" s="63">
        <f t="shared" si="39"/>
        <v>0.39069418386491561</v>
      </c>
      <c r="Z101" s="64">
        <f t="shared" si="38"/>
        <v>267.83499999999998</v>
      </c>
      <c r="AA101" s="126">
        <f t="shared" si="40"/>
        <v>0.50250469043151968</v>
      </c>
    </row>
    <row r="102" spans="1:27" x14ac:dyDescent="0.2">
      <c r="A102" s="133" t="s">
        <v>20</v>
      </c>
      <c r="B102" s="6">
        <v>20465</v>
      </c>
      <c r="C102" s="6">
        <v>682</v>
      </c>
      <c r="D102" s="6">
        <v>297</v>
      </c>
      <c r="E102" s="6">
        <v>18</v>
      </c>
      <c r="F102" s="91">
        <v>94</v>
      </c>
      <c r="G102" s="6">
        <v>414</v>
      </c>
      <c r="H102" s="6">
        <v>22</v>
      </c>
      <c r="I102" s="91">
        <v>95</v>
      </c>
      <c r="J102" s="6">
        <v>867</v>
      </c>
      <c r="K102" s="6">
        <v>92</v>
      </c>
      <c r="L102" s="91">
        <v>89</v>
      </c>
      <c r="M102" s="10">
        <v>7.7</v>
      </c>
      <c r="N102" s="10">
        <v>7.6</v>
      </c>
      <c r="O102" s="20">
        <v>1.6140000000000001</v>
      </c>
      <c r="P102" s="109">
        <v>1.4319999999999999</v>
      </c>
      <c r="Q102" s="79">
        <v>71.7</v>
      </c>
      <c r="R102" s="79">
        <v>38.799999999999997</v>
      </c>
      <c r="S102" s="94">
        <v>0.46</v>
      </c>
      <c r="T102" s="79">
        <v>11.3</v>
      </c>
      <c r="U102" s="79">
        <v>7.04</v>
      </c>
      <c r="V102" s="94">
        <v>0.37</v>
      </c>
      <c r="W102" s="61">
        <f t="shared" si="36"/>
        <v>0.49853801169590645</v>
      </c>
      <c r="X102" s="62">
        <f t="shared" si="37"/>
        <v>202.554</v>
      </c>
      <c r="Y102" s="63">
        <f t="shared" si="39"/>
        <v>0.38002626641651033</v>
      </c>
      <c r="Z102" s="64">
        <f t="shared" si="38"/>
        <v>282.34800000000001</v>
      </c>
      <c r="AA102" s="126">
        <f t="shared" si="40"/>
        <v>0.52973358348968103</v>
      </c>
    </row>
    <row r="103" spans="1:27" x14ac:dyDescent="0.2">
      <c r="A103" s="133" t="s">
        <v>21</v>
      </c>
      <c r="B103" s="6">
        <v>21574</v>
      </c>
      <c r="C103" s="6">
        <v>696</v>
      </c>
      <c r="D103" s="6">
        <v>292</v>
      </c>
      <c r="E103" s="6">
        <v>19</v>
      </c>
      <c r="F103" s="91">
        <v>93</v>
      </c>
      <c r="G103" s="6">
        <v>324</v>
      </c>
      <c r="H103" s="6">
        <v>20</v>
      </c>
      <c r="I103" s="91">
        <v>94</v>
      </c>
      <c r="J103" s="6">
        <v>764</v>
      </c>
      <c r="K103" s="6">
        <v>97</v>
      </c>
      <c r="L103" s="91">
        <v>87</v>
      </c>
      <c r="M103" s="10">
        <v>7.7</v>
      </c>
      <c r="N103" s="10">
        <v>7.5</v>
      </c>
      <c r="O103" s="20">
        <v>1.7190000000000001</v>
      </c>
      <c r="P103" s="109">
        <v>1.516</v>
      </c>
      <c r="Q103" s="79">
        <v>69.8</v>
      </c>
      <c r="R103" s="79">
        <v>41.2</v>
      </c>
      <c r="S103" s="94">
        <v>0.41</v>
      </c>
      <c r="T103" s="79">
        <v>8.5</v>
      </c>
      <c r="U103" s="79">
        <v>7.04</v>
      </c>
      <c r="V103" s="94">
        <v>0.17</v>
      </c>
      <c r="W103" s="61">
        <f t="shared" si="36"/>
        <v>0.50877192982456143</v>
      </c>
      <c r="X103" s="62">
        <f t="shared" si="37"/>
        <v>203.232</v>
      </c>
      <c r="Y103" s="63">
        <f t="shared" si="39"/>
        <v>0.38129831144465293</v>
      </c>
      <c r="Z103" s="64">
        <f t="shared" si="38"/>
        <v>225.50399999999999</v>
      </c>
      <c r="AA103" s="126">
        <f t="shared" si="40"/>
        <v>0.42308442776735455</v>
      </c>
    </row>
    <row r="104" spans="1:27" x14ac:dyDescent="0.2">
      <c r="A104" s="133" t="s">
        <v>22</v>
      </c>
      <c r="B104" s="6">
        <v>24519</v>
      </c>
      <c r="C104" s="6">
        <v>817</v>
      </c>
      <c r="D104" s="6">
        <v>227</v>
      </c>
      <c r="E104" s="6">
        <v>16</v>
      </c>
      <c r="F104" s="91">
        <v>93</v>
      </c>
      <c r="G104" s="6">
        <v>393</v>
      </c>
      <c r="H104" s="6">
        <v>19</v>
      </c>
      <c r="I104" s="91">
        <v>95</v>
      </c>
      <c r="J104" s="6">
        <v>762</v>
      </c>
      <c r="K104" s="6">
        <v>92</v>
      </c>
      <c r="L104" s="91">
        <v>88</v>
      </c>
      <c r="M104" s="10">
        <v>7.6</v>
      </c>
      <c r="N104" s="10">
        <v>7.6</v>
      </c>
      <c r="O104" s="20">
        <v>1.8</v>
      </c>
      <c r="P104" s="109">
        <v>1.6779999999999999</v>
      </c>
      <c r="Q104" s="79">
        <v>72</v>
      </c>
      <c r="R104" s="79">
        <v>44.8</v>
      </c>
      <c r="S104" s="94">
        <v>0.38</v>
      </c>
      <c r="T104" s="79">
        <v>10.7</v>
      </c>
      <c r="U104" s="79">
        <v>7.29</v>
      </c>
      <c r="V104" s="94">
        <v>0.32</v>
      </c>
      <c r="W104" s="61">
        <f t="shared" si="36"/>
        <v>0.59722222222222221</v>
      </c>
      <c r="X104" s="62">
        <f t="shared" si="37"/>
        <v>185.459</v>
      </c>
      <c r="Y104" s="63">
        <f t="shared" si="39"/>
        <v>0.34795309568480298</v>
      </c>
      <c r="Z104" s="64">
        <f t="shared" si="38"/>
        <v>321.08100000000002</v>
      </c>
      <c r="AA104" s="126">
        <f t="shared" si="40"/>
        <v>0.60240337711069425</v>
      </c>
    </row>
    <row r="105" spans="1:27" x14ac:dyDescent="0.2">
      <c r="A105" s="133" t="s">
        <v>23</v>
      </c>
      <c r="B105" s="6">
        <v>36982</v>
      </c>
      <c r="C105" s="6">
        <v>1193</v>
      </c>
      <c r="D105" s="6">
        <v>241</v>
      </c>
      <c r="E105" s="6">
        <v>19</v>
      </c>
      <c r="F105" s="91">
        <v>92</v>
      </c>
      <c r="G105" s="6">
        <v>345</v>
      </c>
      <c r="H105" s="6">
        <v>19</v>
      </c>
      <c r="I105" s="91">
        <v>94</v>
      </c>
      <c r="J105" s="6">
        <v>742</v>
      </c>
      <c r="K105" s="6">
        <v>94</v>
      </c>
      <c r="L105" s="91">
        <v>87</v>
      </c>
      <c r="M105" s="10">
        <v>7.7</v>
      </c>
      <c r="N105" s="10">
        <v>7.6</v>
      </c>
      <c r="O105" s="20">
        <v>2.0009999999999999</v>
      </c>
      <c r="P105" s="109">
        <v>1.9379999999999999</v>
      </c>
      <c r="Q105" s="79">
        <v>69.400000000000006</v>
      </c>
      <c r="R105" s="79">
        <v>51.5</v>
      </c>
      <c r="S105" s="94">
        <v>0.26</v>
      </c>
      <c r="T105" s="79">
        <v>10.7</v>
      </c>
      <c r="U105" s="79">
        <v>7.06</v>
      </c>
      <c r="V105" s="94">
        <v>0.32</v>
      </c>
      <c r="W105" s="61">
        <f t="shared" si="36"/>
        <v>0.87207602339181289</v>
      </c>
      <c r="X105" s="62">
        <f t="shared" si="37"/>
        <v>287.51299999999998</v>
      </c>
      <c r="Y105" s="63">
        <f t="shared" si="39"/>
        <v>0.53942401500938086</v>
      </c>
      <c r="Z105" s="64">
        <f t="shared" si="38"/>
        <v>411.58499999999998</v>
      </c>
      <c r="AA105" s="126">
        <f t="shared" si="40"/>
        <v>0.7722045028142589</v>
      </c>
    </row>
    <row r="106" spans="1:27" x14ac:dyDescent="0.2">
      <c r="A106" s="133" t="s">
        <v>24</v>
      </c>
      <c r="B106" s="6">
        <v>44610</v>
      </c>
      <c r="C106" s="6">
        <v>1439</v>
      </c>
      <c r="D106" s="6">
        <v>290</v>
      </c>
      <c r="E106" s="6">
        <v>80</v>
      </c>
      <c r="F106" s="91">
        <v>72</v>
      </c>
      <c r="G106" s="6">
        <v>376</v>
      </c>
      <c r="H106" s="38">
        <v>52</v>
      </c>
      <c r="I106" s="91">
        <v>86</v>
      </c>
      <c r="J106" s="6">
        <v>837</v>
      </c>
      <c r="K106" s="6">
        <v>173</v>
      </c>
      <c r="L106" s="91">
        <v>79</v>
      </c>
      <c r="M106" s="10">
        <v>7.6</v>
      </c>
      <c r="N106" s="10">
        <v>7.5</v>
      </c>
      <c r="O106" s="20">
        <v>2.1789999999999998</v>
      </c>
      <c r="P106" s="109">
        <v>2.194</v>
      </c>
      <c r="Q106" s="79">
        <v>76.7</v>
      </c>
      <c r="R106" s="79">
        <v>64.3</v>
      </c>
      <c r="S106" s="94">
        <v>0.16</v>
      </c>
      <c r="T106" s="79">
        <v>10.5</v>
      </c>
      <c r="U106" s="79">
        <v>7.01</v>
      </c>
      <c r="V106" s="94">
        <v>0.33</v>
      </c>
      <c r="W106" s="61">
        <f t="shared" si="36"/>
        <v>1.0519005847953216</v>
      </c>
      <c r="X106" s="62">
        <f t="shared" si="37"/>
        <v>417.31</v>
      </c>
      <c r="Y106" s="63">
        <f t="shared" si="39"/>
        <v>0.78294559099437144</v>
      </c>
      <c r="Z106" s="64">
        <f t="shared" si="38"/>
        <v>541.06399999999996</v>
      </c>
      <c r="AA106" s="126">
        <f t="shared" si="40"/>
        <v>1.0151294559099437</v>
      </c>
    </row>
    <row r="107" spans="1:27" x14ac:dyDescent="0.2">
      <c r="A107" s="133" t="s">
        <v>25</v>
      </c>
      <c r="B107" s="6">
        <v>23763</v>
      </c>
      <c r="C107" s="6">
        <v>792</v>
      </c>
      <c r="D107" s="6">
        <v>326</v>
      </c>
      <c r="E107" s="6">
        <v>51</v>
      </c>
      <c r="F107" s="91">
        <v>84</v>
      </c>
      <c r="G107" s="6">
        <v>539</v>
      </c>
      <c r="H107" s="6">
        <v>42</v>
      </c>
      <c r="I107" s="91">
        <v>92</v>
      </c>
      <c r="J107" s="6">
        <v>1019</v>
      </c>
      <c r="K107" s="6">
        <v>157</v>
      </c>
      <c r="L107" s="91">
        <v>85</v>
      </c>
      <c r="M107" s="10">
        <v>7.7</v>
      </c>
      <c r="N107" s="10">
        <v>7.6</v>
      </c>
      <c r="O107" s="20">
        <v>2.1389999999999998</v>
      </c>
      <c r="P107" s="109">
        <v>1.9339999999999999</v>
      </c>
      <c r="Q107" s="79">
        <v>72.099999999999994</v>
      </c>
      <c r="R107" s="79">
        <v>56.6</v>
      </c>
      <c r="S107" s="94">
        <v>0.21</v>
      </c>
      <c r="T107" s="79">
        <v>11.8</v>
      </c>
      <c r="U107" s="79">
        <v>6.28</v>
      </c>
      <c r="V107" s="94">
        <v>0.46</v>
      </c>
      <c r="W107" s="61">
        <f t="shared" si="36"/>
        <v>0.57894736842105265</v>
      </c>
      <c r="X107" s="62">
        <f t="shared" si="37"/>
        <v>258.19200000000001</v>
      </c>
      <c r="Y107" s="63">
        <f t="shared" si="39"/>
        <v>0.48441275797373362</v>
      </c>
      <c r="Z107" s="64">
        <f t="shared" si="38"/>
        <v>426.88799999999998</v>
      </c>
      <c r="AA107" s="126">
        <f t="shared" si="40"/>
        <v>0.80091557223264531</v>
      </c>
    </row>
    <row r="108" spans="1:27" x14ac:dyDescent="0.2">
      <c r="A108" s="133" t="s">
        <v>26</v>
      </c>
      <c r="B108" s="6">
        <v>19131</v>
      </c>
      <c r="C108" s="6">
        <v>617</v>
      </c>
      <c r="D108" s="6">
        <v>301</v>
      </c>
      <c r="E108" s="6">
        <v>29</v>
      </c>
      <c r="F108" s="91">
        <v>90</v>
      </c>
      <c r="G108" s="6">
        <v>391</v>
      </c>
      <c r="H108" s="6">
        <v>16</v>
      </c>
      <c r="I108" s="91">
        <v>96</v>
      </c>
      <c r="J108" s="6">
        <v>756</v>
      </c>
      <c r="K108" s="6">
        <v>92</v>
      </c>
      <c r="L108" s="91">
        <v>88</v>
      </c>
      <c r="M108" s="10">
        <v>7.7</v>
      </c>
      <c r="N108" s="10">
        <v>7.6</v>
      </c>
      <c r="O108" s="20">
        <v>2.379</v>
      </c>
      <c r="P108" s="109">
        <v>2.0329999999999999</v>
      </c>
      <c r="Q108" s="79">
        <v>81.7</v>
      </c>
      <c r="R108" s="79">
        <v>27.5</v>
      </c>
      <c r="S108" s="94">
        <v>0.66</v>
      </c>
      <c r="T108" s="79">
        <v>9.8000000000000007</v>
      </c>
      <c r="U108" s="79">
        <v>5.36</v>
      </c>
      <c r="V108" s="94">
        <v>0.45</v>
      </c>
      <c r="W108" s="61">
        <f t="shared" si="36"/>
        <v>0.45102339181286549</v>
      </c>
      <c r="X108" s="62">
        <f t="shared" si="37"/>
        <v>185.71700000000001</v>
      </c>
      <c r="Y108" s="63">
        <f t="shared" si="39"/>
        <v>0.34843714821763605</v>
      </c>
      <c r="Z108" s="64">
        <f t="shared" si="38"/>
        <v>241.24700000000001</v>
      </c>
      <c r="AA108" s="126">
        <f t="shared" si="40"/>
        <v>0.45262101313320829</v>
      </c>
    </row>
    <row r="109" spans="1:27" x14ac:dyDescent="0.2">
      <c r="A109" s="133" t="s">
        <v>27</v>
      </c>
      <c r="B109" s="6">
        <v>16809</v>
      </c>
      <c r="C109" s="6">
        <v>560</v>
      </c>
      <c r="D109" s="6">
        <v>220</v>
      </c>
      <c r="E109" s="6">
        <v>23</v>
      </c>
      <c r="F109" s="91">
        <v>90</v>
      </c>
      <c r="G109" s="6">
        <v>326</v>
      </c>
      <c r="H109" s="6">
        <v>13</v>
      </c>
      <c r="I109" s="91">
        <v>96</v>
      </c>
      <c r="J109" s="6">
        <v>673</v>
      </c>
      <c r="K109" s="6">
        <v>72</v>
      </c>
      <c r="L109" s="91">
        <v>89</v>
      </c>
      <c r="M109" s="10">
        <v>7.8</v>
      </c>
      <c r="N109" s="10">
        <v>7.5</v>
      </c>
      <c r="O109" s="20">
        <v>2.11</v>
      </c>
      <c r="P109" s="109">
        <v>1.8720000000000001</v>
      </c>
      <c r="Q109" s="79">
        <v>64</v>
      </c>
      <c r="R109" s="79">
        <v>26.2</v>
      </c>
      <c r="S109" s="94">
        <v>0.59</v>
      </c>
      <c r="T109" s="79">
        <v>9</v>
      </c>
      <c r="U109" s="79">
        <v>6.19</v>
      </c>
      <c r="V109" s="94">
        <v>0.31</v>
      </c>
      <c r="W109" s="61">
        <f t="shared" si="36"/>
        <v>0.40935672514619881</v>
      </c>
      <c r="X109" s="62">
        <f t="shared" si="37"/>
        <v>123.2</v>
      </c>
      <c r="Y109" s="63">
        <f t="shared" si="39"/>
        <v>0.23114446529080676</v>
      </c>
      <c r="Z109" s="64">
        <f t="shared" si="38"/>
        <v>182.56</v>
      </c>
      <c r="AA109" s="126">
        <f t="shared" si="40"/>
        <v>0.34251407129455913</v>
      </c>
    </row>
    <row r="110" spans="1:27" ht="13.5" thickBot="1" x14ac:dyDescent="0.25">
      <c r="A110" s="133" t="s">
        <v>28</v>
      </c>
      <c r="B110" s="6">
        <v>17206</v>
      </c>
      <c r="C110" s="6">
        <v>555</v>
      </c>
      <c r="D110" s="6">
        <v>312</v>
      </c>
      <c r="E110" s="6">
        <v>19</v>
      </c>
      <c r="F110" s="91">
        <v>94</v>
      </c>
      <c r="G110" s="6">
        <v>473</v>
      </c>
      <c r="H110" s="23">
        <v>20</v>
      </c>
      <c r="I110" s="91">
        <v>96</v>
      </c>
      <c r="J110" s="6">
        <v>818</v>
      </c>
      <c r="K110" s="25">
        <v>97</v>
      </c>
      <c r="L110" s="91">
        <v>88</v>
      </c>
      <c r="M110" s="10">
        <v>7.7</v>
      </c>
      <c r="N110" s="10">
        <v>7.6</v>
      </c>
      <c r="O110" s="20">
        <v>2.4830000000000001</v>
      </c>
      <c r="P110" s="109">
        <v>2.1930000000000001</v>
      </c>
      <c r="Q110" s="79">
        <v>71</v>
      </c>
      <c r="R110" s="79">
        <v>29.3</v>
      </c>
      <c r="S110" s="94">
        <v>0.59</v>
      </c>
      <c r="T110" s="79">
        <v>10.7</v>
      </c>
      <c r="U110" s="79">
        <v>7.2</v>
      </c>
      <c r="V110" s="94">
        <v>0.32</v>
      </c>
      <c r="W110" s="61">
        <f t="shared" si="36"/>
        <v>0.4057017543859649</v>
      </c>
      <c r="X110" s="62">
        <f t="shared" si="37"/>
        <v>173.16</v>
      </c>
      <c r="Y110" s="63">
        <f t="shared" si="39"/>
        <v>0.32487804878048782</v>
      </c>
      <c r="Z110" s="64">
        <f t="shared" si="38"/>
        <v>262.51499999999999</v>
      </c>
      <c r="AA110" s="126">
        <f t="shared" si="40"/>
        <v>0.49252345215759846</v>
      </c>
    </row>
    <row r="111" spans="1:27" ht="13.5" thickTop="1" x14ac:dyDescent="0.2">
      <c r="A111" s="83" t="s">
        <v>58</v>
      </c>
      <c r="B111" s="39">
        <f>SUM(B99:B110)</f>
        <v>280042</v>
      </c>
      <c r="C111" s="7"/>
      <c r="D111" s="7"/>
      <c r="E111" s="7"/>
      <c r="F111" s="92"/>
      <c r="G111" s="7"/>
      <c r="H111" s="7"/>
      <c r="I111" s="92"/>
      <c r="J111" s="7"/>
      <c r="K111" s="7"/>
      <c r="L111" s="92"/>
      <c r="M111" s="14"/>
      <c r="N111" s="14"/>
      <c r="O111" s="21"/>
      <c r="P111" s="104"/>
      <c r="Q111" s="21"/>
      <c r="R111" s="21"/>
      <c r="S111" s="92"/>
      <c r="T111" s="21"/>
      <c r="U111" s="21"/>
      <c r="V111" s="92"/>
      <c r="W111" s="85"/>
      <c r="X111" s="86"/>
      <c r="Y111" s="87"/>
      <c r="Z111" s="88"/>
      <c r="AA111" s="127"/>
    </row>
    <row r="112" spans="1:27" ht="13.5" thickBot="1" x14ac:dyDescent="0.25">
      <c r="A112" s="84" t="s">
        <v>59</v>
      </c>
      <c r="B112" s="8">
        <f>AVERAGE(B99:B110)</f>
        <v>23336.833333333332</v>
      </c>
      <c r="C112" s="80">
        <f t="shared" ref="C112:P112" si="41">AVERAGE(C99:C110)</f>
        <v>765.16666666666663</v>
      </c>
      <c r="D112" s="80">
        <f t="shared" si="41"/>
        <v>288.5</v>
      </c>
      <c r="E112" s="80">
        <f>AVERAGE(E99:E110)</f>
        <v>29.916666666666668</v>
      </c>
      <c r="F112" s="90">
        <f>AVERAGE(F99:F110)</f>
        <v>89.5</v>
      </c>
      <c r="G112" s="80">
        <f>AVERAGE(G99:G110)</f>
        <v>402.58333333333331</v>
      </c>
      <c r="H112" s="80">
        <f>AVERAGE(H99:H110)</f>
        <v>24.666666666666668</v>
      </c>
      <c r="I112" s="90">
        <f>AVERAGE(I99:I110)</f>
        <v>93.833333333333329</v>
      </c>
      <c r="J112" s="80">
        <f t="shared" si="41"/>
        <v>805.91666666666663</v>
      </c>
      <c r="K112" s="80">
        <f>AVERAGE(K99:K110)</f>
        <v>108.08333333333333</v>
      </c>
      <c r="L112" s="90">
        <f>AVERAGE(L99:L110)</f>
        <v>86.583333333333329</v>
      </c>
      <c r="M112" s="81">
        <f t="shared" si="41"/>
        <v>7.6416666666666666</v>
      </c>
      <c r="N112" s="81">
        <f t="shared" si="41"/>
        <v>7.5666666666666655</v>
      </c>
      <c r="O112" s="82">
        <f t="shared" si="41"/>
        <v>1.9099166666666667</v>
      </c>
      <c r="P112" s="105">
        <f t="shared" si="41"/>
        <v>1.7009166666666669</v>
      </c>
      <c r="Q112" s="81">
        <f t="shared" ref="Q112:S112" si="42">AVERAGE(Q99:Q110)</f>
        <v>71.750000000000014</v>
      </c>
      <c r="R112" s="81">
        <f t="shared" si="42"/>
        <v>39.550000000000004</v>
      </c>
      <c r="S112" s="90">
        <f t="shared" si="42"/>
        <v>0.44666666666666671</v>
      </c>
      <c r="T112" s="81">
        <f t="shared" ref="T112:V112" si="43">AVERAGE(T99:T110)</f>
        <v>10.325000000000001</v>
      </c>
      <c r="U112" s="81">
        <f t="shared" si="43"/>
        <v>6.8416666666666677</v>
      </c>
      <c r="V112" s="90">
        <f t="shared" si="43"/>
        <v>0.32750000000000001</v>
      </c>
      <c r="W112" s="128">
        <f>C112/$E$2</f>
        <v>0.55933235867446396</v>
      </c>
      <c r="X112" s="129">
        <f>(C112*D112)/1000</f>
        <v>220.75058333333331</v>
      </c>
      <c r="Y112" s="130">
        <f t="shared" si="39"/>
        <v>0.41416619762351464</v>
      </c>
      <c r="Z112" s="131">
        <f>(C112*G112)/1000</f>
        <v>308.04334722222217</v>
      </c>
      <c r="AA112" s="132">
        <f t="shared" ref="AA112" si="44">(Z112)/$G$3</f>
        <v>0.57794249009797782</v>
      </c>
    </row>
    <row r="113" spans="1:27" ht="13.5" thickTop="1" x14ac:dyDescent="0.2"/>
    <row r="114" spans="1:27" ht="13.5" thickBot="1" x14ac:dyDescent="0.25"/>
    <row r="115" spans="1:27" ht="13.5" thickTop="1" x14ac:dyDescent="0.2">
      <c r="A115" s="1" t="s">
        <v>5</v>
      </c>
      <c r="B115" s="2" t="s">
        <v>6</v>
      </c>
      <c r="C115" s="2" t="s">
        <v>29</v>
      </c>
      <c r="D115" s="2" t="s">
        <v>7</v>
      </c>
      <c r="E115" s="2" t="s">
        <v>8</v>
      </c>
      <c r="F115" s="89" t="s">
        <v>2</v>
      </c>
      <c r="G115" s="2" t="s">
        <v>9</v>
      </c>
      <c r="H115" s="2" t="s">
        <v>10</v>
      </c>
      <c r="I115" s="89" t="s">
        <v>3</v>
      </c>
      <c r="J115" s="2" t="s">
        <v>11</v>
      </c>
      <c r="K115" s="2" t="s">
        <v>12</v>
      </c>
      <c r="L115" s="89" t="s">
        <v>13</v>
      </c>
      <c r="M115" s="66" t="s">
        <v>30</v>
      </c>
      <c r="N115" s="66" t="s">
        <v>31</v>
      </c>
      <c r="O115" s="2" t="s">
        <v>32</v>
      </c>
      <c r="P115" s="112" t="s">
        <v>33</v>
      </c>
      <c r="Q115" s="15" t="s">
        <v>66</v>
      </c>
      <c r="R115" s="15" t="s">
        <v>67</v>
      </c>
      <c r="S115" s="89" t="s">
        <v>68</v>
      </c>
      <c r="T115" s="15" t="s">
        <v>69</v>
      </c>
      <c r="U115" s="15" t="s">
        <v>70</v>
      </c>
      <c r="V115" s="89" t="s">
        <v>71</v>
      </c>
      <c r="W115" s="117" t="s">
        <v>38</v>
      </c>
      <c r="X115" s="118" t="s">
        <v>39</v>
      </c>
      <c r="Y115" s="119" t="s">
        <v>40</v>
      </c>
      <c r="Z115" s="120" t="s">
        <v>38</v>
      </c>
      <c r="AA115" s="121" t="s">
        <v>38</v>
      </c>
    </row>
    <row r="116" spans="1:27" ht="14.25" thickBot="1" x14ac:dyDescent="0.25">
      <c r="A116" s="3" t="s">
        <v>60</v>
      </c>
      <c r="B116" s="5" t="s">
        <v>34</v>
      </c>
      <c r="C116" s="5" t="s">
        <v>14</v>
      </c>
      <c r="D116" s="4" t="s">
        <v>15</v>
      </c>
      <c r="E116" s="4" t="s">
        <v>15</v>
      </c>
      <c r="F116" s="90" t="s">
        <v>16</v>
      </c>
      <c r="G116" s="4" t="s">
        <v>15</v>
      </c>
      <c r="H116" s="4" t="s">
        <v>15</v>
      </c>
      <c r="I116" s="90" t="s">
        <v>16</v>
      </c>
      <c r="J116" s="4" t="s">
        <v>15</v>
      </c>
      <c r="K116" s="4" t="s">
        <v>15</v>
      </c>
      <c r="L116" s="90" t="s">
        <v>16</v>
      </c>
      <c r="M116" s="67"/>
      <c r="N116" s="67"/>
      <c r="O116" s="4"/>
      <c r="P116" s="113"/>
      <c r="Q116" s="95" t="s">
        <v>15</v>
      </c>
      <c r="R116" s="95" t="s">
        <v>15</v>
      </c>
      <c r="S116" s="90" t="s">
        <v>16</v>
      </c>
      <c r="T116" s="95" t="s">
        <v>15</v>
      </c>
      <c r="U116" s="95" t="s">
        <v>15</v>
      </c>
      <c r="V116" s="90" t="s">
        <v>16</v>
      </c>
      <c r="W116" s="122" t="s">
        <v>6</v>
      </c>
      <c r="X116" s="123" t="s">
        <v>42</v>
      </c>
      <c r="Y116" s="124" t="s">
        <v>43</v>
      </c>
      <c r="Z116" s="17" t="s">
        <v>44</v>
      </c>
      <c r="AA116" s="125" t="s">
        <v>45</v>
      </c>
    </row>
    <row r="117" spans="1:27" ht="13.5" thickTop="1" x14ac:dyDescent="0.2">
      <c r="A117" s="133" t="s">
        <v>17</v>
      </c>
      <c r="B117" s="32">
        <v>18568</v>
      </c>
      <c r="C117" s="33">
        <v>599</v>
      </c>
      <c r="D117" s="34">
        <v>287</v>
      </c>
      <c r="E117" s="35">
        <v>28</v>
      </c>
      <c r="F117" s="91">
        <v>90</v>
      </c>
      <c r="G117" s="36">
        <v>451</v>
      </c>
      <c r="H117" s="35">
        <v>21</v>
      </c>
      <c r="I117" s="91">
        <v>95</v>
      </c>
      <c r="J117" s="35">
        <v>784</v>
      </c>
      <c r="K117" s="35">
        <v>101</v>
      </c>
      <c r="L117" s="91">
        <v>87</v>
      </c>
      <c r="M117" s="69">
        <v>7.7</v>
      </c>
      <c r="N117" s="69">
        <v>7.7</v>
      </c>
      <c r="O117" s="37">
        <v>2.403</v>
      </c>
      <c r="P117" s="109">
        <v>3.0910000000000002</v>
      </c>
      <c r="Q117" s="71">
        <v>69.671428571428578</v>
      </c>
      <c r="R117" s="72">
        <v>32.028571428571425</v>
      </c>
      <c r="S117" s="94">
        <v>0.53886736659483347</v>
      </c>
      <c r="T117" s="73">
        <v>12.700000000000001</v>
      </c>
      <c r="U117" s="74">
        <v>7.1514285714285721</v>
      </c>
      <c r="V117" s="94">
        <v>0.43360574042813665</v>
      </c>
      <c r="W117" s="61">
        <f t="shared" ref="W117:W128" si="45">C117/$E$2</f>
        <v>0.4378654970760234</v>
      </c>
      <c r="X117" s="62">
        <f t="shared" ref="X117:X128" si="46">(C117*D117)/1000</f>
        <v>171.91300000000001</v>
      </c>
      <c r="Y117" s="63">
        <f>(X117)/$G$3</f>
        <v>0.32253846153846155</v>
      </c>
      <c r="Z117" s="64">
        <f t="shared" ref="Z117:Z128" si="47">(C117*G117)/1000</f>
        <v>270.149</v>
      </c>
      <c r="AA117" s="126">
        <f>(Z117)/$I$3</f>
        <v>0.51852015355086367</v>
      </c>
    </row>
    <row r="118" spans="1:27" x14ac:dyDescent="0.2">
      <c r="A118" s="133" t="s">
        <v>18</v>
      </c>
      <c r="B118" s="26">
        <v>18097</v>
      </c>
      <c r="C118" s="6">
        <v>624</v>
      </c>
      <c r="D118" s="28">
        <v>218</v>
      </c>
      <c r="E118" s="22">
        <v>17</v>
      </c>
      <c r="F118" s="91">
        <v>92</v>
      </c>
      <c r="G118" s="27">
        <v>403</v>
      </c>
      <c r="H118" s="22">
        <v>18</v>
      </c>
      <c r="I118" s="91">
        <v>96</v>
      </c>
      <c r="J118" s="22">
        <v>711</v>
      </c>
      <c r="K118" s="22">
        <v>87</v>
      </c>
      <c r="L118" s="91">
        <v>88</v>
      </c>
      <c r="M118" s="10">
        <v>7.6</v>
      </c>
      <c r="N118" s="10">
        <v>7.6</v>
      </c>
      <c r="O118" s="20">
        <v>2.0819999999999999</v>
      </c>
      <c r="P118" s="109">
        <v>1.9590000000000001</v>
      </c>
      <c r="Q118" s="71">
        <v>67.400000000000006</v>
      </c>
      <c r="R118" s="72">
        <v>38</v>
      </c>
      <c r="S118" s="94">
        <v>0.44</v>
      </c>
      <c r="T118" s="73">
        <v>8.6999999999999993</v>
      </c>
      <c r="U118" s="74">
        <v>6.33</v>
      </c>
      <c r="V118" s="94">
        <v>0.27</v>
      </c>
      <c r="W118" s="61">
        <f t="shared" si="45"/>
        <v>0.45614035087719296</v>
      </c>
      <c r="X118" s="62">
        <f t="shared" si="46"/>
        <v>136.03200000000001</v>
      </c>
      <c r="Y118" s="63">
        <f t="shared" ref="Y118:Y130" si="48">(X118)/$G$3</f>
        <v>0.25521951219512196</v>
      </c>
      <c r="Z118" s="64">
        <f t="shared" si="47"/>
        <v>251.47200000000001</v>
      </c>
      <c r="AA118" s="126">
        <f t="shared" ref="AA118:AA128" si="49">(Z118)/$G$3</f>
        <v>0.47180487804878052</v>
      </c>
    </row>
    <row r="119" spans="1:27" x14ac:dyDescent="0.2">
      <c r="A119" s="133" t="s">
        <v>19</v>
      </c>
      <c r="B119" s="26">
        <v>20696</v>
      </c>
      <c r="C119" s="6">
        <v>714</v>
      </c>
      <c r="D119" s="28">
        <v>262</v>
      </c>
      <c r="E119" s="22">
        <v>20</v>
      </c>
      <c r="F119" s="91">
        <v>92</v>
      </c>
      <c r="G119" s="27">
        <v>364</v>
      </c>
      <c r="H119" s="22">
        <v>11</v>
      </c>
      <c r="I119" s="91">
        <v>97</v>
      </c>
      <c r="J119" s="22">
        <v>722</v>
      </c>
      <c r="K119" s="22">
        <v>84</v>
      </c>
      <c r="L119" s="91">
        <v>88</v>
      </c>
      <c r="M119" s="10">
        <v>7.7</v>
      </c>
      <c r="N119" s="10">
        <v>7.6</v>
      </c>
      <c r="O119" s="20">
        <v>1.738</v>
      </c>
      <c r="P119" s="109">
        <v>1.5369999999999999</v>
      </c>
      <c r="Q119" s="72">
        <v>63.9</v>
      </c>
      <c r="R119" s="72">
        <v>34.200000000000003</v>
      </c>
      <c r="S119" s="94">
        <v>0.46</v>
      </c>
      <c r="T119" s="73">
        <v>8.1</v>
      </c>
      <c r="U119" s="74">
        <v>6.59</v>
      </c>
      <c r="V119" s="94">
        <v>0.19</v>
      </c>
      <c r="W119" s="61">
        <f t="shared" si="45"/>
        <v>0.52192982456140347</v>
      </c>
      <c r="X119" s="62">
        <f t="shared" si="46"/>
        <v>187.06800000000001</v>
      </c>
      <c r="Y119" s="63">
        <f t="shared" si="48"/>
        <v>0.35097185741088183</v>
      </c>
      <c r="Z119" s="64">
        <f t="shared" si="47"/>
        <v>259.89600000000002</v>
      </c>
      <c r="AA119" s="126">
        <f t="shared" si="49"/>
        <v>0.48760975609756102</v>
      </c>
    </row>
    <row r="120" spans="1:27" x14ac:dyDescent="0.2">
      <c r="A120" s="133" t="s">
        <v>20</v>
      </c>
      <c r="B120" s="6">
        <v>20023</v>
      </c>
      <c r="C120" s="6">
        <v>667</v>
      </c>
      <c r="D120" s="6">
        <v>284</v>
      </c>
      <c r="E120" s="6">
        <v>18</v>
      </c>
      <c r="F120" s="91">
        <v>94</v>
      </c>
      <c r="G120" s="6">
        <v>337</v>
      </c>
      <c r="H120" s="6">
        <v>9</v>
      </c>
      <c r="I120" s="91">
        <v>97</v>
      </c>
      <c r="J120" s="6">
        <v>778</v>
      </c>
      <c r="K120" s="6">
        <v>78</v>
      </c>
      <c r="L120" s="91">
        <v>90</v>
      </c>
      <c r="M120" s="10">
        <v>7.7</v>
      </c>
      <c r="N120" s="10">
        <v>7.6</v>
      </c>
      <c r="O120" s="20">
        <v>2.0449999999999999</v>
      </c>
      <c r="P120" s="109">
        <v>1.577</v>
      </c>
      <c r="Q120" s="11">
        <v>76.599999999999994</v>
      </c>
      <c r="R120" s="72">
        <v>32.1</v>
      </c>
      <c r="S120" s="94">
        <v>0.57999999999999996</v>
      </c>
      <c r="T120" s="73">
        <v>13.5</v>
      </c>
      <c r="U120" s="11">
        <v>8.07</v>
      </c>
      <c r="V120" s="94">
        <v>0.4</v>
      </c>
      <c r="W120" s="61">
        <f t="shared" si="45"/>
        <v>0.48757309941520466</v>
      </c>
      <c r="X120" s="62">
        <f t="shared" si="46"/>
        <v>189.428</v>
      </c>
      <c r="Y120" s="63">
        <f t="shared" si="48"/>
        <v>0.35539962476547843</v>
      </c>
      <c r="Z120" s="64">
        <f t="shared" si="47"/>
        <v>224.779</v>
      </c>
      <c r="AA120" s="126">
        <f t="shared" si="49"/>
        <v>0.42172420262664162</v>
      </c>
    </row>
    <row r="121" spans="1:27" x14ac:dyDescent="0.2">
      <c r="A121" s="133" t="s">
        <v>21</v>
      </c>
      <c r="B121" s="6">
        <v>21061</v>
      </c>
      <c r="C121" s="6">
        <v>679</v>
      </c>
      <c r="D121" s="6">
        <v>295</v>
      </c>
      <c r="E121" s="6">
        <v>23</v>
      </c>
      <c r="F121" s="91">
        <v>92</v>
      </c>
      <c r="G121" s="6">
        <v>429</v>
      </c>
      <c r="H121" s="6">
        <v>16</v>
      </c>
      <c r="I121" s="91">
        <v>96</v>
      </c>
      <c r="J121" s="6">
        <v>911</v>
      </c>
      <c r="K121" s="6">
        <v>89</v>
      </c>
      <c r="L121" s="91">
        <v>90</v>
      </c>
      <c r="M121" s="10">
        <v>7.6</v>
      </c>
      <c r="N121" s="10">
        <v>7.6</v>
      </c>
      <c r="O121" s="20">
        <v>1.9259999999999999</v>
      </c>
      <c r="P121" s="109">
        <v>1.8180000000000001</v>
      </c>
      <c r="Q121" s="11">
        <v>74</v>
      </c>
      <c r="R121" s="72">
        <v>39.700000000000003</v>
      </c>
      <c r="S121" s="94">
        <v>0.46</v>
      </c>
      <c r="T121" s="73">
        <v>10.6</v>
      </c>
      <c r="U121" s="11">
        <v>7.5</v>
      </c>
      <c r="V121" s="94">
        <v>0.28999999999999998</v>
      </c>
      <c r="W121" s="61">
        <f t="shared" si="45"/>
        <v>0.49634502923976609</v>
      </c>
      <c r="X121" s="62">
        <f t="shared" si="46"/>
        <v>200.30500000000001</v>
      </c>
      <c r="Y121" s="63">
        <f t="shared" si="48"/>
        <v>0.37580675422138837</v>
      </c>
      <c r="Z121" s="64">
        <f t="shared" si="47"/>
        <v>291.291</v>
      </c>
      <c r="AA121" s="126">
        <f t="shared" si="49"/>
        <v>0.54651219512195126</v>
      </c>
    </row>
    <row r="122" spans="1:27" x14ac:dyDescent="0.2">
      <c r="A122" s="133" t="s">
        <v>22</v>
      </c>
      <c r="B122" s="6">
        <v>23304</v>
      </c>
      <c r="C122" s="6">
        <v>777</v>
      </c>
      <c r="D122" s="6">
        <v>255</v>
      </c>
      <c r="E122" s="6">
        <v>18</v>
      </c>
      <c r="F122" s="91">
        <v>93</v>
      </c>
      <c r="G122" s="6">
        <v>376</v>
      </c>
      <c r="H122" s="6">
        <v>22</v>
      </c>
      <c r="I122" s="91">
        <v>94</v>
      </c>
      <c r="J122" s="6">
        <v>806</v>
      </c>
      <c r="K122" s="6">
        <v>93</v>
      </c>
      <c r="L122" s="91">
        <v>88</v>
      </c>
      <c r="M122" s="10">
        <v>7.6</v>
      </c>
      <c r="N122" s="10">
        <v>7.6</v>
      </c>
      <c r="O122" s="6">
        <v>1910</v>
      </c>
      <c r="P122" s="109">
        <v>1.782</v>
      </c>
      <c r="Q122" s="11">
        <v>78.599999999999994</v>
      </c>
      <c r="R122" s="72">
        <v>45.7</v>
      </c>
      <c r="S122" s="94">
        <v>0.41</v>
      </c>
      <c r="T122" s="73">
        <v>10.9</v>
      </c>
      <c r="U122" s="11">
        <v>7.31</v>
      </c>
      <c r="V122" s="94">
        <v>0.33</v>
      </c>
      <c r="W122" s="61">
        <f t="shared" si="45"/>
        <v>0.56798245614035092</v>
      </c>
      <c r="X122" s="62">
        <f t="shared" si="46"/>
        <v>198.13499999999999</v>
      </c>
      <c r="Y122" s="63">
        <f t="shared" si="48"/>
        <v>0.37173545966228894</v>
      </c>
      <c r="Z122" s="64">
        <f t="shared" si="47"/>
        <v>292.15199999999999</v>
      </c>
      <c r="AA122" s="126">
        <f t="shared" si="49"/>
        <v>0.54812757973733583</v>
      </c>
    </row>
    <row r="123" spans="1:27" x14ac:dyDescent="0.2">
      <c r="A123" s="133" t="s">
        <v>23</v>
      </c>
      <c r="B123" s="6">
        <v>34121</v>
      </c>
      <c r="C123" s="6">
        <v>1101</v>
      </c>
      <c r="D123" s="6">
        <v>309</v>
      </c>
      <c r="E123" s="6">
        <v>57</v>
      </c>
      <c r="F123" s="91">
        <v>82</v>
      </c>
      <c r="G123" s="6">
        <v>496</v>
      </c>
      <c r="H123" s="6">
        <v>45</v>
      </c>
      <c r="I123" s="91">
        <v>91</v>
      </c>
      <c r="J123" s="6">
        <v>888</v>
      </c>
      <c r="K123" s="6">
        <v>150</v>
      </c>
      <c r="L123" s="91">
        <v>83</v>
      </c>
      <c r="M123" s="10">
        <v>7.4</v>
      </c>
      <c r="N123" s="10">
        <v>7.7</v>
      </c>
      <c r="O123" s="6">
        <v>2019</v>
      </c>
      <c r="P123" s="109">
        <v>2.2240000000000002</v>
      </c>
      <c r="Q123" s="72">
        <v>81.599999999999994</v>
      </c>
      <c r="R123" s="72">
        <v>45.9</v>
      </c>
      <c r="S123" s="94">
        <v>0.42</v>
      </c>
      <c r="T123" s="75">
        <v>11</v>
      </c>
      <c r="U123" s="75">
        <v>7.1</v>
      </c>
      <c r="V123" s="94">
        <v>0.35</v>
      </c>
      <c r="W123" s="61">
        <f t="shared" si="45"/>
        <v>0.80482456140350878</v>
      </c>
      <c r="X123" s="62">
        <f t="shared" si="46"/>
        <v>340.209</v>
      </c>
      <c r="Y123" s="63">
        <f t="shared" si="48"/>
        <v>0.63829080675422134</v>
      </c>
      <c r="Z123" s="64">
        <f t="shared" si="47"/>
        <v>546.096</v>
      </c>
      <c r="AA123" s="126">
        <f t="shared" si="49"/>
        <v>1.0245703564727955</v>
      </c>
    </row>
    <row r="124" spans="1:27" x14ac:dyDescent="0.2">
      <c r="A124" s="133" t="s">
        <v>24</v>
      </c>
      <c r="B124" s="6">
        <v>43878</v>
      </c>
      <c r="C124" s="6">
        <v>1415</v>
      </c>
      <c r="D124" s="6">
        <v>295</v>
      </c>
      <c r="E124" s="6">
        <v>90</v>
      </c>
      <c r="F124" s="91">
        <v>69</v>
      </c>
      <c r="G124" s="6">
        <v>590</v>
      </c>
      <c r="H124" s="38">
        <v>85</v>
      </c>
      <c r="I124" s="91">
        <v>86</v>
      </c>
      <c r="J124" s="6">
        <v>963</v>
      </c>
      <c r="K124" s="6">
        <v>199</v>
      </c>
      <c r="L124" s="91">
        <v>79</v>
      </c>
      <c r="M124" s="10">
        <v>7.5</v>
      </c>
      <c r="N124" s="10">
        <v>7.7</v>
      </c>
      <c r="O124" s="20">
        <v>2.1190000000000002</v>
      </c>
      <c r="P124" s="109">
        <v>1.986</v>
      </c>
      <c r="Q124" s="72">
        <v>129.6</v>
      </c>
      <c r="R124" s="72">
        <v>79.3</v>
      </c>
      <c r="S124" s="94">
        <v>0.37</v>
      </c>
      <c r="T124" s="76">
        <v>11</v>
      </c>
      <c r="U124" s="75">
        <v>6.7</v>
      </c>
      <c r="V124" s="94">
        <v>0.39</v>
      </c>
      <c r="W124" s="61">
        <f t="shared" si="45"/>
        <v>1.0343567251461989</v>
      </c>
      <c r="X124" s="62">
        <f t="shared" si="46"/>
        <v>417.42500000000001</v>
      </c>
      <c r="Y124" s="63">
        <f t="shared" si="48"/>
        <v>0.78316135084427774</v>
      </c>
      <c r="Z124" s="64">
        <f t="shared" si="47"/>
        <v>834.85</v>
      </c>
      <c r="AA124" s="126">
        <f t="shared" si="49"/>
        <v>1.5663227016885555</v>
      </c>
    </row>
    <row r="125" spans="1:27" x14ac:dyDescent="0.2">
      <c r="A125" s="133" t="s">
        <v>25</v>
      </c>
      <c r="B125" s="6">
        <v>24937</v>
      </c>
      <c r="C125" s="6">
        <v>831</v>
      </c>
      <c r="D125" s="6">
        <v>260</v>
      </c>
      <c r="E125" s="6">
        <v>74</v>
      </c>
      <c r="F125" s="91">
        <v>72</v>
      </c>
      <c r="G125" s="6">
        <v>397</v>
      </c>
      <c r="H125" s="6">
        <v>35</v>
      </c>
      <c r="I125" s="91">
        <v>91</v>
      </c>
      <c r="J125" s="6">
        <v>788</v>
      </c>
      <c r="K125" s="6">
        <v>148</v>
      </c>
      <c r="L125" s="91">
        <v>81</v>
      </c>
      <c r="M125" s="10">
        <v>7.4</v>
      </c>
      <c r="N125" s="10">
        <v>7.5</v>
      </c>
      <c r="O125" s="20">
        <v>2.2890000000000001</v>
      </c>
      <c r="P125" s="109">
        <v>2.0369999999999999</v>
      </c>
      <c r="Q125" s="72">
        <v>97.4</v>
      </c>
      <c r="R125" s="72">
        <v>66.5</v>
      </c>
      <c r="S125" s="94">
        <v>0.32</v>
      </c>
      <c r="T125" s="75">
        <v>12.7</v>
      </c>
      <c r="U125" s="75">
        <v>6.15</v>
      </c>
      <c r="V125" s="94">
        <v>0.52</v>
      </c>
      <c r="W125" s="61">
        <f t="shared" si="45"/>
        <v>0.60745614035087714</v>
      </c>
      <c r="X125" s="62">
        <f t="shared" si="46"/>
        <v>216.06</v>
      </c>
      <c r="Y125" s="63">
        <f t="shared" si="48"/>
        <v>0.40536585365853661</v>
      </c>
      <c r="Z125" s="64">
        <f t="shared" si="47"/>
        <v>329.90699999999998</v>
      </c>
      <c r="AA125" s="126">
        <f t="shared" si="49"/>
        <v>0.61896247654784242</v>
      </c>
    </row>
    <row r="126" spans="1:27" x14ac:dyDescent="0.2">
      <c r="A126" s="133" t="s">
        <v>26</v>
      </c>
      <c r="B126" s="6">
        <v>20628</v>
      </c>
      <c r="C126" s="6">
        <v>665</v>
      </c>
      <c r="D126" s="6">
        <v>308</v>
      </c>
      <c r="E126" s="6">
        <v>34</v>
      </c>
      <c r="F126" s="91">
        <v>89</v>
      </c>
      <c r="G126" s="6">
        <v>363</v>
      </c>
      <c r="H126" s="6">
        <v>16</v>
      </c>
      <c r="I126" s="91">
        <v>96</v>
      </c>
      <c r="J126" s="6">
        <v>804</v>
      </c>
      <c r="K126" s="6">
        <v>102</v>
      </c>
      <c r="L126" s="91">
        <v>87</v>
      </c>
      <c r="M126" s="10">
        <v>7.7</v>
      </c>
      <c r="N126" s="10">
        <v>7.4</v>
      </c>
      <c r="O126" s="20">
        <v>2.343</v>
      </c>
      <c r="P126" s="109">
        <v>2.0139999999999998</v>
      </c>
      <c r="Q126" s="72">
        <v>81.899999999999991</v>
      </c>
      <c r="R126" s="72">
        <v>42.399999999999991</v>
      </c>
      <c r="S126" s="94">
        <v>0.48199688153842485</v>
      </c>
      <c r="T126" s="77">
        <v>8.8714285714285719</v>
      </c>
      <c r="U126" s="78">
        <v>4.1014285714285714</v>
      </c>
      <c r="V126" s="94">
        <v>0.53711000457864488</v>
      </c>
      <c r="W126" s="61">
        <f t="shared" si="45"/>
        <v>0.4861111111111111</v>
      </c>
      <c r="X126" s="62">
        <f t="shared" si="46"/>
        <v>204.82</v>
      </c>
      <c r="Y126" s="63">
        <f t="shared" si="48"/>
        <v>0.3842776735459662</v>
      </c>
      <c r="Z126" s="64">
        <f t="shared" si="47"/>
        <v>241.39500000000001</v>
      </c>
      <c r="AA126" s="126">
        <f t="shared" si="49"/>
        <v>0.45289868667917449</v>
      </c>
    </row>
    <row r="127" spans="1:27" x14ac:dyDescent="0.2">
      <c r="A127" s="133" t="s">
        <v>27</v>
      </c>
      <c r="B127" s="6">
        <v>19610</v>
      </c>
      <c r="C127" s="6">
        <v>654</v>
      </c>
      <c r="D127" s="6">
        <v>310</v>
      </c>
      <c r="E127" s="6">
        <v>24</v>
      </c>
      <c r="F127" s="91">
        <v>92</v>
      </c>
      <c r="G127" s="6">
        <v>423</v>
      </c>
      <c r="H127" s="6">
        <v>22</v>
      </c>
      <c r="I127" s="91">
        <v>95</v>
      </c>
      <c r="J127" s="6">
        <v>738</v>
      </c>
      <c r="K127" s="6">
        <v>90</v>
      </c>
      <c r="L127" s="91">
        <v>88</v>
      </c>
      <c r="M127" s="10">
        <v>7.7</v>
      </c>
      <c r="N127" s="10">
        <v>7.6</v>
      </c>
      <c r="O127" s="20">
        <v>2.3620000000000001</v>
      </c>
      <c r="P127" s="109">
        <v>2.0510000000000002</v>
      </c>
      <c r="Q127" s="72">
        <v>79.722222222222229</v>
      </c>
      <c r="R127" s="72">
        <v>33.477777777777774</v>
      </c>
      <c r="S127" s="94">
        <v>0.57644326773013388</v>
      </c>
      <c r="T127" s="77">
        <v>8.1077777777777769</v>
      </c>
      <c r="U127" s="78">
        <v>6.0522222222222224</v>
      </c>
      <c r="V127" s="94">
        <v>0.2496893839841699</v>
      </c>
      <c r="W127" s="61">
        <f t="shared" si="45"/>
        <v>0.47807017543859648</v>
      </c>
      <c r="X127" s="62">
        <f t="shared" si="46"/>
        <v>202.74</v>
      </c>
      <c r="Y127" s="63">
        <f t="shared" si="48"/>
        <v>0.38037523452157601</v>
      </c>
      <c r="Z127" s="64">
        <f t="shared" si="47"/>
        <v>276.642</v>
      </c>
      <c r="AA127" s="126">
        <f t="shared" si="49"/>
        <v>0.51902814258911822</v>
      </c>
    </row>
    <row r="128" spans="1:27" ht="13.5" thickBot="1" x14ac:dyDescent="0.25">
      <c r="A128" s="133" t="s">
        <v>28</v>
      </c>
      <c r="B128" s="6">
        <v>19655</v>
      </c>
      <c r="C128" s="6">
        <v>634</v>
      </c>
      <c r="D128" s="6">
        <v>262</v>
      </c>
      <c r="E128" s="6">
        <v>28</v>
      </c>
      <c r="F128" s="91">
        <v>89</v>
      </c>
      <c r="G128" s="6">
        <v>410</v>
      </c>
      <c r="H128" s="23">
        <v>29</v>
      </c>
      <c r="I128" s="91">
        <v>93</v>
      </c>
      <c r="J128" s="6">
        <v>757</v>
      </c>
      <c r="K128" s="25">
        <v>95</v>
      </c>
      <c r="L128" s="91">
        <v>87</v>
      </c>
      <c r="M128" s="10">
        <v>7.6</v>
      </c>
      <c r="N128" s="10">
        <v>7.5</v>
      </c>
      <c r="O128" s="20">
        <v>2.1739999999999999</v>
      </c>
      <c r="P128" s="109">
        <v>1.778</v>
      </c>
      <c r="Q128" s="72">
        <v>106.52857142857144</v>
      </c>
      <c r="R128" s="72">
        <v>28.357142857142858</v>
      </c>
      <c r="S128" s="94">
        <v>0.73151013330098025</v>
      </c>
      <c r="T128" s="77">
        <v>9.6385714285714279</v>
      </c>
      <c r="U128" s="78">
        <v>5.9885714285714275</v>
      </c>
      <c r="V128" s="94">
        <v>0.37624038189057835</v>
      </c>
      <c r="W128" s="61">
        <f t="shared" si="45"/>
        <v>0.46345029239766083</v>
      </c>
      <c r="X128" s="62">
        <f t="shared" si="46"/>
        <v>166.108</v>
      </c>
      <c r="Y128" s="63">
        <f t="shared" si="48"/>
        <v>0.3116472795497186</v>
      </c>
      <c r="Z128" s="64">
        <f t="shared" si="47"/>
        <v>259.94</v>
      </c>
      <c r="AA128" s="126">
        <f t="shared" si="49"/>
        <v>0.4876923076923077</v>
      </c>
    </row>
    <row r="129" spans="1:27" ht="13.5" thickTop="1" x14ac:dyDescent="0.2">
      <c r="A129" s="83" t="s">
        <v>61</v>
      </c>
      <c r="B129" s="39">
        <f>SUM(B117:B128)</f>
        <v>284578</v>
      </c>
      <c r="C129" s="7"/>
      <c r="D129" s="7"/>
      <c r="E129" s="7"/>
      <c r="F129" s="92"/>
      <c r="G129" s="7"/>
      <c r="H129" s="7"/>
      <c r="I129" s="92"/>
      <c r="J129" s="7"/>
      <c r="K129" s="7"/>
      <c r="L129" s="92"/>
      <c r="M129" s="14"/>
      <c r="N129" s="14"/>
      <c r="O129" s="21"/>
      <c r="P129" s="104"/>
      <c r="Q129" s="21"/>
      <c r="R129" s="21"/>
      <c r="S129" s="92"/>
      <c r="T129" s="21"/>
      <c r="U129" s="21"/>
      <c r="V129" s="92"/>
      <c r="W129" s="85"/>
      <c r="X129" s="86"/>
      <c r="Y129" s="87"/>
      <c r="Z129" s="88"/>
      <c r="AA129" s="127"/>
    </row>
    <row r="130" spans="1:27" ht="13.5" thickBot="1" x14ac:dyDescent="0.25">
      <c r="A130" s="84" t="s">
        <v>62</v>
      </c>
      <c r="B130" s="8">
        <f>AVERAGE(B117:B128)</f>
        <v>23714.833333333332</v>
      </c>
      <c r="C130" s="80">
        <f t="shared" ref="C130:P130" si="50">AVERAGE(C117:C128)</f>
        <v>780</v>
      </c>
      <c r="D130" s="80">
        <f t="shared" si="50"/>
        <v>278.75</v>
      </c>
      <c r="E130" s="80">
        <f>AVERAGE(E117:E128)</f>
        <v>35.916666666666664</v>
      </c>
      <c r="F130" s="90">
        <f>AVERAGE(F117:F128)</f>
        <v>87.166666666666671</v>
      </c>
      <c r="G130" s="80">
        <f>AVERAGE(G117:G128)</f>
        <v>419.91666666666669</v>
      </c>
      <c r="H130" s="80">
        <f>AVERAGE(H117:H128)</f>
        <v>27.416666666666668</v>
      </c>
      <c r="I130" s="90">
        <f>AVERAGE(I117:I128)</f>
        <v>93.916666666666671</v>
      </c>
      <c r="J130" s="80">
        <f t="shared" si="50"/>
        <v>804.16666666666663</v>
      </c>
      <c r="K130" s="80">
        <f>AVERAGE(K117:K128)</f>
        <v>109.66666666666667</v>
      </c>
      <c r="L130" s="90">
        <f>AVERAGE(L117:L128)</f>
        <v>86.333333333333329</v>
      </c>
      <c r="M130" s="81">
        <f t="shared" si="50"/>
        <v>7.6000000000000005</v>
      </c>
      <c r="N130" s="81">
        <f t="shared" si="50"/>
        <v>7.5916666666666677</v>
      </c>
      <c r="O130" s="82">
        <f t="shared" si="50"/>
        <v>329.20675</v>
      </c>
      <c r="P130" s="105">
        <f t="shared" si="50"/>
        <v>1.9878333333333333</v>
      </c>
      <c r="Q130" s="81">
        <f t="shared" ref="Q130:V130" si="51">AVERAGE(Q117:Q128)</f>
        <v>83.910185185185185</v>
      </c>
      <c r="R130" s="81">
        <f t="shared" si="51"/>
        <v>43.138624338624332</v>
      </c>
      <c r="S130" s="90">
        <f t="shared" si="51"/>
        <v>0.48240147076369772</v>
      </c>
      <c r="T130" s="81">
        <f t="shared" si="51"/>
        <v>10.484814814814813</v>
      </c>
      <c r="U130" s="81">
        <f t="shared" si="51"/>
        <v>6.5869708994709013</v>
      </c>
      <c r="V130" s="90">
        <f t="shared" si="51"/>
        <v>0.36138712590679417</v>
      </c>
      <c r="W130" s="128">
        <f>C130/$E$2</f>
        <v>0.57017543859649122</v>
      </c>
      <c r="X130" s="129">
        <f>(C130*D130)/1000</f>
        <v>217.42500000000001</v>
      </c>
      <c r="Y130" s="130">
        <f t="shared" si="48"/>
        <v>0.40792682926829271</v>
      </c>
      <c r="Z130" s="131">
        <f>(C130*G130)/1000</f>
        <v>327.53500000000003</v>
      </c>
      <c r="AA130" s="132">
        <f t="shared" ref="AA130" si="52">(Z130)/$G$3</f>
        <v>0.61451219512195132</v>
      </c>
    </row>
    <row r="131" spans="1:27" ht="13.5" thickTop="1" x14ac:dyDescent="0.2"/>
    <row r="132" spans="1:27" ht="13.5" thickBot="1" x14ac:dyDescent="0.25"/>
    <row r="133" spans="1:27" ht="13.5" thickTop="1" x14ac:dyDescent="0.2">
      <c r="A133" s="1" t="s">
        <v>5</v>
      </c>
      <c r="B133" s="2" t="s">
        <v>6</v>
      </c>
      <c r="C133" s="2" t="s">
        <v>29</v>
      </c>
      <c r="D133" s="2" t="s">
        <v>7</v>
      </c>
      <c r="E133" s="2" t="s">
        <v>8</v>
      </c>
      <c r="F133" s="89" t="s">
        <v>2</v>
      </c>
      <c r="G133" s="2" t="s">
        <v>9</v>
      </c>
      <c r="H133" s="2" t="s">
        <v>10</v>
      </c>
      <c r="I133" s="89" t="s">
        <v>3</v>
      </c>
      <c r="J133" s="2" t="s">
        <v>11</v>
      </c>
      <c r="K133" s="2" t="s">
        <v>12</v>
      </c>
      <c r="L133" s="89" t="s">
        <v>13</v>
      </c>
      <c r="M133" s="66" t="s">
        <v>30</v>
      </c>
      <c r="N133" s="66" t="s">
        <v>31</v>
      </c>
      <c r="O133" s="2" t="s">
        <v>32</v>
      </c>
      <c r="P133" s="112" t="s">
        <v>33</v>
      </c>
      <c r="Q133" s="15" t="s">
        <v>66</v>
      </c>
      <c r="R133" s="15" t="s">
        <v>67</v>
      </c>
      <c r="S133" s="89" t="s">
        <v>68</v>
      </c>
      <c r="T133" s="15" t="s">
        <v>69</v>
      </c>
      <c r="U133" s="15" t="s">
        <v>70</v>
      </c>
      <c r="V133" s="89" t="s">
        <v>71</v>
      </c>
      <c r="W133" s="117" t="s">
        <v>38</v>
      </c>
      <c r="X133" s="118" t="s">
        <v>39</v>
      </c>
      <c r="Y133" s="119" t="s">
        <v>40</v>
      </c>
      <c r="Z133" s="120" t="s">
        <v>38</v>
      </c>
      <c r="AA133" s="121" t="s">
        <v>38</v>
      </c>
    </row>
    <row r="134" spans="1:27" ht="14.25" thickBot="1" x14ac:dyDescent="0.25">
      <c r="A134" s="3" t="s">
        <v>63</v>
      </c>
      <c r="B134" s="5" t="s">
        <v>34</v>
      </c>
      <c r="C134" s="5" t="s">
        <v>14</v>
      </c>
      <c r="D134" s="4" t="s">
        <v>15</v>
      </c>
      <c r="E134" s="4" t="s">
        <v>15</v>
      </c>
      <c r="F134" s="90" t="s">
        <v>16</v>
      </c>
      <c r="G134" s="4" t="s">
        <v>15</v>
      </c>
      <c r="H134" s="4" t="s">
        <v>15</v>
      </c>
      <c r="I134" s="90" t="s">
        <v>16</v>
      </c>
      <c r="J134" s="4" t="s">
        <v>15</v>
      </c>
      <c r="K134" s="4" t="s">
        <v>15</v>
      </c>
      <c r="L134" s="90" t="s">
        <v>16</v>
      </c>
      <c r="M134" s="67"/>
      <c r="N134" s="67"/>
      <c r="O134" s="4"/>
      <c r="P134" s="113"/>
      <c r="Q134" s="95" t="s">
        <v>15</v>
      </c>
      <c r="R134" s="95" t="s">
        <v>15</v>
      </c>
      <c r="S134" s="90" t="s">
        <v>16</v>
      </c>
      <c r="T134" s="95" t="s">
        <v>15</v>
      </c>
      <c r="U134" s="95" t="s">
        <v>15</v>
      </c>
      <c r="V134" s="90" t="s">
        <v>16</v>
      </c>
      <c r="W134" s="122" t="s">
        <v>6</v>
      </c>
      <c r="X134" s="123" t="s">
        <v>42</v>
      </c>
      <c r="Y134" s="124" t="s">
        <v>43</v>
      </c>
      <c r="Z134" s="17" t="s">
        <v>44</v>
      </c>
      <c r="AA134" s="125" t="s">
        <v>45</v>
      </c>
    </row>
    <row r="135" spans="1:27" ht="13.5" thickTop="1" x14ac:dyDescent="0.2">
      <c r="A135" s="133" t="s">
        <v>17</v>
      </c>
      <c r="B135" s="40">
        <v>20460</v>
      </c>
      <c r="C135" s="40">
        <v>660</v>
      </c>
      <c r="D135" s="41">
        <v>236</v>
      </c>
      <c r="E135" s="41">
        <v>32</v>
      </c>
      <c r="F135" s="94">
        <f t="shared" ref="F135:F146" si="53">+(D135-E135)/D135</f>
        <v>0.86440677966101698</v>
      </c>
      <c r="G135" s="42">
        <v>405</v>
      </c>
      <c r="H135" s="41">
        <v>32</v>
      </c>
      <c r="I135" s="94">
        <f t="shared" ref="I135:I140" si="54">+(G135-H135)/G135</f>
        <v>0.92098765432098761</v>
      </c>
      <c r="J135" s="42">
        <v>708</v>
      </c>
      <c r="K135" s="41">
        <v>103</v>
      </c>
      <c r="L135" s="94">
        <f t="shared" ref="L135:L146" si="55">+(J135-K135)/J135</f>
        <v>0.85451977401129942</v>
      </c>
      <c r="M135" s="10">
        <v>7.6</v>
      </c>
      <c r="N135" s="10">
        <v>7.6</v>
      </c>
      <c r="O135" s="6">
        <f>2.285*1000</f>
        <v>2285</v>
      </c>
      <c r="P135" s="109">
        <v>2.0209999999999999</v>
      </c>
      <c r="Q135" s="106">
        <v>82.875</v>
      </c>
      <c r="R135" s="72">
        <v>39.337500000000006</v>
      </c>
      <c r="S135" s="94">
        <v>0.52423358397932718</v>
      </c>
      <c r="T135" s="73">
        <v>9.5737500000000004</v>
      </c>
      <c r="U135" s="74">
        <v>6.28125</v>
      </c>
      <c r="V135" s="94">
        <v>0.3398785523516768</v>
      </c>
      <c r="W135" s="61">
        <f t="shared" ref="W135:W146" si="56">C135/$E$2</f>
        <v>0.48245614035087719</v>
      </c>
      <c r="X135" s="62">
        <f t="shared" ref="X135:X146" si="57">(C135*D135)/1000</f>
        <v>155.76</v>
      </c>
      <c r="Y135" s="63">
        <f>(X135)/$G$3</f>
        <v>0.29223264540337707</v>
      </c>
      <c r="Z135" s="64">
        <f t="shared" ref="Z135:Z146" si="58">(C135*G135)/1000</f>
        <v>267.3</v>
      </c>
      <c r="AA135" s="126">
        <f>(Z135)/$I$3</f>
        <v>0.51305182341650679</v>
      </c>
    </row>
    <row r="136" spans="1:27" x14ac:dyDescent="0.2">
      <c r="A136" s="133" t="s">
        <v>18</v>
      </c>
      <c r="B136" s="26">
        <v>17334</v>
      </c>
      <c r="C136" s="16">
        <v>619</v>
      </c>
      <c r="D136" s="22">
        <v>238</v>
      </c>
      <c r="E136" s="22">
        <v>22</v>
      </c>
      <c r="F136" s="94">
        <f t="shared" si="53"/>
        <v>0.90756302521008403</v>
      </c>
      <c r="G136" s="27">
        <v>383</v>
      </c>
      <c r="H136" s="22">
        <v>20</v>
      </c>
      <c r="I136" s="94">
        <f t="shared" si="54"/>
        <v>0.9477806788511749</v>
      </c>
      <c r="J136" s="27">
        <v>762</v>
      </c>
      <c r="K136" s="22">
        <v>93</v>
      </c>
      <c r="L136" s="94">
        <f t="shared" si="55"/>
        <v>0.87795275590551181</v>
      </c>
      <c r="M136" s="10">
        <v>7.8</v>
      </c>
      <c r="N136" s="10">
        <v>7.5</v>
      </c>
      <c r="O136" s="6">
        <v>2233</v>
      </c>
      <c r="P136" s="109">
        <v>1.9350000000000001</v>
      </c>
      <c r="Q136" s="106">
        <v>91.25</v>
      </c>
      <c r="R136" s="72">
        <v>38.549999999999997</v>
      </c>
      <c r="S136" s="94">
        <v>0.56358542624084829</v>
      </c>
      <c r="T136" s="73">
        <v>11.069999999999999</v>
      </c>
      <c r="U136" s="74">
        <v>5.3774999999999995</v>
      </c>
      <c r="V136" s="94">
        <v>0.50931648558417653</v>
      </c>
      <c r="W136" s="61">
        <f t="shared" si="56"/>
        <v>0.45248538011695905</v>
      </c>
      <c r="X136" s="62">
        <f t="shared" si="57"/>
        <v>147.322</v>
      </c>
      <c r="Y136" s="63">
        <f t="shared" ref="Y136:Y148" si="59">(X136)/$G$3</f>
        <v>0.2764015009380863</v>
      </c>
      <c r="Z136" s="64">
        <f t="shared" si="58"/>
        <v>237.077</v>
      </c>
      <c r="AA136" s="126">
        <f t="shared" ref="AA136:AA146" si="60">(Z136)/$G$3</f>
        <v>0.44479737335834896</v>
      </c>
    </row>
    <row r="137" spans="1:27" x14ac:dyDescent="0.2">
      <c r="A137" s="133" t="s">
        <v>19</v>
      </c>
      <c r="B137" s="26">
        <v>19442</v>
      </c>
      <c r="C137" s="16">
        <v>627</v>
      </c>
      <c r="D137" s="22">
        <v>270</v>
      </c>
      <c r="E137" s="22">
        <v>18</v>
      </c>
      <c r="F137" s="94">
        <f t="shared" si="53"/>
        <v>0.93333333333333335</v>
      </c>
      <c r="G137" s="27">
        <v>386</v>
      </c>
      <c r="H137" s="22">
        <v>20</v>
      </c>
      <c r="I137" s="94">
        <f t="shared" si="54"/>
        <v>0.94818652849740936</v>
      </c>
      <c r="J137" s="27">
        <v>737</v>
      </c>
      <c r="K137" s="22">
        <v>82</v>
      </c>
      <c r="L137" s="94">
        <f t="shared" si="55"/>
        <v>0.88873812754409764</v>
      </c>
      <c r="M137" s="10">
        <v>7.8</v>
      </c>
      <c r="N137" s="10">
        <v>7.5</v>
      </c>
      <c r="O137" s="6">
        <v>1955</v>
      </c>
      <c r="P137" s="109">
        <v>1.514</v>
      </c>
      <c r="Q137" s="107">
        <v>86.990000000000009</v>
      </c>
      <c r="R137" s="72">
        <v>25.05</v>
      </c>
      <c r="S137" s="94">
        <v>0.70269038920506444</v>
      </c>
      <c r="T137" s="73">
        <v>10.138</v>
      </c>
      <c r="U137" s="74">
        <v>5.9049999999999994</v>
      </c>
      <c r="V137" s="94">
        <v>0.41558680633639272</v>
      </c>
      <c r="W137" s="61">
        <f t="shared" si="56"/>
        <v>0.45833333333333331</v>
      </c>
      <c r="X137" s="62">
        <f t="shared" si="57"/>
        <v>169.29</v>
      </c>
      <c r="Y137" s="63">
        <f t="shared" si="59"/>
        <v>0.31761726078799246</v>
      </c>
      <c r="Z137" s="64">
        <f t="shared" si="58"/>
        <v>242.02199999999999</v>
      </c>
      <c r="AA137" s="126">
        <f t="shared" si="60"/>
        <v>0.45407504690431516</v>
      </c>
    </row>
    <row r="138" spans="1:27" x14ac:dyDescent="0.2">
      <c r="A138" s="133" t="s">
        <v>20</v>
      </c>
      <c r="B138" s="26">
        <v>19404</v>
      </c>
      <c r="C138" s="16">
        <v>647</v>
      </c>
      <c r="D138" s="22">
        <v>342</v>
      </c>
      <c r="E138" s="22">
        <v>18</v>
      </c>
      <c r="F138" s="94">
        <f t="shared" si="53"/>
        <v>0.94736842105263153</v>
      </c>
      <c r="G138" s="27">
        <v>440</v>
      </c>
      <c r="H138" s="22">
        <v>21</v>
      </c>
      <c r="I138" s="94">
        <f t="shared" si="54"/>
        <v>0.95227272727272727</v>
      </c>
      <c r="J138" s="27">
        <v>876</v>
      </c>
      <c r="K138" s="22">
        <v>85</v>
      </c>
      <c r="L138" s="94">
        <f t="shared" si="55"/>
        <v>0.90296803652968038</v>
      </c>
      <c r="M138" s="10">
        <v>7.6</v>
      </c>
      <c r="N138" s="10">
        <v>7.6</v>
      </c>
      <c r="O138" s="6">
        <v>1826</v>
      </c>
      <c r="P138" s="109">
        <v>1.601</v>
      </c>
      <c r="Q138" s="107">
        <v>80.75</v>
      </c>
      <c r="R138" s="72">
        <v>32.133333333333333</v>
      </c>
      <c r="S138" s="94">
        <v>0.59627648939508571</v>
      </c>
      <c r="T138" s="73">
        <v>11.241666666666667</v>
      </c>
      <c r="U138" s="74">
        <v>5.8916666666666666</v>
      </c>
      <c r="V138" s="94">
        <v>0.47578327263527004</v>
      </c>
      <c r="W138" s="61">
        <f t="shared" si="56"/>
        <v>0.47295321637426901</v>
      </c>
      <c r="X138" s="62">
        <f t="shared" si="57"/>
        <v>221.274</v>
      </c>
      <c r="Y138" s="63">
        <f t="shared" si="59"/>
        <v>0.4151482176360225</v>
      </c>
      <c r="Z138" s="64">
        <f t="shared" si="58"/>
        <v>284.68</v>
      </c>
      <c r="AA138" s="126">
        <f t="shared" si="60"/>
        <v>0.53410881801125709</v>
      </c>
    </row>
    <row r="139" spans="1:27" x14ac:dyDescent="0.2">
      <c r="A139" s="133" t="s">
        <v>21</v>
      </c>
      <c r="B139" s="26">
        <v>18941</v>
      </c>
      <c r="C139" s="16">
        <v>611</v>
      </c>
      <c r="D139" s="22">
        <v>459</v>
      </c>
      <c r="E139" s="22">
        <v>22</v>
      </c>
      <c r="F139" s="94">
        <f t="shared" si="53"/>
        <v>0.95206971677559915</v>
      </c>
      <c r="G139" s="27">
        <v>292</v>
      </c>
      <c r="H139" s="22">
        <v>22</v>
      </c>
      <c r="I139" s="94">
        <f t="shared" si="54"/>
        <v>0.92465753424657537</v>
      </c>
      <c r="J139" s="27">
        <v>817</v>
      </c>
      <c r="K139" s="22">
        <v>87</v>
      </c>
      <c r="L139" s="94">
        <f t="shared" si="55"/>
        <v>0.89351285189718477</v>
      </c>
      <c r="M139" s="10">
        <v>7.5</v>
      </c>
      <c r="N139" s="10">
        <v>7.6</v>
      </c>
      <c r="O139" s="6">
        <v>1467</v>
      </c>
      <c r="P139" s="109">
        <v>1.462</v>
      </c>
      <c r="Q139" s="107">
        <v>84.039999999999978</v>
      </c>
      <c r="R139" s="72">
        <v>25.900000000000006</v>
      </c>
      <c r="S139" s="94">
        <v>0.69330616654905308</v>
      </c>
      <c r="T139" s="73">
        <v>10.218</v>
      </c>
      <c r="U139" s="74">
        <v>7.020999999999999</v>
      </c>
      <c r="V139" s="94">
        <v>0.30739776391235518</v>
      </c>
      <c r="W139" s="61">
        <f t="shared" si="56"/>
        <v>0.44663742690058478</v>
      </c>
      <c r="X139" s="62">
        <f t="shared" si="57"/>
        <v>280.44900000000001</v>
      </c>
      <c r="Y139" s="63">
        <f t="shared" si="59"/>
        <v>0.5261707317073171</v>
      </c>
      <c r="Z139" s="64">
        <f t="shared" si="58"/>
        <v>178.41200000000001</v>
      </c>
      <c r="AA139" s="126">
        <f t="shared" si="60"/>
        <v>0.33473170731707319</v>
      </c>
    </row>
    <row r="140" spans="1:27" x14ac:dyDescent="0.2">
      <c r="A140" s="133" t="s">
        <v>22</v>
      </c>
      <c r="B140" s="26">
        <v>25663</v>
      </c>
      <c r="C140" s="16">
        <v>855</v>
      </c>
      <c r="D140" s="22">
        <v>300</v>
      </c>
      <c r="E140" s="22">
        <v>16</v>
      </c>
      <c r="F140" s="94">
        <f t="shared" si="53"/>
        <v>0.94666666666666666</v>
      </c>
      <c r="G140" s="27">
        <v>433</v>
      </c>
      <c r="H140" s="22">
        <v>19</v>
      </c>
      <c r="I140" s="94">
        <f t="shared" si="54"/>
        <v>0.95612009237875284</v>
      </c>
      <c r="J140" s="27">
        <v>813</v>
      </c>
      <c r="K140" s="22">
        <v>81</v>
      </c>
      <c r="L140" s="94">
        <f t="shared" si="55"/>
        <v>0.90036900369003692</v>
      </c>
      <c r="M140" s="10">
        <v>7.5</v>
      </c>
      <c r="N140" s="10">
        <v>7.6</v>
      </c>
      <c r="O140" s="6">
        <v>2068</v>
      </c>
      <c r="P140" s="109">
        <v>1.875</v>
      </c>
      <c r="Q140" s="107">
        <v>120.425</v>
      </c>
      <c r="R140" s="72">
        <v>32.474999999999994</v>
      </c>
      <c r="S140" s="94">
        <v>0.72610838079340156</v>
      </c>
      <c r="T140" s="73">
        <v>11.2875</v>
      </c>
      <c r="U140" s="74">
        <v>6.2787499999999996</v>
      </c>
      <c r="V140" s="94">
        <v>0.44281852707811487</v>
      </c>
      <c r="W140" s="61">
        <f t="shared" si="56"/>
        <v>0.625</v>
      </c>
      <c r="X140" s="62">
        <f t="shared" si="57"/>
        <v>256.5</v>
      </c>
      <c r="Y140" s="63">
        <f t="shared" si="59"/>
        <v>0.48123827392120078</v>
      </c>
      <c r="Z140" s="64">
        <f t="shared" si="58"/>
        <v>370.21499999999997</v>
      </c>
      <c r="AA140" s="126">
        <f t="shared" si="60"/>
        <v>0.69458724202626632</v>
      </c>
    </row>
    <row r="141" spans="1:27" x14ac:dyDescent="0.2">
      <c r="A141" s="133" t="s">
        <v>23</v>
      </c>
      <c r="B141" s="26">
        <v>35717</v>
      </c>
      <c r="C141" s="26">
        <v>1152</v>
      </c>
      <c r="D141" s="22">
        <v>332</v>
      </c>
      <c r="E141" s="22">
        <v>25</v>
      </c>
      <c r="F141" s="94">
        <f t="shared" si="53"/>
        <v>0.92469879518072284</v>
      </c>
      <c r="G141" s="27">
        <v>409</v>
      </c>
      <c r="H141" s="22">
        <v>26</v>
      </c>
      <c r="I141" s="94">
        <f t="shared" ref="I141:I146" si="61">+(G141-H141)/G141</f>
        <v>0.9364303178484108</v>
      </c>
      <c r="J141" s="27">
        <v>979</v>
      </c>
      <c r="K141" s="22">
        <v>95</v>
      </c>
      <c r="L141" s="94">
        <f t="shared" si="55"/>
        <v>0.90296220633299284</v>
      </c>
      <c r="M141" s="10">
        <v>7.5</v>
      </c>
      <c r="N141" s="10">
        <v>7.9</v>
      </c>
      <c r="O141" s="6">
        <v>2191</v>
      </c>
      <c r="P141" s="109">
        <v>2.1120000000000001</v>
      </c>
      <c r="Q141" s="107">
        <v>88.174999999999997</v>
      </c>
      <c r="R141" s="72">
        <v>66.012499999999989</v>
      </c>
      <c r="S141" s="94">
        <v>0.24613758742774583</v>
      </c>
      <c r="T141" s="73">
        <v>11.175000000000002</v>
      </c>
      <c r="U141" s="74">
        <v>7.9987500000000002</v>
      </c>
      <c r="V141" s="94">
        <v>0.28020654887822743</v>
      </c>
      <c r="W141" s="61">
        <f t="shared" si="56"/>
        <v>0.84210526315789469</v>
      </c>
      <c r="X141" s="62">
        <f t="shared" si="57"/>
        <v>382.464</v>
      </c>
      <c r="Y141" s="63">
        <f t="shared" si="59"/>
        <v>0.71756848030018761</v>
      </c>
      <c r="Z141" s="64">
        <f t="shared" si="58"/>
        <v>471.16800000000001</v>
      </c>
      <c r="AA141" s="126">
        <f t="shared" si="60"/>
        <v>0.88399249530956847</v>
      </c>
    </row>
    <row r="142" spans="1:27" x14ac:dyDescent="0.2">
      <c r="A142" s="133" t="s">
        <v>24</v>
      </c>
      <c r="B142" s="26">
        <v>45826</v>
      </c>
      <c r="C142" s="26">
        <v>1478</v>
      </c>
      <c r="D142" s="22">
        <v>320</v>
      </c>
      <c r="E142" s="22">
        <v>73</v>
      </c>
      <c r="F142" s="94">
        <f t="shared" si="53"/>
        <v>0.77187499999999998</v>
      </c>
      <c r="G142" s="27">
        <v>363</v>
      </c>
      <c r="H142" s="22">
        <v>55</v>
      </c>
      <c r="I142" s="94">
        <f t="shared" si="61"/>
        <v>0.84848484848484851</v>
      </c>
      <c r="J142" s="27">
        <v>778</v>
      </c>
      <c r="K142" s="22">
        <v>221</v>
      </c>
      <c r="L142" s="94">
        <f t="shared" si="55"/>
        <v>0.71593830334190234</v>
      </c>
      <c r="M142" s="10">
        <v>7.7</v>
      </c>
      <c r="N142" s="10">
        <v>7.7</v>
      </c>
      <c r="O142" s="6">
        <v>2381</v>
      </c>
      <c r="P142" s="109">
        <v>2.1880000000000002</v>
      </c>
      <c r="Q142" s="107">
        <v>136.82999999999998</v>
      </c>
      <c r="R142" s="72">
        <v>71.97999999999999</v>
      </c>
      <c r="S142" s="94">
        <v>0.4667700325268086</v>
      </c>
      <c r="T142" s="73">
        <v>11.14</v>
      </c>
      <c r="U142" s="74">
        <v>5.1869999999999994</v>
      </c>
      <c r="V142" s="94">
        <v>0.53519052177716486</v>
      </c>
      <c r="W142" s="61">
        <f t="shared" si="56"/>
        <v>1.0804093567251463</v>
      </c>
      <c r="X142" s="62">
        <f t="shared" si="57"/>
        <v>472.96</v>
      </c>
      <c r="Y142" s="63">
        <f t="shared" si="59"/>
        <v>0.88735459662288929</v>
      </c>
      <c r="Z142" s="64">
        <f t="shared" si="58"/>
        <v>536.51400000000001</v>
      </c>
      <c r="AA142" s="126">
        <f t="shared" si="60"/>
        <v>1.0065928705440901</v>
      </c>
    </row>
    <row r="143" spans="1:27" x14ac:dyDescent="0.2">
      <c r="A143" s="133" t="s">
        <v>25</v>
      </c>
      <c r="B143" s="26">
        <v>25901</v>
      </c>
      <c r="C143" s="16">
        <v>863</v>
      </c>
      <c r="D143" s="22">
        <v>347</v>
      </c>
      <c r="E143" s="22">
        <v>62</v>
      </c>
      <c r="F143" s="94">
        <f t="shared" si="53"/>
        <v>0.82132564841498557</v>
      </c>
      <c r="G143" s="27">
        <v>461</v>
      </c>
      <c r="H143" s="22">
        <v>27</v>
      </c>
      <c r="I143" s="94">
        <f t="shared" si="61"/>
        <v>0.9414316702819957</v>
      </c>
      <c r="J143" s="27">
        <v>849</v>
      </c>
      <c r="K143" s="22">
        <v>129</v>
      </c>
      <c r="L143" s="94">
        <f t="shared" si="55"/>
        <v>0.84805653710247353</v>
      </c>
      <c r="M143" s="10">
        <v>7.8</v>
      </c>
      <c r="N143" s="10">
        <v>7.8</v>
      </c>
      <c r="O143" s="6">
        <v>2640</v>
      </c>
      <c r="P143" s="109">
        <v>2.1640000000000001</v>
      </c>
      <c r="Q143" s="107">
        <v>107.175</v>
      </c>
      <c r="R143" s="72">
        <v>63.9375</v>
      </c>
      <c r="S143" s="94">
        <v>0.40221385346809729</v>
      </c>
      <c r="T143" s="73">
        <v>8.8337500000000002</v>
      </c>
      <c r="U143" s="74">
        <v>5.165</v>
      </c>
      <c r="V143" s="94">
        <v>0.41</v>
      </c>
      <c r="W143" s="61">
        <f t="shared" si="56"/>
        <v>0.63084795321637432</v>
      </c>
      <c r="X143" s="62">
        <f t="shared" si="57"/>
        <v>299.46100000000001</v>
      </c>
      <c r="Y143" s="63">
        <f t="shared" si="59"/>
        <v>0.56184052532833018</v>
      </c>
      <c r="Z143" s="64">
        <f t="shared" si="58"/>
        <v>397.84300000000002</v>
      </c>
      <c r="AA143" s="126">
        <f t="shared" si="60"/>
        <v>0.746422138836773</v>
      </c>
    </row>
    <row r="144" spans="1:27" x14ac:dyDescent="0.2">
      <c r="A144" s="133" t="s">
        <v>26</v>
      </c>
      <c r="B144" s="26">
        <v>20648</v>
      </c>
      <c r="C144" s="16">
        <v>666</v>
      </c>
      <c r="D144" s="22">
        <v>310</v>
      </c>
      <c r="E144" s="22">
        <v>29</v>
      </c>
      <c r="F144" s="94">
        <f t="shared" si="53"/>
        <v>0.90645161290322585</v>
      </c>
      <c r="G144" s="27">
        <v>480</v>
      </c>
      <c r="H144" s="22">
        <v>17</v>
      </c>
      <c r="I144" s="94">
        <f t="shared" si="61"/>
        <v>0.96458333333333335</v>
      </c>
      <c r="J144" s="27">
        <v>902</v>
      </c>
      <c r="K144" s="22">
        <v>90</v>
      </c>
      <c r="L144" s="94">
        <f t="shared" si="55"/>
        <v>0.90022172949002222</v>
      </c>
      <c r="M144" s="10">
        <v>7.9</v>
      </c>
      <c r="N144" s="10">
        <v>7.8</v>
      </c>
      <c r="O144" s="6">
        <v>2571</v>
      </c>
      <c r="P144" s="109">
        <v>2.0579999999999998</v>
      </c>
      <c r="Q144" s="107">
        <v>99.899999999999991</v>
      </c>
      <c r="R144" s="72">
        <v>29.929999999999996</v>
      </c>
      <c r="S144" s="94">
        <v>0.68765769996092241</v>
      </c>
      <c r="T144" s="73">
        <v>10.119000000000002</v>
      </c>
      <c r="U144" s="74">
        <v>5.976</v>
      </c>
      <c r="V144" s="94">
        <v>0.40723978605514183</v>
      </c>
      <c r="W144" s="61">
        <f t="shared" si="56"/>
        <v>0.48684210526315791</v>
      </c>
      <c r="X144" s="62">
        <f t="shared" si="57"/>
        <v>206.46</v>
      </c>
      <c r="Y144" s="63">
        <f t="shared" si="59"/>
        <v>0.38735459662288935</v>
      </c>
      <c r="Z144" s="64">
        <f t="shared" si="58"/>
        <v>319.68</v>
      </c>
      <c r="AA144" s="126">
        <f t="shared" si="60"/>
        <v>0.59977485928705443</v>
      </c>
    </row>
    <row r="145" spans="1:27" x14ac:dyDescent="0.2">
      <c r="A145" s="133" t="s">
        <v>27</v>
      </c>
      <c r="B145" s="26">
        <v>17532</v>
      </c>
      <c r="C145" s="16">
        <v>584</v>
      </c>
      <c r="D145" s="22">
        <v>293</v>
      </c>
      <c r="E145" s="22">
        <v>19</v>
      </c>
      <c r="F145" s="94">
        <f t="shared" si="53"/>
        <v>0.93515358361774747</v>
      </c>
      <c r="G145" s="27">
        <v>441</v>
      </c>
      <c r="H145" s="22">
        <v>16</v>
      </c>
      <c r="I145" s="94">
        <f t="shared" si="61"/>
        <v>0.96371882086167804</v>
      </c>
      <c r="J145" s="27">
        <v>830</v>
      </c>
      <c r="K145" s="22">
        <v>89</v>
      </c>
      <c r="L145" s="94">
        <f t="shared" si="55"/>
        <v>0.89277108433734942</v>
      </c>
      <c r="M145" s="10">
        <v>8.1999999999999993</v>
      </c>
      <c r="N145" s="10">
        <v>7.7</v>
      </c>
      <c r="O145" s="6">
        <v>2548</v>
      </c>
      <c r="P145" s="109">
        <v>2.0270000000000001</v>
      </c>
      <c r="Q145" s="107">
        <v>111.55000000000001</v>
      </c>
      <c r="R145" s="72">
        <v>38.625</v>
      </c>
      <c r="S145" s="94">
        <v>0.64605084608396479</v>
      </c>
      <c r="T145" s="73">
        <v>12.800000000000002</v>
      </c>
      <c r="U145" s="74">
        <v>6.9987499999999994</v>
      </c>
      <c r="V145" s="94">
        <v>0.4411217242123292</v>
      </c>
      <c r="W145" s="61">
        <f t="shared" si="56"/>
        <v>0.42690058479532161</v>
      </c>
      <c r="X145" s="62">
        <f t="shared" si="57"/>
        <v>171.11199999999999</v>
      </c>
      <c r="Y145" s="63">
        <f t="shared" si="59"/>
        <v>0.3210356472795497</v>
      </c>
      <c r="Z145" s="64">
        <f t="shared" si="58"/>
        <v>257.54399999999998</v>
      </c>
      <c r="AA145" s="126">
        <f t="shared" si="60"/>
        <v>0.48319699812382738</v>
      </c>
    </row>
    <row r="146" spans="1:27" ht="13.5" thickBot="1" x14ac:dyDescent="0.25">
      <c r="A146" s="133" t="s">
        <v>28</v>
      </c>
      <c r="B146" s="43">
        <v>17486</v>
      </c>
      <c r="C146" s="44">
        <v>564</v>
      </c>
      <c r="D146" s="24">
        <v>253</v>
      </c>
      <c r="E146" s="24">
        <v>36</v>
      </c>
      <c r="F146" s="94">
        <f t="shared" si="53"/>
        <v>0.85770750988142297</v>
      </c>
      <c r="G146" s="45">
        <v>374</v>
      </c>
      <c r="H146" s="24">
        <v>19</v>
      </c>
      <c r="I146" s="94">
        <f t="shared" si="61"/>
        <v>0.94919786096256686</v>
      </c>
      <c r="J146" s="45">
        <v>714</v>
      </c>
      <c r="K146" s="24">
        <v>114</v>
      </c>
      <c r="L146" s="94">
        <f t="shared" si="55"/>
        <v>0.84033613445378152</v>
      </c>
      <c r="M146" s="10">
        <v>8.16</v>
      </c>
      <c r="N146" s="10">
        <v>7.8</v>
      </c>
      <c r="O146" s="6">
        <v>2993</v>
      </c>
      <c r="P146" s="109">
        <v>2.4780000000000002</v>
      </c>
      <c r="Q146" s="108">
        <v>109.47499999999999</v>
      </c>
      <c r="R146" s="72">
        <v>41.522500000000001</v>
      </c>
      <c r="S146" s="94">
        <v>0.61645114690220326</v>
      </c>
      <c r="T146" s="77">
        <v>9.8025000000000002</v>
      </c>
      <c r="U146" s="78">
        <v>6.3637499999999996</v>
      </c>
      <c r="V146" s="94">
        <v>0.33638353743999067</v>
      </c>
      <c r="W146" s="61">
        <f t="shared" si="56"/>
        <v>0.41228070175438597</v>
      </c>
      <c r="X146" s="62">
        <f t="shared" si="57"/>
        <v>142.69200000000001</v>
      </c>
      <c r="Y146" s="63">
        <f t="shared" si="59"/>
        <v>0.26771482176360228</v>
      </c>
      <c r="Z146" s="64">
        <f t="shared" si="58"/>
        <v>210.93600000000001</v>
      </c>
      <c r="AA146" s="126">
        <f t="shared" si="60"/>
        <v>0.39575234521575986</v>
      </c>
    </row>
    <row r="147" spans="1:27" ht="13.5" thickTop="1" x14ac:dyDescent="0.2">
      <c r="A147" s="83" t="s">
        <v>64</v>
      </c>
      <c r="B147" s="39">
        <f>SUM(B135:B146)</f>
        <v>284354</v>
      </c>
      <c r="C147" s="7"/>
      <c r="D147" s="7"/>
      <c r="E147" s="7"/>
      <c r="F147" s="92"/>
      <c r="G147" s="18"/>
      <c r="H147" s="7"/>
      <c r="I147" s="92"/>
      <c r="J147" s="7"/>
      <c r="K147" s="7"/>
      <c r="L147" s="92"/>
      <c r="M147" s="14"/>
      <c r="N147" s="14"/>
      <c r="O147" s="21"/>
      <c r="P147" s="104"/>
      <c r="Q147" s="99"/>
      <c r="R147" s="21"/>
      <c r="S147" s="92"/>
      <c r="T147" s="21"/>
      <c r="U147" s="21"/>
      <c r="V147" s="92"/>
      <c r="W147" s="85"/>
      <c r="X147" s="86"/>
      <c r="Y147" s="87"/>
      <c r="Z147" s="88"/>
      <c r="AA147" s="127"/>
    </row>
    <row r="148" spans="1:27" ht="13.5" thickBot="1" x14ac:dyDescent="0.25">
      <c r="A148" s="84" t="s">
        <v>65</v>
      </c>
      <c r="B148" s="8">
        <f>AVERAGE(B135:B146)</f>
        <v>23696.166666666668</v>
      </c>
      <c r="C148" s="80">
        <f t="shared" ref="C148:P148" si="62">AVERAGE(C135:C146)</f>
        <v>777.16666666666663</v>
      </c>
      <c r="D148" s="80">
        <f t="shared" si="62"/>
        <v>308.33333333333331</v>
      </c>
      <c r="E148" s="80">
        <f>AVERAGE(E135:E146)</f>
        <v>31</v>
      </c>
      <c r="F148" s="90">
        <f>AVERAGE(F135:F146)</f>
        <v>0.89738500772478635</v>
      </c>
      <c r="G148" s="93">
        <f>AVERAGE(G135:G146)</f>
        <v>405.58333333333331</v>
      </c>
      <c r="H148" s="80">
        <f>AVERAGE(H135:H146)</f>
        <v>24.5</v>
      </c>
      <c r="I148" s="90">
        <f>AVERAGE(I135:I146)</f>
        <v>0.93782100561170501</v>
      </c>
      <c r="J148" s="80">
        <f t="shared" si="62"/>
        <v>813.75</v>
      </c>
      <c r="K148" s="80">
        <f>AVERAGE(K135:K146)</f>
        <v>105.75</v>
      </c>
      <c r="L148" s="90">
        <f>AVERAGE(L135:L146)</f>
        <v>0.86819554538636112</v>
      </c>
      <c r="M148" s="81">
        <f t="shared" si="62"/>
        <v>7.7549999999999999</v>
      </c>
      <c r="N148" s="81">
        <f t="shared" si="62"/>
        <v>7.6750000000000007</v>
      </c>
      <c r="O148" s="82">
        <f t="shared" si="62"/>
        <v>2263.1666666666665</v>
      </c>
      <c r="P148" s="105">
        <f t="shared" si="62"/>
        <v>1.9529166666666669</v>
      </c>
      <c r="Q148" s="100">
        <f t="shared" ref="Q148:V148" si="63">AVERAGE(Q135:Q146)</f>
        <v>99.952916666666638</v>
      </c>
      <c r="R148" s="81">
        <f t="shared" si="63"/>
        <v>42.121111111111105</v>
      </c>
      <c r="S148" s="90">
        <f t="shared" si="63"/>
        <v>0.57262346687771015</v>
      </c>
      <c r="T148" s="81">
        <f t="shared" si="63"/>
        <v>10.616597222222222</v>
      </c>
      <c r="U148" s="81">
        <f t="shared" si="63"/>
        <v>6.2037013888888879</v>
      </c>
      <c r="V148" s="90">
        <f t="shared" si="63"/>
        <v>0.40841029385506999</v>
      </c>
      <c r="W148" s="128">
        <f>C148/$E$2</f>
        <v>0.56810428849902528</v>
      </c>
      <c r="X148" s="129">
        <f>(C148*D148)/1000</f>
        <v>239.62638888888887</v>
      </c>
      <c r="Y148" s="130">
        <f t="shared" si="59"/>
        <v>0.44958046695851572</v>
      </c>
      <c r="Z148" s="131">
        <f>(C148*G148)/1000</f>
        <v>315.20584722222219</v>
      </c>
      <c r="AA148" s="132">
        <f t="shared" ref="AA148" si="64">(Z148)/$G$3</f>
        <v>0.59138057640191777</v>
      </c>
    </row>
    <row r="149" spans="1:27" ht="13.5" thickTop="1" x14ac:dyDescent="0.2"/>
    <row r="150" spans="1:27" ht="13.5" thickBot="1" x14ac:dyDescent="0.25"/>
    <row r="151" spans="1:27" ht="13.5" thickTop="1" x14ac:dyDescent="0.2">
      <c r="A151" s="1" t="s">
        <v>5</v>
      </c>
      <c r="B151" s="2" t="s">
        <v>6</v>
      </c>
      <c r="C151" s="2" t="s">
        <v>29</v>
      </c>
      <c r="D151" s="2" t="s">
        <v>7</v>
      </c>
      <c r="E151" s="2" t="s">
        <v>8</v>
      </c>
      <c r="F151" s="89" t="s">
        <v>2</v>
      </c>
      <c r="G151" s="2" t="s">
        <v>9</v>
      </c>
      <c r="H151" s="2" t="s">
        <v>10</v>
      </c>
      <c r="I151" s="89" t="s">
        <v>3</v>
      </c>
      <c r="J151" s="2" t="s">
        <v>11</v>
      </c>
      <c r="K151" s="2" t="s">
        <v>12</v>
      </c>
      <c r="L151" s="89" t="s">
        <v>13</v>
      </c>
      <c r="M151" s="66" t="s">
        <v>30</v>
      </c>
      <c r="N151" s="66" t="s">
        <v>31</v>
      </c>
      <c r="O151" s="2" t="s">
        <v>32</v>
      </c>
      <c r="P151" s="112" t="s">
        <v>33</v>
      </c>
      <c r="Q151" s="15" t="s">
        <v>66</v>
      </c>
      <c r="R151" s="15" t="s">
        <v>67</v>
      </c>
      <c r="S151" s="89" t="s">
        <v>68</v>
      </c>
      <c r="T151" s="15" t="s">
        <v>69</v>
      </c>
      <c r="U151" s="15" t="s">
        <v>70</v>
      </c>
      <c r="V151" s="89" t="s">
        <v>71</v>
      </c>
      <c r="W151" s="117" t="s">
        <v>38</v>
      </c>
      <c r="X151" s="118" t="s">
        <v>39</v>
      </c>
      <c r="Y151" s="119" t="s">
        <v>40</v>
      </c>
      <c r="Z151" s="120" t="s">
        <v>38</v>
      </c>
      <c r="AA151" s="121" t="s">
        <v>38</v>
      </c>
    </row>
    <row r="152" spans="1:27" ht="14.25" thickBot="1" x14ac:dyDescent="0.25">
      <c r="A152" s="3" t="s">
        <v>72</v>
      </c>
      <c r="B152" s="5" t="s">
        <v>34</v>
      </c>
      <c r="C152" s="5" t="s">
        <v>14</v>
      </c>
      <c r="D152" s="4" t="s">
        <v>15</v>
      </c>
      <c r="E152" s="4" t="s">
        <v>15</v>
      </c>
      <c r="F152" s="90" t="s">
        <v>16</v>
      </c>
      <c r="G152" s="4" t="s">
        <v>15</v>
      </c>
      <c r="H152" s="4" t="s">
        <v>15</v>
      </c>
      <c r="I152" s="90" t="s">
        <v>16</v>
      </c>
      <c r="J152" s="4" t="s">
        <v>15</v>
      </c>
      <c r="K152" s="4" t="s">
        <v>15</v>
      </c>
      <c r="L152" s="90" t="s">
        <v>16</v>
      </c>
      <c r="M152" s="67"/>
      <c r="N152" s="67"/>
      <c r="O152" s="4"/>
      <c r="P152" s="113"/>
      <c r="Q152" s="95" t="s">
        <v>15</v>
      </c>
      <c r="R152" s="95" t="s">
        <v>15</v>
      </c>
      <c r="S152" s="90" t="s">
        <v>16</v>
      </c>
      <c r="T152" s="95" t="s">
        <v>15</v>
      </c>
      <c r="U152" s="95" t="s">
        <v>15</v>
      </c>
      <c r="V152" s="90" t="s">
        <v>16</v>
      </c>
      <c r="W152" s="122" t="s">
        <v>6</v>
      </c>
      <c r="X152" s="123" t="s">
        <v>42</v>
      </c>
      <c r="Y152" s="124" t="s">
        <v>43</v>
      </c>
      <c r="Z152" s="17" t="s">
        <v>44</v>
      </c>
      <c r="AA152" s="125" t="s">
        <v>45</v>
      </c>
    </row>
    <row r="153" spans="1:27" ht="13.5" thickTop="1" x14ac:dyDescent="0.2">
      <c r="A153" s="133" t="s">
        <v>17</v>
      </c>
      <c r="B153" s="40">
        <v>12324</v>
      </c>
      <c r="C153" s="40">
        <v>398</v>
      </c>
      <c r="D153" s="41">
        <v>353</v>
      </c>
      <c r="E153" s="41">
        <v>36</v>
      </c>
      <c r="F153" s="94">
        <f t="shared" ref="F153:F164" si="65">+(D153-E153)/D153</f>
        <v>0.89801699716713879</v>
      </c>
      <c r="G153" s="42">
        <v>519</v>
      </c>
      <c r="H153" s="41">
        <v>29</v>
      </c>
      <c r="I153" s="94">
        <f t="shared" ref="I153:I164" si="66">+(G153-H153)/G153</f>
        <v>0.94412331406551064</v>
      </c>
      <c r="J153" s="42">
        <v>985</v>
      </c>
      <c r="K153" s="41">
        <v>136</v>
      </c>
      <c r="L153" s="94">
        <f t="shared" ref="L153:L164" si="67">+(J153-K153)/J153</f>
        <v>0.86192893401015225</v>
      </c>
      <c r="M153" s="10">
        <v>8</v>
      </c>
      <c r="N153" s="10">
        <v>7.9</v>
      </c>
      <c r="O153" s="6">
        <v>2859</v>
      </c>
      <c r="P153" s="101">
        <v>2390</v>
      </c>
      <c r="Q153" s="30">
        <v>86.759999999999991</v>
      </c>
      <c r="R153" s="30">
        <v>35.591999999999999</v>
      </c>
      <c r="S153" s="91"/>
      <c r="T153" s="30">
        <v>9.8460000000000001</v>
      </c>
      <c r="U153" s="30">
        <v>7.18</v>
      </c>
      <c r="V153" s="91"/>
      <c r="W153" s="61">
        <f t="shared" ref="W153:W164" si="68">C153/$E$2</f>
        <v>0.29093567251461988</v>
      </c>
      <c r="X153" s="62">
        <f t="shared" ref="X153:X164" si="69">(C153*D153)/1000</f>
        <v>140.494</v>
      </c>
      <c r="Y153" s="63">
        <f>(X153)/$G$3</f>
        <v>0.2635909943714822</v>
      </c>
      <c r="Z153" s="64">
        <f t="shared" ref="Z153:Z164" si="70">(C153*G153)/1000</f>
        <v>206.56200000000001</v>
      </c>
      <c r="AA153" s="126">
        <f>(Z153)/$I$3</f>
        <v>0.39647216890595011</v>
      </c>
    </row>
    <row r="154" spans="1:27" x14ac:dyDescent="0.2">
      <c r="A154" s="133" t="s">
        <v>18</v>
      </c>
      <c r="B154" s="26">
        <v>16329</v>
      </c>
      <c r="C154" s="16">
        <v>583</v>
      </c>
      <c r="D154" s="22">
        <v>265</v>
      </c>
      <c r="E154" s="22">
        <v>30</v>
      </c>
      <c r="F154" s="94">
        <f t="shared" si="65"/>
        <v>0.8867924528301887</v>
      </c>
      <c r="G154" s="27">
        <v>399</v>
      </c>
      <c r="H154" s="22">
        <v>27</v>
      </c>
      <c r="I154" s="94">
        <f t="shared" si="66"/>
        <v>0.93233082706766912</v>
      </c>
      <c r="J154" s="27">
        <v>744</v>
      </c>
      <c r="K154" s="22">
        <v>112</v>
      </c>
      <c r="L154" s="94">
        <f t="shared" si="67"/>
        <v>0.84946236559139787</v>
      </c>
      <c r="M154" s="10">
        <v>8.1</v>
      </c>
      <c r="N154" s="10">
        <v>7.8</v>
      </c>
      <c r="O154" s="6">
        <v>2052</v>
      </c>
      <c r="P154" s="102">
        <v>1710</v>
      </c>
      <c r="Q154" s="19">
        <v>72.537499999999994</v>
      </c>
      <c r="R154" s="19">
        <v>48.875000000000007</v>
      </c>
      <c r="S154" s="91"/>
      <c r="T154" s="19">
        <v>9.9050000000000011</v>
      </c>
      <c r="U154" s="19">
        <v>5.4975000000000005</v>
      </c>
      <c r="V154" s="91"/>
      <c r="W154" s="61">
        <f t="shared" si="68"/>
        <v>0.42616959064327486</v>
      </c>
      <c r="X154" s="62">
        <f t="shared" si="69"/>
        <v>154.495</v>
      </c>
      <c r="Y154" s="63">
        <f t="shared" ref="Y154:Y166" si="71">(X154)/$G$3</f>
        <v>0.289859287054409</v>
      </c>
      <c r="Z154" s="64">
        <f t="shared" si="70"/>
        <v>232.61699999999999</v>
      </c>
      <c r="AA154" s="126">
        <f t="shared" ref="AA154:AA164" si="72">(Z154)/$G$3</f>
        <v>0.43642964352720448</v>
      </c>
    </row>
    <row r="155" spans="1:27" x14ac:dyDescent="0.2">
      <c r="A155" s="133" t="s">
        <v>19</v>
      </c>
      <c r="B155" s="26">
        <v>17432</v>
      </c>
      <c r="C155" s="16">
        <v>562</v>
      </c>
      <c r="D155" s="22">
        <v>296</v>
      </c>
      <c r="E155" s="22">
        <v>28</v>
      </c>
      <c r="F155" s="94">
        <f t="shared" si="65"/>
        <v>0.90540540540540537</v>
      </c>
      <c r="G155" s="27">
        <v>455</v>
      </c>
      <c r="H155" s="22">
        <v>29</v>
      </c>
      <c r="I155" s="94">
        <f t="shared" si="66"/>
        <v>0.93626373626373627</v>
      </c>
      <c r="J155" s="27">
        <v>1056</v>
      </c>
      <c r="K155" s="22">
        <v>113</v>
      </c>
      <c r="L155" s="94">
        <f t="shared" si="67"/>
        <v>0.8929924242424242</v>
      </c>
      <c r="M155" s="10">
        <v>7.8</v>
      </c>
      <c r="N155" s="10">
        <v>7.5</v>
      </c>
      <c r="O155" s="6">
        <v>1942</v>
      </c>
      <c r="P155" s="102">
        <v>1536</v>
      </c>
      <c r="Q155" s="19">
        <v>97.8125</v>
      </c>
      <c r="R155" s="19">
        <v>33.962499999999999</v>
      </c>
      <c r="S155" s="91"/>
      <c r="T155" s="19">
        <v>11.498749999999999</v>
      </c>
      <c r="U155" s="19">
        <v>4.5925000000000002</v>
      </c>
      <c r="V155" s="91"/>
      <c r="W155" s="61">
        <f t="shared" si="68"/>
        <v>0.41081871345029242</v>
      </c>
      <c r="X155" s="62">
        <f t="shared" si="69"/>
        <v>166.352</v>
      </c>
      <c r="Y155" s="63">
        <f t="shared" si="71"/>
        <v>0.31210506566604129</v>
      </c>
      <c r="Z155" s="64">
        <f t="shared" si="70"/>
        <v>255.71</v>
      </c>
      <c r="AA155" s="126">
        <f t="shared" si="72"/>
        <v>0.47975609756097565</v>
      </c>
    </row>
    <row r="156" spans="1:27" x14ac:dyDescent="0.2">
      <c r="A156" s="133" t="s">
        <v>20</v>
      </c>
      <c r="B156" s="26">
        <v>18735</v>
      </c>
      <c r="C156" s="16">
        <v>625</v>
      </c>
      <c r="D156" s="22">
        <v>287</v>
      </c>
      <c r="E156" s="22">
        <v>19</v>
      </c>
      <c r="F156" s="94">
        <f t="shared" si="65"/>
        <v>0.93379790940766549</v>
      </c>
      <c r="G156" s="27">
        <v>459</v>
      </c>
      <c r="H156" s="22">
        <v>23</v>
      </c>
      <c r="I156" s="94">
        <f t="shared" si="66"/>
        <v>0.94989106753812635</v>
      </c>
      <c r="J156" s="27">
        <v>921</v>
      </c>
      <c r="K156" s="22">
        <v>116</v>
      </c>
      <c r="L156" s="94">
        <f t="shared" si="67"/>
        <v>0.87404994571118355</v>
      </c>
      <c r="M156" s="10">
        <v>7.6</v>
      </c>
      <c r="N156" s="10">
        <v>7.6</v>
      </c>
      <c r="O156" s="6">
        <v>2102</v>
      </c>
      <c r="P156" s="102">
        <v>1627</v>
      </c>
      <c r="Q156" s="19">
        <v>82.25</v>
      </c>
      <c r="R156" s="19">
        <v>45.9</v>
      </c>
      <c r="S156" s="91"/>
      <c r="T156" s="19">
        <v>10.42</v>
      </c>
      <c r="U156" s="19">
        <v>7.6812500000000004</v>
      </c>
      <c r="V156" s="91"/>
      <c r="W156" s="61">
        <f t="shared" si="68"/>
        <v>0.45687134502923976</v>
      </c>
      <c r="X156" s="62">
        <f t="shared" si="69"/>
        <v>179.375</v>
      </c>
      <c r="Y156" s="63">
        <f t="shared" si="71"/>
        <v>0.33653846153846156</v>
      </c>
      <c r="Z156" s="64">
        <f t="shared" si="70"/>
        <v>286.875</v>
      </c>
      <c r="AA156" s="126">
        <f t="shared" si="72"/>
        <v>0.53822701688555352</v>
      </c>
    </row>
    <row r="157" spans="1:27" x14ac:dyDescent="0.2">
      <c r="A157" s="133" t="s">
        <v>21</v>
      </c>
      <c r="B157" s="26">
        <v>18795</v>
      </c>
      <c r="C157" s="16">
        <v>606</v>
      </c>
      <c r="D157" s="22">
        <v>327</v>
      </c>
      <c r="E157" s="22">
        <v>68</v>
      </c>
      <c r="F157" s="94">
        <f t="shared" si="65"/>
        <v>0.79204892966360851</v>
      </c>
      <c r="G157" s="27">
        <v>452</v>
      </c>
      <c r="H157" s="22">
        <v>44</v>
      </c>
      <c r="I157" s="94">
        <f t="shared" si="66"/>
        <v>0.90265486725663713</v>
      </c>
      <c r="J157" s="27">
        <v>791</v>
      </c>
      <c r="K157" s="22">
        <v>191</v>
      </c>
      <c r="L157" s="94">
        <f t="shared" si="67"/>
        <v>0.75853350189633373</v>
      </c>
      <c r="M157" s="10">
        <v>7.7</v>
      </c>
      <c r="N157" s="10">
        <v>7.6</v>
      </c>
      <c r="O157" s="6">
        <v>1827</v>
      </c>
      <c r="P157" s="102">
        <v>1659</v>
      </c>
      <c r="Q157" s="19">
        <v>108.74444444444444</v>
      </c>
      <c r="R157" s="19">
        <v>67.355555555555554</v>
      </c>
      <c r="S157" s="91"/>
      <c r="T157" s="19">
        <v>11.888888888888891</v>
      </c>
      <c r="U157" s="19">
        <v>5.5066666666666668</v>
      </c>
      <c r="V157" s="91"/>
      <c r="W157" s="61">
        <f t="shared" si="68"/>
        <v>0.44298245614035087</v>
      </c>
      <c r="X157" s="62">
        <f t="shared" si="69"/>
        <v>198.16200000000001</v>
      </c>
      <c r="Y157" s="63">
        <f t="shared" si="71"/>
        <v>0.3717861163227017</v>
      </c>
      <c r="Z157" s="64">
        <f t="shared" si="70"/>
        <v>273.91199999999998</v>
      </c>
      <c r="AA157" s="126">
        <f t="shared" si="72"/>
        <v>0.51390619136960591</v>
      </c>
    </row>
    <row r="158" spans="1:27" x14ac:dyDescent="0.2">
      <c r="A158" s="133" t="s">
        <v>22</v>
      </c>
      <c r="B158" s="26">
        <v>22344</v>
      </c>
      <c r="C158" s="16">
        <v>745</v>
      </c>
      <c r="D158" s="22">
        <v>273</v>
      </c>
      <c r="E158" s="22">
        <v>36</v>
      </c>
      <c r="F158" s="94">
        <f t="shared" si="65"/>
        <v>0.86813186813186816</v>
      </c>
      <c r="G158" s="27">
        <v>449</v>
      </c>
      <c r="H158" s="22">
        <v>30</v>
      </c>
      <c r="I158" s="94">
        <f t="shared" si="66"/>
        <v>0.93318485523385297</v>
      </c>
      <c r="J158" s="27">
        <v>882</v>
      </c>
      <c r="K158" s="22">
        <v>128</v>
      </c>
      <c r="L158" s="94">
        <f t="shared" si="67"/>
        <v>0.85487528344671204</v>
      </c>
      <c r="M158" s="10">
        <v>7.8</v>
      </c>
      <c r="N158" s="10">
        <v>7.7</v>
      </c>
      <c r="O158" s="6">
        <v>1947</v>
      </c>
      <c r="P158" s="102">
        <v>1783</v>
      </c>
      <c r="Q158" s="19">
        <v>92.625</v>
      </c>
      <c r="R158" s="19">
        <v>60.599999999999994</v>
      </c>
      <c r="S158" s="91"/>
      <c r="T158" s="19">
        <v>9.1549999999999994</v>
      </c>
      <c r="U158" s="19">
        <v>3.5187499999999998</v>
      </c>
      <c r="V158" s="91"/>
      <c r="W158" s="61">
        <f t="shared" si="68"/>
        <v>0.54459064327485385</v>
      </c>
      <c r="X158" s="62">
        <f t="shared" si="69"/>
        <v>203.38499999999999</v>
      </c>
      <c r="Y158" s="63">
        <f t="shared" si="71"/>
        <v>0.38158536585365854</v>
      </c>
      <c r="Z158" s="64">
        <f t="shared" si="70"/>
        <v>334.505</v>
      </c>
      <c r="AA158" s="126">
        <f t="shared" si="72"/>
        <v>0.62758911819887431</v>
      </c>
    </row>
    <row r="159" spans="1:27" x14ac:dyDescent="0.2">
      <c r="A159" s="133" t="s">
        <v>23</v>
      </c>
      <c r="B159" s="26">
        <v>31530</v>
      </c>
      <c r="C159" s="26">
        <v>1017</v>
      </c>
      <c r="D159" s="22">
        <v>336</v>
      </c>
      <c r="E159" s="22">
        <v>60</v>
      </c>
      <c r="F159" s="94">
        <f t="shared" si="65"/>
        <v>0.8214285714285714</v>
      </c>
      <c r="G159" s="27">
        <v>448</v>
      </c>
      <c r="H159" s="22">
        <v>52</v>
      </c>
      <c r="I159" s="94">
        <f t="shared" si="66"/>
        <v>0.8839285714285714</v>
      </c>
      <c r="J159" s="27">
        <v>861</v>
      </c>
      <c r="K159" s="22">
        <v>179</v>
      </c>
      <c r="L159" s="94">
        <f t="shared" si="67"/>
        <v>0.79210220673635312</v>
      </c>
      <c r="M159" s="10">
        <v>7.5</v>
      </c>
      <c r="N159" s="10">
        <v>7.7</v>
      </c>
      <c r="O159" s="6">
        <v>2075</v>
      </c>
      <c r="P159" s="102">
        <v>2112</v>
      </c>
      <c r="Q159" s="19">
        <v>86.466666666666654</v>
      </c>
      <c r="R159" s="19">
        <v>84.100000000000009</v>
      </c>
      <c r="S159" s="91"/>
      <c r="T159" s="19">
        <v>10.426666666666668</v>
      </c>
      <c r="U159" s="19">
        <v>9.24</v>
      </c>
      <c r="V159" s="91"/>
      <c r="W159" s="61">
        <f t="shared" si="68"/>
        <v>0.74342105263157898</v>
      </c>
      <c r="X159" s="62">
        <f t="shared" si="69"/>
        <v>341.71199999999999</v>
      </c>
      <c r="Y159" s="63">
        <f t="shared" si="71"/>
        <v>0.6411106941838649</v>
      </c>
      <c r="Z159" s="64">
        <f t="shared" si="70"/>
        <v>455.61599999999999</v>
      </c>
      <c r="AA159" s="126">
        <f t="shared" si="72"/>
        <v>0.85481425891181984</v>
      </c>
    </row>
    <row r="160" spans="1:27" x14ac:dyDescent="0.2">
      <c r="A160" s="133" t="s">
        <v>24</v>
      </c>
      <c r="B160" s="26">
        <v>41262</v>
      </c>
      <c r="C160" s="26">
        <v>1331</v>
      </c>
      <c r="D160" s="22">
        <v>392</v>
      </c>
      <c r="E160" s="22">
        <v>74</v>
      </c>
      <c r="F160" s="94">
        <f t="shared" si="65"/>
        <v>0.81122448979591832</v>
      </c>
      <c r="G160" s="27">
        <v>520</v>
      </c>
      <c r="H160" s="22">
        <v>73</v>
      </c>
      <c r="I160" s="94">
        <f t="shared" si="66"/>
        <v>0.85961538461538467</v>
      </c>
      <c r="J160" s="27">
        <v>995</v>
      </c>
      <c r="K160" s="22">
        <v>234</v>
      </c>
      <c r="L160" s="94">
        <f t="shared" si="67"/>
        <v>0.76482412060301508</v>
      </c>
      <c r="M160" s="10">
        <v>7.4</v>
      </c>
      <c r="N160" s="10">
        <v>7.8</v>
      </c>
      <c r="O160" s="6">
        <v>2124</v>
      </c>
      <c r="P160" s="102">
        <v>1833</v>
      </c>
      <c r="Q160" s="19">
        <v>123.83</v>
      </c>
      <c r="R160" s="19">
        <v>86.04</v>
      </c>
      <c r="S160" s="91"/>
      <c r="T160" s="19">
        <v>13.589999999999998</v>
      </c>
      <c r="U160" s="19">
        <v>6.9580000000000002</v>
      </c>
      <c r="V160" s="91"/>
      <c r="W160" s="61">
        <f t="shared" si="68"/>
        <v>0.97295321637426901</v>
      </c>
      <c r="X160" s="62">
        <f t="shared" si="69"/>
        <v>521.75199999999995</v>
      </c>
      <c r="Y160" s="63">
        <f t="shared" si="71"/>
        <v>0.97889681050656652</v>
      </c>
      <c r="Z160" s="64">
        <f t="shared" si="70"/>
        <v>692.12</v>
      </c>
      <c r="AA160" s="126">
        <f t="shared" si="72"/>
        <v>1.2985365853658537</v>
      </c>
    </row>
    <row r="161" spans="1:27" x14ac:dyDescent="0.2">
      <c r="A161" s="133" t="s">
        <v>25</v>
      </c>
      <c r="B161" s="26">
        <v>25372</v>
      </c>
      <c r="C161" s="16">
        <v>846</v>
      </c>
      <c r="D161" s="22">
        <v>317</v>
      </c>
      <c r="E161" s="22">
        <v>57</v>
      </c>
      <c r="F161" s="94">
        <f t="shared" si="65"/>
        <v>0.82018927444794953</v>
      </c>
      <c r="G161" s="27">
        <v>390</v>
      </c>
      <c r="H161" s="22">
        <v>35</v>
      </c>
      <c r="I161" s="94">
        <f t="shared" si="66"/>
        <v>0.91025641025641024</v>
      </c>
      <c r="J161" s="27">
        <v>672</v>
      </c>
      <c r="K161" s="22">
        <v>149</v>
      </c>
      <c r="L161" s="94">
        <f t="shared" si="67"/>
        <v>0.77827380952380953</v>
      </c>
      <c r="M161" s="10">
        <v>7.7</v>
      </c>
      <c r="N161" s="10">
        <v>7.8</v>
      </c>
      <c r="O161" s="6">
        <v>1917</v>
      </c>
      <c r="P161" s="102">
        <v>1822</v>
      </c>
      <c r="Q161" s="19">
        <v>79.724999999999994</v>
      </c>
      <c r="R161" s="19">
        <v>71.787500000000009</v>
      </c>
      <c r="S161" s="91"/>
      <c r="T161" s="19">
        <v>8.6925000000000008</v>
      </c>
      <c r="U161" s="19">
        <v>6.0612500000000002</v>
      </c>
      <c r="V161" s="91"/>
      <c r="W161" s="61">
        <f t="shared" si="68"/>
        <v>0.61842105263157898</v>
      </c>
      <c r="X161" s="62">
        <f t="shared" si="69"/>
        <v>268.18200000000002</v>
      </c>
      <c r="Y161" s="63">
        <f t="shared" si="71"/>
        <v>0.50315572232645411</v>
      </c>
      <c r="Z161" s="64">
        <f t="shared" si="70"/>
        <v>329.94</v>
      </c>
      <c r="AA161" s="126">
        <f t="shared" si="72"/>
        <v>0.61902439024390243</v>
      </c>
    </row>
    <row r="162" spans="1:27" x14ac:dyDescent="0.2">
      <c r="A162" s="133" t="s">
        <v>26</v>
      </c>
      <c r="B162" s="26">
        <v>22221</v>
      </c>
      <c r="C162" s="16">
        <v>717</v>
      </c>
      <c r="D162" s="22">
        <v>299</v>
      </c>
      <c r="E162" s="22">
        <v>37</v>
      </c>
      <c r="F162" s="94">
        <f t="shared" si="65"/>
        <v>0.87625418060200666</v>
      </c>
      <c r="G162" s="27">
        <v>409</v>
      </c>
      <c r="H162" s="22">
        <v>23</v>
      </c>
      <c r="I162" s="94">
        <f t="shared" si="66"/>
        <v>0.94376528117359415</v>
      </c>
      <c r="J162" s="27">
        <v>848</v>
      </c>
      <c r="K162" s="22">
        <v>109</v>
      </c>
      <c r="L162" s="94">
        <f t="shared" si="67"/>
        <v>0.87146226415094341</v>
      </c>
      <c r="M162" s="10">
        <v>7.9</v>
      </c>
      <c r="N162" s="10">
        <v>8.1</v>
      </c>
      <c r="O162" s="6">
        <v>2164</v>
      </c>
      <c r="P162" s="102">
        <v>1791</v>
      </c>
      <c r="Q162" s="19">
        <v>83.7</v>
      </c>
      <c r="R162" s="19">
        <v>61.29999999999999</v>
      </c>
      <c r="S162" s="91"/>
      <c r="T162" s="19">
        <v>9.5019999999999989</v>
      </c>
      <c r="U162" s="19">
        <v>3.8260000000000005</v>
      </c>
      <c r="V162" s="91"/>
      <c r="W162" s="61">
        <f t="shared" si="68"/>
        <v>0.52412280701754388</v>
      </c>
      <c r="X162" s="62">
        <f t="shared" si="69"/>
        <v>214.38300000000001</v>
      </c>
      <c r="Y162" s="63">
        <f t="shared" si="71"/>
        <v>0.40221951219512198</v>
      </c>
      <c r="Z162" s="64">
        <f t="shared" si="70"/>
        <v>293.25299999999999</v>
      </c>
      <c r="AA162" s="126">
        <f t="shared" si="72"/>
        <v>0.55019324577861162</v>
      </c>
    </row>
    <row r="163" spans="1:27" x14ac:dyDescent="0.2">
      <c r="A163" s="133" t="s">
        <v>27</v>
      </c>
      <c r="B163" s="26">
        <v>16982</v>
      </c>
      <c r="C163" s="16">
        <v>566</v>
      </c>
      <c r="D163" s="22">
        <v>298</v>
      </c>
      <c r="E163" s="22">
        <v>41</v>
      </c>
      <c r="F163" s="94">
        <f t="shared" si="65"/>
        <v>0.86241610738255037</v>
      </c>
      <c r="G163" s="27">
        <v>394</v>
      </c>
      <c r="H163" s="22">
        <v>31</v>
      </c>
      <c r="I163" s="94">
        <f t="shared" si="66"/>
        <v>0.92131979695431476</v>
      </c>
      <c r="J163" s="27">
        <v>780</v>
      </c>
      <c r="K163" s="22">
        <v>129</v>
      </c>
      <c r="L163" s="94">
        <f t="shared" si="67"/>
        <v>0.83461538461538465</v>
      </c>
      <c r="M163" s="10">
        <v>7.7</v>
      </c>
      <c r="N163" s="10">
        <v>7.5</v>
      </c>
      <c r="O163" s="6">
        <v>1968</v>
      </c>
      <c r="P163" s="102">
        <v>1793</v>
      </c>
      <c r="Q163" s="19">
        <v>128.71249999999998</v>
      </c>
      <c r="R163" s="19">
        <v>45.875000000000007</v>
      </c>
      <c r="S163" s="91"/>
      <c r="T163" s="19">
        <v>11.661250000000001</v>
      </c>
      <c r="U163" s="19">
        <v>9.8925000000000001</v>
      </c>
      <c r="V163" s="91"/>
      <c r="W163" s="61">
        <f t="shared" si="68"/>
        <v>0.41374269005847952</v>
      </c>
      <c r="X163" s="62">
        <f t="shared" si="69"/>
        <v>168.66800000000001</v>
      </c>
      <c r="Y163" s="63">
        <f t="shared" si="71"/>
        <v>0.31645028142589121</v>
      </c>
      <c r="Z163" s="64">
        <f t="shared" si="70"/>
        <v>223.00399999999999</v>
      </c>
      <c r="AA163" s="126">
        <f t="shared" si="72"/>
        <v>0.41839399624765478</v>
      </c>
    </row>
    <row r="164" spans="1:27" ht="13.5" thickBot="1" x14ac:dyDescent="0.25">
      <c r="A164" s="133" t="s">
        <v>28</v>
      </c>
      <c r="B164" s="43">
        <v>16472</v>
      </c>
      <c r="C164" s="44">
        <v>531</v>
      </c>
      <c r="D164" s="24">
        <v>286</v>
      </c>
      <c r="E164" s="24">
        <v>34</v>
      </c>
      <c r="F164" s="94">
        <f t="shared" si="65"/>
        <v>0.88111888111888115</v>
      </c>
      <c r="G164" s="45">
        <v>490</v>
      </c>
      <c r="H164" s="24">
        <v>31</v>
      </c>
      <c r="I164" s="94">
        <f t="shared" si="66"/>
        <v>0.93673469387755104</v>
      </c>
      <c r="J164" s="45">
        <v>858</v>
      </c>
      <c r="K164" s="24">
        <v>126</v>
      </c>
      <c r="L164" s="94">
        <f t="shared" si="67"/>
        <v>0.85314685314685312</v>
      </c>
      <c r="M164" s="10">
        <v>7.8</v>
      </c>
      <c r="N164" s="10">
        <v>7.7</v>
      </c>
      <c r="O164" s="6">
        <v>2429</v>
      </c>
      <c r="P164" s="103">
        <v>2117</v>
      </c>
      <c r="Q164" s="46">
        <v>94.05714285714285</v>
      </c>
      <c r="R164" s="46">
        <v>53.942857142857136</v>
      </c>
      <c r="S164" s="91"/>
      <c r="T164" s="46">
        <v>9.9371428571428577</v>
      </c>
      <c r="U164" s="46">
        <v>6.128571428571429</v>
      </c>
      <c r="V164" s="91"/>
      <c r="W164" s="61">
        <f t="shared" si="68"/>
        <v>0.38815789473684209</v>
      </c>
      <c r="X164" s="62">
        <f t="shared" si="69"/>
        <v>151.86600000000001</v>
      </c>
      <c r="Y164" s="63">
        <f t="shared" si="71"/>
        <v>0.28492682926829271</v>
      </c>
      <c r="Z164" s="64">
        <f t="shared" si="70"/>
        <v>260.19</v>
      </c>
      <c r="AA164" s="126">
        <f t="shared" si="72"/>
        <v>0.48816135084427764</v>
      </c>
    </row>
    <row r="165" spans="1:27" ht="13.5" thickTop="1" x14ac:dyDescent="0.2">
      <c r="A165" s="83" t="s">
        <v>73</v>
      </c>
      <c r="B165" s="39">
        <f>SUM(B153:B164)</f>
        <v>259798</v>
      </c>
      <c r="C165" s="7"/>
      <c r="D165" s="7"/>
      <c r="E165" s="7"/>
      <c r="F165" s="92"/>
      <c r="G165" s="7"/>
      <c r="H165" s="7"/>
      <c r="I165" s="92"/>
      <c r="J165" s="7"/>
      <c r="K165" s="7"/>
      <c r="L165" s="92"/>
      <c r="M165" s="14"/>
      <c r="N165" s="14"/>
      <c r="O165" s="21"/>
      <c r="P165" s="104"/>
      <c r="Q165" s="21"/>
      <c r="R165" s="21"/>
      <c r="S165" s="92"/>
      <c r="T165" s="21"/>
      <c r="U165" s="21"/>
      <c r="V165" s="92"/>
      <c r="W165" s="85"/>
      <c r="X165" s="86"/>
      <c r="Y165" s="87"/>
      <c r="Z165" s="88"/>
      <c r="AA165" s="127"/>
    </row>
    <row r="166" spans="1:27" ht="13.5" thickBot="1" x14ac:dyDescent="0.25">
      <c r="A166" s="84" t="s">
        <v>74</v>
      </c>
      <c r="B166" s="8">
        <f t="shared" ref="B166:K166" si="73">AVERAGE(B153:B164)</f>
        <v>21649.833333333332</v>
      </c>
      <c r="C166" s="80">
        <f t="shared" si="73"/>
        <v>710.58333333333337</v>
      </c>
      <c r="D166" s="80">
        <f t="shared" si="73"/>
        <v>310.75</v>
      </c>
      <c r="E166" s="80">
        <f t="shared" si="73"/>
        <v>43.333333333333336</v>
      </c>
      <c r="F166" s="90">
        <f>AVERAGE(F153:F164)</f>
        <v>0.86306875561514618</v>
      </c>
      <c r="G166" s="80">
        <f>AVERAGE(G153:G164)</f>
        <v>448.66666666666669</v>
      </c>
      <c r="H166" s="80">
        <f>AVERAGE(H153:H164)</f>
        <v>35.583333333333336</v>
      </c>
      <c r="I166" s="90">
        <f>AVERAGE(I153:I164)</f>
        <v>0.92117240047761317</v>
      </c>
      <c r="J166" s="80">
        <f t="shared" si="73"/>
        <v>866.08333333333337</v>
      </c>
      <c r="K166" s="80">
        <f t="shared" si="73"/>
        <v>143.5</v>
      </c>
      <c r="L166" s="90">
        <f>AVERAGE(L153:L164)</f>
        <v>0.83218892447288006</v>
      </c>
      <c r="M166" s="81">
        <f t="shared" ref="M166:U166" si="74">AVERAGE(M153:M164)</f>
        <v>7.75</v>
      </c>
      <c r="N166" s="81">
        <f t="shared" si="74"/>
        <v>7.7250000000000005</v>
      </c>
      <c r="O166" s="82">
        <f t="shared" si="74"/>
        <v>2117.1666666666665</v>
      </c>
      <c r="P166" s="105">
        <f t="shared" si="74"/>
        <v>1847.75</v>
      </c>
      <c r="Q166" s="81">
        <f t="shared" si="74"/>
        <v>94.768396164021169</v>
      </c>
      <c r="R166" s="81">
        <f t="shared" si="74"/>
        <v>57.94420105820106</v>
      </c>
      <c r="S166" s="90"/>
      <c r="T166" s="81">
        <f t="shared" si="74"/>
        <v>10.543599867724867</v>
      </c>
      <c r="U166" s="81">
        <f t="shared" si="74"/>
        <v>6.3402490079365093</v>
      </c>
      <c r="V166" s="90"/>
      <c r="W166" s="128">
        <f>C166/$E$2</f>
        <v>0.519432261208577</v>
      </c>
      <c r="X166" s="129">
        <f>(C166*D166)/1000</f>
        <v>220.81377083333334</v>
      </c>
      <c r="Y166" s="130">
        <f t="shared" si="71"/>
        <v>0.41428474828017514</v>
      </c>
      <c r="Z166" s="131">
        <f>(C166*G166)/1000</f>
        <v>318.81505555555555</v>
      </c>
      <c r="AA166" s="132">
        <f t="shared" ref="AA166" si="75">(Z166)/$G$3</f>
        <v>0.59815207421304983</v>
      </c>
    </row>
    <row r="167" spans="1:27" ht="13.5" thickTop="1" x14ac:dyDescent="0.2"/>
    <row r="168" spans="1:27" ht="13.5" thickBot="1" x14ac:dyDescent="0.25"/>
    <row r="169" spans="1:27" ht="13.5" thickTop="1" x14ac:dyDescent="0.2">
      <c r="A169" s="1" t="s">
        <v>5</v>
      </c>
      <c r="B169" s="2" t="s">
        <v>6</v>
      </c>
      <c r="C169" s="2" t="s">
        <v>29</v>
      </c>
      <c r="D169" s="2" t="s">
        <v>7</v>
      </c>
      <c r="E169" s="2" t="s">
        <v>8</v>
      </c>
      <c r="F169" s="89" t="s">
        <v>2</v>
      </c>
      <c r="G169" s="2" t="s">
        <v>9</v>
      </c>
      <c r="H169" s="2" t="s">
        <v>10</v>
      </c>
      <c r="I169" s="89" t="s">
        <v>3</v>
      </c>
      <c r="J169" s="2" t="s">
        <v>11</v>
      </c>
      <c r="K169" s="2" t="s">
        <v>12</v>
      </c>
      <c r="L169" s="89" t="s">
        <v>13</v>
      </c>
      <c r="M169" s="66" t="s">
        <v>30</v>
      </c>
      <c r="N169" s="66" t="s">
        <v>31</v>
      </c>
      <c r="O169" s="2" t="s">
        <v>32</v>
      </c>
      <c r="P169" s="112" t="s">
        <v>33</v>
      </c>
      <c r="Q169" s="15" t="s">
        <v>66</v>
      </c>
      <c r="R169" s="15" t="s">
        <v>67</v>
      </c>
      <c r="S169" s="89" t="s">
        <v>68</v>
      </c>
      <c r="T169" s="15" t="s">
        <v>69</v>
      </c>
      <c r="U169" s="15" t="s">
        <v>70</v>
      </c>
      <c r="V169" s="89" t="s">
        <v>71</v>
      </c>
      <c r="W169" s="117" t="s">
        <v>38</v>
      </c>
      <c r="X169" s="118" t="s">
        <v>39</v>
      </c>
      <c r="Y169" s="119" t="s">
        <v>40</v>
      </c>
      <c r="Z169" s="120" t="s">
        <v>38</v>
      </c>
      <c r="AA169" s="121" t="s">
        <v>38</v>
      </c>
    </row>
    <row r="170" spans="1:27" ht="14.25" thickBot="1" x14ac:dyDescent="0.25">
      <c r="A170" s="3" t="s">
        <v>75</v>
      </c>
      <c r="B170" s="5" t="s">
        <v>34</v>
      </c>
      <c r="C170" s="5" t="s">
        <v>14</v>
      </c>
      <c r="D170" s="4" t="s">
        <v>15</v>
      </c>
      <c r="E170" s="4" t="s">
        <v>15</v>
      </c>
      <c r="F170" s="90" t="s">
        <v>16</v>
      </c>
      <c r="G170" s="4" t="s">
        <v>15</v>
      </c>
      <c r="H170" s="4" t="s">
        <v>15</v>
      </c>
      <c r="I170" s="90" t="s">
        <v>16</v>
      </c>
      <c r="J170" s="4" t="s">
        <v>15</v>
      </c>
      <c r="K170" s="4" t="s">
        <v>15</v>
      </c>
      <c r="L170" s="90" t="s">
        <v>16</v>
      </c>
      <c r="M170" s="67"/>
      <c r="N170" s="67"/>
      <c r="O170" s="4"/>
      <c r="P170" s="113"/>
      <c r="Q170" s="95" t="s">
        <v>15</v>
      </c>
      <c r="R170" s="95" t="s">
        <v>15</v>
      </c>
      <c r="S170" s="90" t="s">
        <v>16</v>
      </c>
      <c r="T170" s="95" t="s">
        <v>15</v>
      </c>
      <c r="U170" s="95" t="s">
        <v>15</v>
      </c>
      <c r="V170" s="90" t="s">
        <v>16</v>
      </c>
      <c r="W170" s="122" t="s">
        <v>6</v>
      </c>
      <c r="X170" s="123" t="s">
        <v>42</v>
      </c>
      <c r="Y170" s="124" t="s">
        <v>43</v>
      </c>
      <c r="Z170" s="17" t="s">
        <v>44</v>
      </c>
      <c r="AA170" s="125" t="s">
        <v>45</v>
      </c>
    </row>
    <row r="171" spans="1:27" ht="13.5" thickTop="1" x14ac:dyDescent="0.2">
      <c r="A171" s="133" t="s">
        <v>17</v>
      </c>
      <c r="B171" s="40">
        <v>16666</v>
      </c>
      <c r="C171" s="40">
        <v>538</v>
      </c>
      <c r="D171" s="41">
        <v>236</v>
      </c>
      <c r="E171" s="41">
        <v>37</v>
      </c>
      <c r="F171" s="94">
        <v>0.84</v>
      </c>
      <c r="G171" s="42">
        <v>395</v>
      </c>
      <c r="H171" s="41">
        <v>25</v>
      </c>
      <c r="I171" s="94">
        <v>0.93</v>
      </c>
      <c r="J171" s="42">
        <v>749</v>
      </c>
      <c r="K171" s="41">
        <v>109</v>
      </c>
      <c r="L171" s="94">
        <v>0.85</v>
      </c>
      <c r="M171" s="10">
        <v>7.88</v>
      </c>
      <c r="N171" s="10">
        <v>7.94</v>
      </c>
      <c r="O171" s="6">
        <v>2528</v>
      </c>
      <c r="P171" s="101">
        <v>2152</v>
      </c>
      <c r="Q171" s="30">
        <v>96</v>
      </c>
      <c r="R171" s="30">
        <v>57.07</v>
      </c>
      <c r="S171" s="91"/>
      <c r="T171" s="30">
        <v>9.6</v>
      </c>
      <c r="U171" s="30">
        <v>5.22</v>
      </c>
      <c r="V171" s="91"/>
      <c r="W171" s="61">
        <f t="shared" ref="W171:W182" si="76">C171/$E$2</f>
        <v>0.39327485380116961</v>
      </c>
      <c r="X171" s="62">
        <f t="shared" ref="X171:X182" si="77">(C171*D171)/1000</f>
        <v>126.968</v>
      </c>
      <c r="Y171" s="63">
        <f>(X171)/$G$3</f>
        <v>0.23821388367729832</v>
      </c>
      <c r="Z171" s="64">
        <f t="shared" ref="Z171:Z182" si="78">(C171*G171)/1000</f>
        <v>212.51</v>
      </c>
      <c r="AA171" s="126">
        <f>(Z171)/$I$3</f>
        <v>0.40788867562380038</v>
      </c>
    </row>
    <row r="172" spans="1:27" x14ac:dyDescent="0.2">
      <c r="A172" s="133" t="s">
        <v>18</v>
      </c>
      <c r="B172" s="26">
        <v>15733</v>
      </c>
      <c r="C172" s="16">
        <v>562</v>
      </c>
      <c r="D172" s="22">
        <v>347</v>
      </c>
      <c r="E172" s="22">
        <v>54</v>
      </c>
      <c r="F172" s="94">
        <v>0.82</v>
      </c>
      <c r="G172" s="27">
        <v>530</v>
      </c>
      <c r="H172" s="22">
        <v>37</v>
      </c>
      <c r="I172" s="94">
        <v>0.93</v>
      </c>
      <c r="J172" s="27">
        <v>1033</v>
      </c>
      <c r="K172" s="22">
        <v>134</v>
      </c>
      <c r="L172" s="94">
        <v>0.84</v>
      </c>
      <c r="M172" s="10">
        <v>7.69</v>
      </c>
      <c r="N172" s="10">
        <v>7.86</v>
      </c>
      <c r="O172" s="6">
        <v>2271</v>
      </c>
      <c r="P172" s="102">
        <v>2039</v>
      </c>
      <c r="Q172" s="19">
        <v>89</v>
      </c>
      <c r="R172" s="19">
        <v>51.8</v>
      </c>
      <c r="S172" s="91"/>
      <c r="T172" s="19">
        <v>11</v>
      </c>
      <c r="U172" s="19">
        <v>4.87</v>
      </c>
      <c r="V172" s="91"/>
      <c r="W172" s="61">
        <f t="shared" si="76"/>
        <v>0.41081871345029242</v>
      </c>
      <c r="X172" s="62">
        <f t="shared" si="77"/>
        <v>195.01400000000001</v>
      </c>
      <c r="Y172" s="63">
        <f t="shared" ref="Y172:Y184" si="79">(X172)/$G$3</f>
        <v>0.36587992495309568</v>
      </c>
      <c r="Z172" s="64">
        <f t="shared" si="78"/>
        <v>297.86</v>
      </c>
      <c r="AA172" s="126">
        <f t="shared" ref="AA172:AA182" si="80">(Z172)/$G$3</f>
        <v>0.55883677298311452</v>
      </c>
    </row>
    <row r="173" spans="1:27" x14ac:dyDescent="0.2">
      <c r="A173" s="133" t="s">
        <v>19</v>
      </c>
      <c r="B173" s="26">
        <v>17368</v>
      </c>
      <c r="C173" s="16">
        <v>560</v>
      </c>
      <c r="D173" s="22">
        <v>423</v>
      </c>
      <c r="E173" s="22">
        <v>26</v>
      </c>
      <c r="F173" s="94">
        <v>0.92</v>
      </c>
      <c r="G173" s="27">
        <v>584</v>
      </c>
      <c r="H173" s="22">
        <v>19</v>
      </c>
      <c r="I173" s="94">
        <v>0.96</v>
      </c>
      <c r="J173" s="27">
        <v>1319</v>
      </c>
      <c r="K173" s="22">
        <v>93</v>
      </c>
      <c r="L173" s="94">
        <v>0.92</v>
      </c>
      <c r="M173" s="10">
        <v>7.6050000000000004</v>
      </c>
      <c r="N173" s="10">
        <v>7.8925000000000001</v>
      </c>
      <c r="O173" s="6">
        <v>2098.625</v>
      </c>
      <c r="P173" s="102">
        <v>1694</v>
      </c>
      <c r="Q173" s="19">
        <v>90</v>
      </c>
      <c r="R173" s="19">
        <v>41</v>
      </c>
      <c r="S173" s="91"/>
      <c r="T173" s="19">
        <v>12</v>
      </c>
      <c r="U173" s="19">
        <v>5.77</v>
      </c>
      <c r="V173" s="91"/>
      <c r="W173" s="61">
        <f t="shared" si="76"/>
        <v>0.40935672514619881</v>
      </c>
      <c r="X173" s="62">
        <f t="shared" si="77"/>
        <v>236.88</v>
      </c>
      <c r="Y173" s="63">
        <f t="shared" si="79"/>
        <v>0.4444277673545966</v>
      </c>
      <c r="Z173" s="64">
        <f t="shared" si="78"/>
        <v>327.04000000000002</v>
      </c>
      <c r="AA173" s="126">
        <f t="shared" si="80"/>
        <v>0.6135834896810507</v>
      </c>
    </row>
    <row r="174" spans="1:27" x14ac:dyDescent="0.2">
      <c r="A174" s="133" t="s">
        <v>20</v>
      </c>
      <c r="B174" s="26">
        <v>15454</v>
      </c>
      <c r="C174" s="16">
        <v>515</v>
      </c>
      <c r="D174" s="22">
        <v>367</v>
      </c>
      <c r="E174" s="22">
        <v>24</v>
      </c>
      <c r="F174" s="94">
        <v>0.93</v>
      </c>
      <c r="G174" s="27">
        <v>528</v>
      </c>
      <c r="H174" s="22">
        <v>28</v>
      </c>
      <c r="I174" s="94">
        <v>0.95</v>
      </c>
      <c r="J174" s="27">
        <v>1109</v>
      </c>
      <c r="K174" s="22">
        <v>111</v>
      </c>
      <c r="L174" s="94">
        <v>0.95</v>
      </c>
      <c r="M174" s="10">
        <v>7.8250000000000002</v>
      </c>
      <c r="N174" s="10">
        <v>7.9512499999999999</v>
      </c>
      <c r="O174" s="6">
        <v>2139.625</v>
      </c>
      <c r="P174" s="102">
        <v>1903.875</v>
      </c>
      <c r="Q174" s="19">
        <v>86</v>
      </c>
      <c r="R174" s="19">
        <v>45.3</v>
      </c>
      <c r="S174" s="91"/>
      <c r="T174" s="19">
        <v>14</v>
      </c>
      <c r="U174" s="19">
        <v>6.51</v>
      </c>
      <c r="V174" s="91"/>
      <c r="W174" s="61">
        <f t="shared" si="76"/>
        <v>0.37646198830409355</v>
      </c>
      <c r="X174" s="62">
        <f t="shared" si="77"/>
        <v>189.005</v>
      </c>
      <c r="Y174" s="63">
        <f t="shared" si="79"/>
        <v>0.35460600375234519</v>
      </c>
      <c r="Z174" s="64">
        <f t="shared" si="78"/>
        <v>271.92</v>
      </c>
      <c r="AA174" s="126">
        <f t="shared" si="80"/>
        <v>0.51016885553470925</v>
      </c>
    </row>
    <row r="175" spans="1:27" x14ac:dyDescent="0.2">
      <c r="A175" s="133" t="s">
        <v>21</v>
      </c>
      <c r="B175" s="26">
        <v>16749</v>
      </c>
      <c r="C175" s="16">
        <v>540</v>
      </c>
      <c r="D175" s="22">
        <v>300</v>
      </c>
      <c r="E175" s="22">
        <v>24</v>
      </c>
      <c r="F175" s="94">
        <v>0.92</v>
      </c>
      <c r="G175" s="27">
        <v>470</v>
      </c>
      <c r="H175" s="22">
        <v>20</v>
      </c>
      <c r="I175" s="94">
        <v>0.95</v>
      </c>
      <c r="J175" s="27">
        <v>880</v>
      </c>
      <c r="K175" s="22">
        <v>86</v>
      </c>
      <c r="L175" s="94">
        <v>0.9</v>
      </c>
      <c r="M175" s="10">
        <v>7.8400000000000007</v>
      </c>
      <c r="N175" s="10">
        <v>7.9628571428571435</v>
      </c>
      <c r="O175" s="6">
        <v>2125.7142857142858</v>
      </c>
      <c r="P175" s="102">
        <v>1762.2857142857142</v>
      </c>
      <c r="Q175" s="19">
        <v>93</v>
      </c>
      <c r="R175" s="19">
        <v>42.4</v>
      </c>
      <c r="S175" s="91"/>
      <c r="T175" s="19">
        <v>12</v>
      </c>
      <c r="U175" s="19">
        <v>3.29</v>
      </c>
      <c r="V175" s="91"/>
      <c r="W175" s="61">
        <f t="shared" si="76"/>
        <v>0.39473684210526316</v>
      </c>
      <c r="X175" s="62">
        <f t="shared" si="77"/>
        <v>162</v>
      </c>
      <c r="Y175" s="63">
        <f t="shared" si="79"/>
        <v>0.30393996247654786</v>
      </c>
      <c r="Z175" s="64">
        <f t="shared" si="78"/>
        <v>253.8</v>
      </c>
      <c r="AA175" s="126">
        <f t="shared" si="80"/>
        <v>0.47617260787992499</v>
      </c>
    </row>
    <row r="176" spans="1:27" x14ac:dyDescent="0.2">
      <c r="A176" s="133" t="s">
        <v>22</v>
      </c>
      <c r="B176" s="26">
        <v>19530</v>
      </c>
      <c r="C176" s="16">
        <v>630</v>
      </c>
      <c r="D176" s="22">
        <v>335</v>
      </c>
      <c r="E176" s="22">
        <v>30</v>
      </c>
      <c r="F176" s="94">
        <v>0.91</v>
      </c>
      <c r="G176" s="27">
        <v>538</v>
      </c>
      <c r="H176" s="22">
        <v>23</v>
      </c>
      <c r="I176" s="94">
        <v>0.96</v>
      </c>
      <c r="J176" s="27">
        <v>936</v>
      </c>
      <c r="K176" s="22">
        <v>129</v>
      </c>
      <c r="L176" s="94">
        <v>0.86</v>
      </c>
      <c r="M176" s="10">
        <v>7.7299999999999995</v>
      </c>
      <c r="N176" s="10">
        <v>8.0375000000000014</v>
      </c>
      <c r="O176" s="6">
        <v>2357.25</v>
      </c>
      <c r="P176" s="102">
        <v>1890.375</v>
      </c>
      <c r="Q176" s="19">
        <v>79</v>
      </c>
      <c r="R176" s="19">
        <v>38.9</v>
      </c>
      <c r="S176" s="91"/>
      <c r="T176" s="19">
        <v>13</v>
      </c>
      <c r="U176" s="19">
        <v>6.23</v>
      </c>
      <c r="V176" s="91"/>
      <c r="W176" s="61">
        <f t="shared" si="76"/>
        <v>0.46052631578947367</v>
      </c>
      <c r="X176" s="62">
        <f t="shared" si="77"/>
        <v>211.05</v>
      </c>
      <c r="Y176" s="63">
        <f t="shared" si="79"/>
        <v>0.39596622889305816</v>
      </c>
      <c r="Z176" s="64">
        <f t="shared" si="78"/>
        <v>338.94</v>
      </c>
      <c r="AA176" s="126">
        <f t="shared" si="80"/>
        <v>0.63590994371482179</v>
      </c>
    </row>
    <row r="177" spans="1:27" x14ac:dyDescent="0.2">
      <c r="A177" s="133" t="s">
        <v>23</v>
      </c>
      <c r="B177" s="26">
        <v>30039</v>
      </c>
      <c r="C177" s="26">
        <v>969</v>
      </c>
      <c r="D177" s="22">
        <v>266</v>
      </c>
      <c r="E177" s="22">
        <v>33</v>
      </c>
      <c r="F177" s="94">
        <v>0.86</v>
      </c>
      <c r="G177" s="27">
        <v>453</v>
      </c>
      <c r="H177" s="22">
        <v>27</v>
      </c>
      <c r="I177" s="94">
        <v>0.93</v>
      </c>
      <c r="J177" s="27">
        <v>856</v>
      </c>
      <c r="K177" s="22">
        <v>140</v>
      </c>
      <c r="L177" s="94">
        <v>0.8</v>
      </c>
      <c r="M177" s="10">
        <v>7.6000000000000005</v>
      </c>
      <c r="N177" s="10">
        <v>7.8555555555555561</v>
      </c>
      <c r="O177" s="6">
        <v>2200.1111111111113</v>
      </c>
      <c r="P177" s="102">
        <v>1981.7777777777778</v>
      </c>
      <c r="Q177" s="19">
        <v>75</v>
      </c>
      <c r="R177" s="19">
        <v>54.6</v>
      </c>
      <c r="S177" s="91"/>
      <c r="T177" s="19">
        <v>13</v>
      </c>
      <c r="U177" s="19">
        <v>7.62</v>
      </c>
      <c r="V177" s="91"/>
      <c r="W177" s="61">
        <f t="shared" si="76"/>
        <v>0.70833333333333337</v>
      </c>
      <c r="X177" s="62">
        <f t="shared" si="77"/>
        <v>257.75400000000002</v>
      </c>
      <c r="Y177" s="63">
        <f t="shared" si="79"/>
        <v>0.48359099437148223</v>
      </c>
      <c r="Z177" s="64">
        <f t="shared" si="78"/>
        <v>438.95699999999999</v>
      </c>
      <c r="AA177" s="126">
        <f t="shared" si="80"/>
        <v>0.82355909943714822</v>
      </c>
    </row>
    <row r="178" spans="1:27" x14ac:dyDescent="0.2">
      <c r="A178" s="133" t="s">
        <v>24</v>
      </c>
      <c r="B178" s="26">
        <v>35426</v>
      </c>
      <c r="C178" s="26">
        <v>1143</v>
      </c>
      <c r="D178" s="22">
        <v>300</v>
      </c>
      <c r="E178" s="22">
        <v>100</v>
      </c>
      <c r="F178" s="94">
        <v>0.67</v>
      </c>
      <c r="G178" s="27">
        <v>400</v>
      </c>
      <c r="H178" s="22">
        <v>75</v>
      </c>
      <c r="I178" s="94">
        <v>0.81</v>
      </c>
      <c r="J178" s="27">
        <v>830</v>
      </c>
      <c r="K178" s="22">
        <v>286</v>
      </c>
      <c r="L178" s="94">
        <v>0.66</v>
      </c>
      <c r="M178" s="10">
        <v>7.46</v>
      </c>
      <c r="N178" s="10">
        <v>7.9057142857142848</v>
      </c>
      <c r="O178" s="6">
        <v>2448.5714285714284</v>
      </c>
      <c r="P178" s="102">
        <v>2041.5714285714287</v>
      </c>
      <c r="Q178" s="19">
        <v>79</v>
      </c>
      <c r="R178" s="19">
        <v>56.3</v>
      </c>
      <c r="S178" s="91"/>
      <c r="T178" s="19">
        <v>15</v>
      </c>
      <c r="U178" s="19">
        <v>9.01</v>
      </c>
      <c r="V178" s="91"/>
      <c r="W178" s="61">
        <f t="shared" si="76"/>
        <v>0.83552631578947367</v>
      </c>
      <c r="X178" s="62">
        <f t="shared" si="77"/>
        <v>342.9</v>
      </c>
      <c r="Y178" s="63">
        <f t="shared" si="79"/>
        <v>0.64333958724202622</v>
      </c>
      <c r="Z178" s="64">
        <f t="shared" si="78"/>
        <v>457.2</v>
      </c>
      <c r="AA178" s="126">
        <f t="shared" si="80"/>
        <v>0.85778611632270163</v>
      </c>
    </row>
    <row r="179" spans="1:27" x14ac:dyDescent="0.2">
      <c r="A179" s="133" t="s">
        <v>25</v>
      </c>
      <c r="B179" s="26">
        <v>21434</v>
      </c>
      <c r="C179" s="16">
        <v>714</v>
      </c>
      <c r="D179" s="22">
        <v>365</v>
      </c>
      <c r="E179" s="22">
        <v>56</v>
      </c>
      <c r="F179" s="94">
        <v>0.84</v>
      </c>
      <c r="G179" s="27">
        <v>491</v>
      </c>
      <c r="H179" s="22">
        <v>36</v>
      </c>
      <c r="I179" s="94">
        <v>0.92</v>
      </c>
      <c r="J179" s="27">
        <v>1008</v>
      </c>
      <c r="K179" s="22">
        <v>150</v>
      </c>
      <c r="L179" s="94">
        <v>0.84</v>
      </c>
      <c r="M179" s="10">
        <v>7.76</v>
      </c>
      <c r="N179" s="10">
        <v>7.9742857142857151</v>
      </c>
      <c r="O179" s="6">
        <v>2437.1428571428573</v>
      </c>
      <c r="P179" s="102">
        <v>2014</v>
      </c>
      <c r="Q179" s="19">
        <v>93</v>
      </c>
      <c r="R179" s="19">
        <v>47.7</v>
      </c>
      <c r="S179" s="91"/>
      <c r="T179" s="19">
        <v>13</v>
      </c>
      <c r="U179" s="19">
        <v>5.9</v>
      </c>
      <c r="V179" s="91"/>
      <c r="W179" s="61">
        <f t="shared" si="76"/>
        <v>0.52192982456140347</v>
      </c>
      <c r="X179" s="62">
        <f t="shared" si="77"/>
        <v>260.61</v>
      </c>
      <c r="Y179" s="63">
        <f t="shared" si="79"/>
        <v>0.48894934333958728</v>
      </c>
      <c r="Z179" s="64">
        <f t="shared" si="78"/>
        <v>350.57400000000001</v>
      </c>
      <c r="AA179" s="126">
        <f t="shared" si="80"/>
        <v>0.6577373358348968</v>
      </c>
    </row>
    <row r="180" spans="1:27" x14ac:dyDescent="0.2">
      <c r="A180" s="133" t="s">
        <v>26</v>
      </c>
      <c r="B180" s="26">
        <v>19492</v>
      </c>
      <c r="C180" s="16">
        <v>629</v>
      </c>
      <c r="D180" s="22">
        <v>266</v>
      </c>
      <c r="E180" s="22">
        <v>34</v>
      </c>
      <c r="F180" s="94">
        <v>0.87</v>
      </c>
      <c r="G180" s="27">
        <v>408</v>
      </c>
      <c r="H180" s="22">
        <v>25</v>
      </c>
      <c r="I180" s="94">
        <v>0.94</v>
      </c>
      <c r="J180" s="27">
        <v>856</v>
      </c>
      <c r="K180" s="22">
        <v>117</v>
      </c>
      <c r="L180" s="94">
        <v>0.85</v>
      </c>
      <c r="M180" s="10">
        <v>7.6244444444444452</v>
      </c>
      <c r="N180" s="10">
        <v>7.7277777777777779</v>
      </c>
      <c r="O180" s="6">
        <v>2600</v>
      </c>
      <c r="P180" s="102">
        <v>2115.5555555555557</v>
      </c>
      <c r="Q180" s="19">
        <v>84</v>
      </c>
      <c r="R180" s="19">
        <v>38.9</v>
      </c>
      <c r="S180" s="91"/>
      <c r="T180" s="19">
        <v>12</v>
      </c>
      <c r="U180" s="19">
        <v>5.69</v>
      </c>
      <c r="V180" s="91"/>
      <c r="W180" s="61">
        <f t="shared" si="76"/>
        <v>0.45979532163742692</v>
      </c>
      <c r="X180" s="62">
        <f t="shared" si="77"/>
        <v>167.31399999999999</v>
      </c>
      <c r="Y180" s="63">
        <f t="shared" si="79"/>
        <v>0.31390994371482173</v>
      </c>
      <c r="Z180" s="64">
        <f t="shared" si="78"/>
        <v>256.63200000000001</v>
      </c>
      <c r="AA180" s="126">
        <f t="shared" si="80"/>
        <v>0.48148592870544094</v>
      </c>
    </row>
    <row r="181" spans="1:27" x14ac:dyDescent="0.2">
      <c r="A181" s="133" t="s">
        <v>27</v>
      </c>
      <c r="B181" s="26">
        <v>17125</v>
      </c>
      <c r="C181" s="16">
        <v>571</v>
      </c>
      <c r="D181" s="22">
        <v>371</v>
      </c>
      <c r="E181" s="22">
        <v>26</v>
      </c>
      <c r="F181" s="94">
        <v>0.91</v>
      </c>
      <c r="G181" s="27">
        <v>520</v>
      </c>
      <c r="H181" s="22">
        <v>21</v>
      </c>
      <c r="I181" s="94">
        <v>0.95</v>
      </c>
      <c r="J181" s="27">
        <v>1058</v>
      </c>
      <c r="K181" s="22">
        <v>85</v>
      </c>
      <c r="L181" s="94">
        <v>0.9</v>
      </c>
      <c r="M181" s="10">
        <v>7.6071428571428568</v>
      </c>
      <c r="N181" s="10">
        <v>7.7257142857142869</v>
      </c>
      <c r="O181" s="6">
        <v>2881.4285714285716</v>
      </c>
      <c r="P181" s="102">
        <v>2371.4285714285716</v>
      </c>
      <c r="Q181" s="19">
        <v>78</v>
      </c>
      <c r="R181" s="19">
        <v>38.4</v>
      </c>
      <c r="S181" s="91"/>
      <c r="T181" s="19">
        <v>14</v>
      </c>
      <c r="U181" s="19">
        <v>5.88</v>
      </c>
      <c r="V181" s="91"/>
      <c r="W181" s="61">
        <f t="shared" si="76"/>
        <v>0.41739766081871343</v>
      </c>
      <c r="X181" s="62">
        <f t="shared" si="77"/>
        <v>211.84100000000001</v>
      </c>
      <c r="Y181" s="63">
        <f t="shared" si="79"/>
        <v>0.39745028142589117</v>
      </c>
      <c r="Z181" s="64">
        <f t="shared" si="78"/>
        <v>296.92</v>
      </c>
      <c r="AA181" s="126">
        <f t="shared" si="80"/>
        <v>0.55707317073170737</v>
      </c>
    </row>
    <row r="182" spans="1:27" ht="13.5" thickBot="1" x14ac:dyDescent="0.25">
      <c r="A182" s="133" t="s">
        <v>28</v>
      </c>
      <c r="B182" s="43">
        <v>17575</v>
      </c>
      <c r="C182" s="44">
        <v>567</v>
      </c>
      <c r="D182" s="24">
        <v>291</v>
      </c>
      <c r="E182" s="24">
        <v>31</v>
      </c>
      <c r="F182" s="94">
        <v>0.89</v>
      </c>
      <c r="G182" s="45">
        <v>463</v>
      </c>
      <c r="H182" s="24">
        <v>27</v>
      </c>
      <c r="I182" s="94">
        <v>0.94</v>
      </c>
      <c r="J182" s="45">
        <v>943</v>
      </c>
      <c r="K182" s="24">
        <v>107</v>
      </c>
      <c r="L182" s="94">
        <v>0.89</v>
      </c>
      <c r="M182" s="10">
        <v>7.9280000000000017</v>
      </c>
      <c r="N182" s="10">
        <v>7.8709999999999996</v>
      </c>
      <c r="O182" s="6">
        <v>2714</v>
      </c>
      <c r="P182" s="103">
        <v>1985</v>
      </c>
      <c r="Q182" s="46">
        <v>79</v>
      </c>
      <c r="R182" s="46">
        <v>37.200000000000003</v>
      </c>
      <c r="S182" s="91"/>
      <c r="T182" s="46">
        <v>13</v>
      </c>
      <c r="U182" s="46">
        <v>7.8</v>
      </c>
      <c r="V182" s="91"/>
      <c r="W182" s="61">
        <f t="shared" si="76"/>
        <v>0.41447368421052633</v>
      </c>
      <c r="X182" s="62">
        <f t="shared" si="77"/>
        <v>164.99700000000001</v>
      </c>
      <c r="Y182" s="63">
        <f t="shared" si="79"/>
        <v>0.30956285178236398</v>
      </c>
      <c r="Z182" s="64">
        <f t="shared" si="78"/>
        <v>262.52100000000002</v>
      </c>
      <c r="AA182" s="126">
        <f t="shared" si="80"/>
        <v>0.49253470919324582</v>
      </c>
    </row>
    <row r="183" spans="1:27" ht="13.5" thickTop="1" x14ac:dyDescent="0.2">
      <c r="A183" s="83" t="s">
        <v>76</v>
      </c>
      <c r="B183" s="39">
        <f>SUM(B171:B182)</f>
        <v>242591</v>
      </c>
      <c r="C183" s="7"/>
      <c r="D183" s="7"/>
      <c r="E183" s="7"/>
      <c r="F183" s="92"/>
      <c r="G183" s="7"/>
      <c r="H183" s="7"/>
      <c r="I183" s="92"/>
      <c r="J183" s="7"/>
      <c r="K183" s="7"/>
      <c r="L183" s="92"/>
      <c r="M183" s="14"/>
      <c r="N183" s="14"/>
      <c r="O183" s="21"/>
      <c r="P183" s="104"/>
      <c r="Q183" s="21"/>
      <c r="R183" s="21"/>
      <c r="S183" s="92"/>
      <c r="T183" s="21"/>
      <c r="U183" s="21"/>
      <c r="V183" s="92"/>
      <c r="W183" s="85"/>
      <c r="X183" s="86"/>
      <c r="Y183" s="87"/>
      <c r="Z183" s="88"/>
      <c r="AA183" s="127"/>
    </row>
    <row r="184" spans="1:27" ht="13.5" thickBot="1" x14ac:dyDescent="0.25">
      <c r="A184" s="84" t="s">
        <v>77</v>
      </c>
      <c r="B184" s="8">
        <f t="shared" ref="B184:U184" si="81">AVERAGE(B171:B182)</f>
        <v>20215.916666666668</v>
      </c>
      <c r="C184" s="80">
        <f t="shared" si="81"/>
        <v>661.5</v>
      </c>
      <c r="D184" s="80">
        <f t="shared" si="81"/>
        <v>322.25</v>
      </c>
      <c r="E184" s="80">
        <f t="shared" si="81"/>
        <v>39.583333333333336</v>
      </c>
      <c r="F184" s="90">
        <f>AVERAGE(F171:F182)</f>
        <v>0.8650000000000001</v>
      </c>
      <c r="G184" s="80">
        <f>AVERAGE(G171:G182)</f>
        <v>481.66666666666669</v>
      </c>
      <c r="H184" s="80">
        <f>AVERAGE(H171:H182)</f>
        <v>30.25</v>
      </c>
      <c r="I184" s="90">
        <f>AVERAGE(I171:I182)</f>
        <v>0.93083333333333318</v>
      </c>
      <c r="J184" s="80">
        <f t="shared" si="81"/>
        <v>964.75</v>
      </c>
      <c r="K184" s="80">
        <f t="shared" si="81"/>
        <v>128.91666666666666</v>
      </c>
      <c r="L184" s="90">
        <f>AVERAGE(L171:L182)</f>
        <v>0.85500000000000009</v>
      </c>
      <c r="M184" s="81">
        <f t="shared" si="81"/>
        <v>7.7124656084656094</v>
      </c>
      <c r="N184" s="81">
        <f t="shared" si="81"/>
        <v>7.8920128968253964</v>
      </c>
      <c r="O184" s="82">
        <f t="shared" si="81"/>
        <v>2400.122354497355</v>
      </c>
      <c r="P184" s="105">
        <f t="shared" si="81"/>
        <v>1995.9057539682537</v>
      </c>
      <c r="Q184" s="81">
        <f t="shared" si="81"/>
        <v>85.083333333333329</v>
      </c>
      <c r="R184" s="81">
        <f t="shared" si="81"/>
        <v>45.797500000000007</v>
      </c>
      <c r="S184" s="90"/>
      <c r="T184" s="81">
        <f t="shared" si="81"/>
        <v>12.633333333333333</v>
      </c>
      <c r="U184" s="81">
        <f t="shared" si="81"/>
        <v>6.149166666666666</v>
      </c>
      <c r="V184" s="90"/>
      <c r="W184" s="128">
        <f>C184/$E$2</f>
        <v>0.48355263157894735</v>
      </c>
      <c r="X184" s="129">
        <f>(C184*D184)/1000</f>
        <v>213.168375</v>
      </c>
      <c r="Y184" s="130">
        <f t="shared" si="79"/>
        <v>0.39994066604127582</v>
      </c>
      <c r="Z184" s="131">
        <f>(C184*G184)/1000</f>
        <v>318.6225</v>
      </c>
      <c r="AA184" s="132">
        <f t="shared" ref="AA184" si="82">(Z184)/$G$3</f>
        <v>0.59779080675422136</v>
      </c>
    </row>
    <row r="185" spans="1:27" ht="13.5" thickTop="1" x14ac:dyDescent="0.2"/>
    <row r="186" spans="1:27" ht="13.5" thickBot="1" x14ac:dyDescent="0.25"/>
    <row r="187" spans="1:27" ht="13.5" thickTop="1" x14ac:dyDescent="0.2">
      <c r="A187" s="1" t="s">
        <v>5</v>
      </c>
      <c r="B187" s="2" t="s">
        <v>6</v>
      </c>
      <c r="C187" s="2" t="s">
        <v>29</v>
      </c>
      <c r="D187" s="2" t="s">
        <v>7</v>
      </c>
      <c r="E187" s="2" t="s">
        <v>8</v>
      </c>
      <c r="F187" s="89" t="s">
        <v>2</v>
      </c>
      <c r="G187" s="2" t="s">
        <v>9</v>
      </c>
      <c r="H187" s="2" t="s">
        <v>10</v>
      </c>
      <c r="I187" s="89" t="s">
        <v>3</v>
      </c>
      <c r="J187" s="2" t="s">
        <v>11</v>
      </c>
      <c r="K187" s="2" t="s">
        <v>12</v>
      </c>
      <c r="L187" s="89" t="s">
        <v>13</v>
      </c>
      <c r="M187" s="66" t="s">
        <v>30</v>
      </c>
      <c r="N187" s="66" t="s">
        <v>31</v>
      </c>
      <c r="O187" s="2" t="s">
        <v>32</v>
      </c>
      <c r="P187" s="112" t="s">
        <v>33</v>
      </c>
      <c r="Q187" s="15" t="s">
        <v>66</v>
      </c>
      <c r="R187" s="15" t="s">
        <v>67</v>
      </c>
      <c r="S187" s="89" t="s">
        <v>68</v>
      </c>
      <c r="T187" s="15" t="s">
        <v>69</v>
      </c>
      <c r="U187" s="15" t="s">
        <v>70</v>
      </c>
      <c r="V187" s="89" t="s">
        <v>71</v>
      </c>
      <c r="W187" s="117" t="s">
        <v>38</v>
      </c>
      <c r="X187" s="118" t="s">
        <v>39</v>
      </c>
      <c r="Y187" s="119" t="s">
        <v>40</v>
      </c>
      <c r="Z187" s="120" t="s">
        <v>38</v>
      </c>
      <c r="AA187" s="121" t="s">
        <v>38</v>
      </c>
    </row>
    <row r="188" spans="1:27" ht="14.25" thickBot="1" x14ac:dyDescent="0.25">
      <c r="A188" s="3" t="s">
        <v>78</v>
      </c>
      <c r="B188" s="5" t="s">
        <v>34</v>
      </c>
      <c r="C188" s="5" t="s">
        <v>14</v>
      </c>
      <c r="D188" s="4" t="s">
        <v>15</v>
      </c>
      <c r="E188" s="4" t="s">
        <v>15</v>
      </c>
      <c r="F188" s="90" t="s">
        <v>16</v>
      </c>
      <c r="G188" s="4" t="s">
        <v>15</v>
      </c>
      <c r="H188" s="4" t="s">
        <v>15</v>
      </c>
      <c r="I188" s="90" t="s">
        <v>16</v>
      </c>
      <c r="J188" s="4" t="s">
        <v>15</v>
      </c>
      <c r="K188" s="4" t="s">
        <v>15</v>
      </c>
      <c r="L188" s="90" t="s">
        <v>16</v>
      </c>
      <c r="M188" s="67"/>
      <c r="N188" s="67"/>
      <c r="O188" s="4"/>
      <c r="P188" s="113"/>
      <c r="Q188" s="95" t="s">
        <v>15</v>
      </c>
      <c r="R188" s="95" t="s">
        <v>15</v>
      </c>
      <c r="S188" s="90" t="s">
        <v>16</v>
      </c>
      <c r="T188" s="95" t="s">
        <v>15</v>
      </c>
      <c r="U188" s="95" t="s">
        <v>15</v>
      </c>
      <c r="V188" s="90" t="s">
        <v>16</v>
      </c>
      <c r="W188" s="122" t="s">
        <v>6</v>
      </c>
      <c r="X188" s="123" t="s">
        <v>42</v>
      </c>
      <c r="Y188" s="124" t="s">
        <v>43</v>
      </c>
      <c r="Z188" s="17" t="s">
        <v>44</v>
      </c>
      <c r="AA188" s="125" t="s">
        <v>45</v>
      </c>
    </row>
    <row r="189" spans="1:27" ht="13.5" thickTop="1" x14ac:dyDescent="0.2">
      <c r="A189" s="133" t="s">
        <v>17</v>
      </c>
      <c r="B189" s="29">
        <v>19273</v>
      </c>
      <c r="C189" s="29">
        <v>622</v>
      </c>
      <c r="D189" s="25">
        <v>252</v>
      </c>
      <c r="E189" s="25">
        <v>42</v>
      </c>
      <c r="F189" s="94">
        <v>0.81</v>
      </c>
      <c r="G189" s="25">
        <v>456</v>
      </c>
      <c r="H189" s="25">
        <v>30</v>
      </c>
      <c r="I189" s="94">
        <v>0.93</v>
      </c>
      <c r="J189" s="25">
        <v>746</v>
      </c>
      <c r="K189" s="25">
        <v>103</v>
      </c>
      <c r="L189" s="94">
        <v>0.85</v>
      </c>
      <c r="M189" s="68">
        <v>7.8659999999999997</v>
      </c>
      <c r="N189" s="68">
        <v>7.8239999999999998</v>
      </c>
      <c r="O189" s="29">
        <v>1737.4</v>
      </c>
      <c r="P189" s="101">
        <v>1492.8</v>
      </c>
      <c r="Q189" s="30">
        <v>111</v>
      </c>
      <c r="R189" s="30">
        <v>51.6</v>
      </c>
      <c r="S189" s="91"/>
      <c r="T189" s="30">
        <v>11</v>
      </c>
      <c r="U189" s="30">
        <v>8.31</v>
      </c>
      <c r="V189" s="91"/>
      <c r="W189" s="61">
        <f t="shared" ref="W189:W200" si="83">C189/$E$2</f>
        <v>0.4546783625730994</v>
      </c>
      <c r="X189" s="62">
        <f t="shared" ref="X189:X200" si="84">(C189*D189)/1000</f>
        <v>156.744</v>
      </c>
      <c r="Y189" s="63">
        <f>(X189)/$G$3</f>
        <v>0.29407879924953095</v>
      </c>
      <c r="Z189" s="64">
        <f t="shared" ref="Z189:Z200" si="85">(C189*G189)/1000</f>
        <v>283.63200000000001</v>
      </c>
      <c r="AA189" s="126">
        <f>(Z189)/$I$3</f>
        <v>0.54439923224568143</v>
      </c>
    </row>
    <row r="190" spans="1:27" x14ac:dyDescent="0.2">
      <c r="A190" s="133" t="s">
        <v>18</v>
      </c>
      <c r="B190" s="6">
        <v>14682</v>
      </c>
      <c r="C190" s="6">
        <v>506</v>
      </c>
      <c r="D190" s="22">
        <v>311</v>
      </c>
      <c r="E190" s="22">
        <v>40</v>
      </c>
      <c r="F190" s="94">
        <v>0.86</v>
      </c>
      <c r="G190" s="22">
        <v>519</v>
      </c>
      <c r="H190" s="22">
        <v>29</v>
      </c>
      <c r="I190" s="94">
        <v>0.93</v>
      </c>
      <c r="J190" s="22">
        <v>1006</v>
      </c>
      <c r="K190" s="22">
        <v>137</v>
      </c>
      <c r="L190" s="94">
        <v>0.85</v>
      </c>
      <c r="M190" s="10">
        <v>7.8228571428571438</v>
      </c>
      <c r="N190" s="10">
        <v>7.9014285714285721</v>
      </c>
      <c r="O190" s="6">
        <v>1780</v>
      </c>
      <c r="P190" s="102">
        <v>1663.8571428571429</v>
      </c>
      <c r="Q190" s="19">
        <v>79</v>
      </c>
      <c r="R190" s="19">
        <v>46.7</v>
      </c>
      <c r="S190" s="91"/>
      <c r="T190" s="19">
        <v>11</v>
      </c>
      <c r="U190" s="19">
        <v>6.29</v>
      </c>
      <c r="V190" s="91"/>
      <c r="W190" s="61">
        <f t="shared" si="83"/>
        <v>0.36988304093567254</v>
      </c>
      <c r="X190" s="62">
        <f t="shared" si="84"/>
        <v>157.36600000000001</v>
      </c>
      <c r="Y190" s="63">
        <f t="shared" ref="Y190:Y202" si="86">(X190)/$G$3</f>
        <v>0.29524577861163231</v>
      </c>
      <c r="Z190" s="64">
        <f t="shared" si="85"/>
        <v>262.61399999999998</v>
      </c>
      <c r="AA190" s="126">
        <f t="shared" ref="AA190:AA200" si="87">(Z190)/$G$3</f>
        <v>0.49270919324577855</v>
      </c>
    </row>
    <row r="191" spans="1:27" x14ac:dyDescent="0.2">
      <c r="A191" s="133" t="s">
        <v>19</v>
      </c>
      <c r="B191" s="6">
        <v>17142</v>
      </c>
      <c r="C191" s="6">
        <v>553</v>
      </c>
      <c r="D191" s="22">
        <v>345</v>
      </c>
      <c r="E191" s="22">
        <v>27</v>
      </c>
      <c r="F191" s="94">
        <v>0.92</v>
      </c>
      <c r="G191" s="22">
        <v>477</v>
      </c>
      <c r="H191" s="22">
        <v>22</v>
      </c>
      <c r="I191" s="94">
        <v>0.94</v>
      </c>
      <c r="J191" s="22">
        <v>900</v>
      </c>
      <c r="K191" s="22">
        <v>102</v>
      </c>
      <c r="L191" s="94">
        <v>0.89</v>
      </c>
      <c r="M191" s="10">
        <v>7.9157142857142855</v>
      </c>
      <c r="N191" s="10">
        <v>7.8728571428571428</v>
      </c>
      <c r="O191" s="6">
        <v>1877.4285714285713</v>
      </c>
      <c r="P191" s="102">
        <v>1637.7142857142858</v>
      </c>
      <c r="Q191" s="19">
        <v>81</v>
      </c>
      <c r="R191" s="19">
        <v>40.9</v>
      </c>
      <c r="S191" s="91"/>
      <c r="T191" s="19">
        <v>13</v>
      </c>
      <c r="U191" s="19">
        <v>6.89</v>
      </c>
      <c r="V191" s="91"/>
      <c r="W191" s="61">
        <f t="shared" si="83"/>
        <v>0.40423976608187134</v>
      </c>
      <c r="X191" s="62">
        <f t="shared" si="84"/>
        <v>190.785</v>
      </c>
      <c r="Y191" s="63">
        <f t="shared" si="86"/>
        <v>0.35794559099437145</v>
      </c>
      <c r="Z191" s="64">
        <f t="shared" si="85"/>
        <v>263.78100000000001</v>
      </c>
      <c r="AA191" s="126">
        <f t="shared" si="87"/>
        <v>0.49489868667917447</v>
      </c>
    </row>
    <row r="192" spans="1:27" x14ac:dyDescent="0.2">
      <c r="A192" s="133" t="s">
        <v>20</v>
      </c>
      <c r="B192" s="6">
        <v>18070</v>
      </c>
      <c r="C192" s="6">
        <v>602</v>
      </c>
      <c r="D192" s="22">
        <v>423</v>
      </c>
      <c r="E192" s="22">
        <v>20</v>
      </c>
      <c r="F192" s="94">
        <v>0.92</v>
      </c>
      <c r="G192" s="22">
        <v>455</v>
      </c>
      <c r="H192" s="22">
        <v>24</v>
      </c>
      <c r="I192" s="94">
        <v>0.93</v>
      </c>
      <c r="J192" s="22">
        <v>969</v>
      </c>
      <c r="K192" s="22">
        <v>80</v>
      </c>
      <c r="L192" s="94">
        <v>0.9</v>
      </c>
      <c r="M192" s="10">
        <v>7.5274999999999999</v>
      </c>
      <c r="N192" s="10">
        <v>7.5549999999999997</v>
      </c>
      <c r="O192" s="6">
        <v>1464.5</v>
      </c>
      <c r="P192" s="102">
        <v>1245</v>
      </c>
      <c r="Q192" s="19">
        <v>73</v>
      </c>
      <c r="R192" s="19">
        <v>38.5</v>
      </c>
      <c r="S192" s="91"/>
      <c r="T192" s="19">
        <v>10</v>
      </c>
      <c r="U192" s="19">
        <v>6.31</v>
      </c>
      <c r="V192" s="91"/>
      <c r="W192" s="61">
        <f t="shared" si="83"/>
        <v>0.44005847953216376</v>
      </c>
      <c r="X192" s="62">
        <f t="shared" si="84"/>
        <v>254.64599999999999</v>
      </c>
      <c r="Y192" s="63">
        <f t="shared" si="86"/>
        <v>0.47775984990619136</v>
      </c>
      <c r="Z192" s="64">
        <f t="shared" si="85"/>
        <v>273.91000000000003</v>
      </c>
      <c r="AA192" s="126">
        <f t="shared" si="87"/>
        <v>0.51390243902439026</v>
      </c>
    </row>
    <row r="193" spans="1:27" x14ac:dyDescent="0.2">
      <c r="A193" s="133" t="s">
        <v>21</v>
      </c>
      <c r="B193" s="6">
        <v>16936</v>
      </c>
      <c r="C193" s="6">
        <v>546</v>
      </c>
      <c r="D193" s="22">
        <v>285</v>
      </c>
      <c r="E193" s="22">
        <v>21</v>
      </c>
      <c r="F193" s="94">
        <v>0.92</v>
      </c>
      <c r="G193" s="22">
        <v>483</v>
      </c>
      <c r="H193" s="22">
        <v>23</v>
      </c>
      <c r="I193" s="94">
        <v>0.94</v>
      </c>
      <c r="J193" s="22">
        <v>908</v>
      </c>
      <c r="K193" s="22">
        <v>85</v>
      </c>
      <c r="L193" s="94">
        <v>0.91</v>
      </c>
      <c r="M193" s="10">
        <v>7.5771428571428574</v>
      </c>
      <c r="N193" s="10">
        <v>7.5942857142857134</v>
      </c>
      <c r="O193" s="6">
        <v>1911.1428571428571</v>
      </c>
      <c r="P193" s="102">
        <v>1623.5714285714287</v>
      </c>
      <c r="Q193" s="19">
        <v>68</v>
      </c>
      <c r="R193" s="19">
        <v>34.799999999999997</v>
      </c>
      <c r="S193" s="91"/>
      <c r="T193" s="19">
        <v>12</v>
      </c>
      <c r="U193" s="19">
        <v>4.28</v>
      </c>
      <c r="V193" s="91"/>
      <c r="W193" s="61">
        <f t="shared" si="83"/>
        <v>0.39912280701754388</v>
      </c>
      <c r="X193" s="62">
        <f t="shared" si="84"/>
        <v>155.61000000000001</v>
      </c>
      <c r="Y193" s="63">
        <f t="shared" si="86"/>
        <v>0.29195121951219516</v>
      </c>
      <c r="Z193" s="64">
        <f t="shared" si="85"/>
        <v>263.71800000000002</v>
      </c>
      <c r="AA193" s="126">
        <f t="shared" si="87"/>
        <v>0.4947804878048781</v>
      </c>
    </row>
    <row r="194" spans="1:27" x14ac:dyDescent="0.2">
      <c r="A194" s="133" t="s">
        <v>22</v>
      </c>
      <c r="B194" s="6">
        <v>18076</v>
      </c>
      <c r="C194" s="6">
        <v>603</v>
      </c>
      <c r="D194" s="22">
        <v>296</v>
      </c>
      <c r="E194" s="22">
        <v>19</v>
      </c>
      <c r="F194" s="94">
        <v>0.86</v>
      </c>
      <c r="G194" s="22">
        <v>523</v>
      </c>
      <c r="H194" s="22">
        <v>23</v>
      </c>
      <c r="I194" s="94">
        <v>0.95</v>
      </c>
      <c r="J194" s="22">
        <v>967</v>
      </c>
      <c r="K194" s="22">
        <v>82</v>
      </c>
      <c r="L194" s="94">
        <v>0.89</v>
      </c>
      <c r="M194" s="10">
        <v>7.466666666666665</v>
      </c>
      <c r="N194" s="10">
        <v>7.6955555555555559</v>
      </c>
      <c r="O194" s="6">
        <v>1874.6666666666667</v>
      </c>
      <c r="P194" s="102">
        <v>1590.7777777777778</v>
      </c>
      <c r="Q194" s="19">
        <v>72</v>
      </c>
      <c r="R194" s="19">
        <v>38.799999999999997</v>
      </c>
      <c r="S194" s="91"/>
      <c r="T194" s="19">
        <v>11</v>
      </c>
      <c r="U194" s="19">
        <v>5.28</v>
      </c>
      <c r="V194" s="91"/>
      <c r="W194" s="61">
        <f t="shared" si="83"/>
        <v>0.44078947368421051</v>
      </c>
      <c r="X194" s="62">
        <f t="shared" si="84"/>
        <v>178.488</v>
      </c>
      <c r="Y194" s="63">
        <f t="shared" si="86"/>
        <v>0.33487429643527206</v>
      </c>
      <c r="Z194" s="64">
        <f t="shared" si="85"/>
        <v>315.36900000000003</v>
      </c>
      <c r="AA194" s="126">
        <f t="shared" si="87"/>
        <v>0.59168667917448414</v>
      </c>
    </row>
    <row r="195" spans="1:27" x14ac:dyDescent="0.2">
      <c r="A195" s="133" t="s">
        <v>23</v>
      </c>
      <c r="B195" s="51">
        <v>22861</v>
      </c>
      <c r="C195" s="6">
        <v>762</v>
      </c>
      <c r="D195" s="22">
        <v>263</v>
      </c>
      <c r="E195" s="22">
        <v>23</v>
      </c>
      <c r="F195" s="94">
        <v>0.9</v>
      </c>
      <c r="G195" s="22">
        <v>444</v>
      </c>
      <c r="H195" s="22">
        <v>28</v>
      </c>
      <c r="I195" s="94">
        <v>0.92</v>
      </c>
      <c r="J195" s="22">
        <v>879</v>
      </c>
      <c r="K195" s="22">
        <v>99</v>
      </c>
      <c r="L195" s="94">
        <v>0.88</v>
      </c>
      <c r="M195" s="10">
        <v>7.3400000000000007</v>
      </c>
      <c r="N195" s="10">
        <v>7.7379999999999995</v>
      </c>
      <c r="O195" s="6">
        <v>2098</v>
      </c>
      <c r="P195" s="102">
        <v>1791.2</v>
      </c>
      <c r="Q195" s="19">
        <v>75</v>
      </c>
      <c r="R195" s="19">
        <v>37</v>
      </c>
      <c r="S195" s="91"/>
      <c r="T195" s="19">
        <v>11</v>
      </c>
      <c r="U195" s="19">
        <v>5.38</v>
      </c>
      <c r="V195" s="91"/>
      <c r="W195" s="61">
        <f t="shared" si="83"/>
        <v>0.55701754385964908</v>
      </c>
      <c r="X195" s="62">
        <f t="shared" si="84"/>
        <v>200.40600000000001</v>
      </c>
      <c r="Y195" s="63">
        <f t="shared" si="86"/>
        <v>0.37599624765478423</v>
      </c>
      <c r="Z195" s="64">
        <f t="shared" si="85"/>
        <v>338.32799999999997</v>
      </c>
      <c r="AA195" s="126">
        <f t="shared" si="87"/>
        <v>0.63476172607879922</v>
      </c>
    </row>
    <row r="196" spans="1:27" x14ac:dyDescent="0.2">
      <c r="A196" s="133" t="s">
        <v>24</v>
      </c>
      <c r="B196" s="6">
        <v>32820</v>
      </c>
      <c r="C196" s="6">
        <v>1059</v>
      </c>
      <c r="D196" s="22">
        <v>269</v>
      </c>
      <c r="E196" s="22">
        <v>56</v>
      </c>
      <c r="F196" s="94">
        <v>0.77</v>
      </c>
      <c r="G196" s="22">
        <v>450</v>
      </c>
      <c r="H196" s="22">
        <v>47</v>
      </c>
      <c r="I196" s="94">
        <v>0.89</v>
      </c>
      <c r="J196" s="22">
        <v>871</v>
      </c>
      <c r="K196" s="22">
        <v>183</v>
      </c>
      <c r="L196" s="94">
        <v>0.77</v>
      </c>
      <c r="M196" s="10">
        <v>7.3262499999999999</v>
      </c>
      <c r="N196" s="10">
        <v>7.49125</v>
      </c>
      <c r="O196" s="6">
        <v>2113.75</v>
      </c>
      <c r="P196" s="102">
        <v>2021.125</v>
      </c>
      <c r="Q196" s="19">
        <v>74</v>
      </c>
      <c r="R196" s="19">
        <v>37.1</v>
      </c>
      <c r="S196" s="91"/>
      <c r="T196" s="19">
        <v>12</v>
      </c>
      <c r="U196" s="19">
        <v>5.37</v>
      </c>
      <c r="V196" s="91"/>
      <c r="W196" s="61">
        <f t="shared" si="83"/>
        <v>0.77412280701754388</v>
      </c>
      <c r="X196" s="62">
        <f t="shared" si="84"/>
        <v>284.87099999999998</v>
      </c>
      <c r="Y196" s="63">
        <f t="shared" si="86"/>
        <v>0.53446716697936203</v>
      </c>
      <c r="Z196" s="64">
        <f t="shared" si="85"/>
        <v>476.55</v>
      </c>
      <c r="AA196" s="126">
        <f t="shared" si="87"/>
        <v>0.89409005628517824</v>
      </c>
    </row>
    <row r="197" spans="1:27" x14ac:dyDescent="0.2">
      <c r="A197" s="133" t="s">
        <v>25</v>
      </c>
      <c r="B197" s="6">
        <v>20786</v>
      </c>
      <c r="C197" s="6">
        <v>693</v>
      </c>
      <c r="D197" s="22">
        <v>347</v>
      </c>
      <c r="E197" s="22">
        <v>36</v>
      </c>
      <c r="F197" s="94">
        <v>0.88</v>
      </c>
      <c r="G197" s="22">
        <v>446</v>
      </c>
      <c r="H197" s="22">
        <v>39</v>
      </c>
      <c r="I197" s="94">
        <v>0.89</v>
      </c>
      <c r="J197" s="22">
        <v>869</v>
      </c>
      <c r="K197" s="22">
        <v>118</v>
      </c>
      <c r="L197" s="94">
        <v>0.85</v>
      </c>
      <c r="M197" s="10">
        <v>7.3</v>
      </c>
      <c r="N197" s="10">
        <v>7.54</v>
      </c>
      <c r="O197" s="6">
        <v>2281</v>
      </c>
      <c r="P197" s="102">
        <v>1929</v>
      </c>
      <c r="Q197" s="19">
        <v>73</v>
      </c>
      <c r="R197" s="19">
        <v>39.6</v>
      </c>
      <c r="S197" s="91"/>
      <c r="T197" s="19">
        <v>12</v>
      </c>
      <c r="U197" s="19">
        <v>6.07</v>
      </c>
      <c r="V197" s="91"/>
      <c r="W197" s="61">
        <f t="shared" si="83"/>
        <v>0.50657894736842102</v>
      </c>
      <c r="X197" s="62">
        <f t="shared" si="84"/>
        <v>240.471</v>
      </c>
      <c r="Y197" s="63">
        <f t="shared" si="86"/>
        <v>0.45116510318949343</v>
      </c>
      <c r="Z197" s="64">
        <f t="shared" si="85"/>
        <v>309.07799999999997</v>
      </c>
      <c r="AA197" s="126">
        <f t="shared" si="87"/>
        <v>0.57988367729831136</v>
      </c>
    </row>
    <row r="198" spans="1:27" x14ac:dyDescent="0.2">
      <c r="A198" s="133" t="s">
        <v>26</v>
      </c>
      <c r="B198" s="6">
        <v>18918</v>
      </c>
      <c r="C198" s="6">
        <v>610</v>
      </c>
      <c r="D198" s="22">
        <v>346</v>
      </c>
      <c r="E198" s="22">
        <v>25</v>
      </c>
      <c r="F198" s="94">
        <v>0.91</v>
      </c>
      <c r="G198" s="22">
        <v>502</v>
      </c>
      <c r="H198" s="22">
        <v>24</v>
      </c>
      <c r="I198" s="94">
        <v>0.95</v>
      </c>
      <c r="J198" s="22">
        <v>927</v>
      </c>
      <c r="K198" s="22">
        <v>104</v>
      </c>
      <c r="L198" s="94">
        <v>0.88</v>
      </c>
      <c r="M198" s="10">
        <v>7.45</v>
      </c>
      <c r="N198" s="10">
        <v>7.59</v>
      </c>
      <c r="O198" s="6">
        <v>2652</v>
      </c>
      <c r="P198" s="102">
        <v>2015</v>
      </c>
      <c r="Q198" s="19">
        <v>70</v>
      </c>
      <c r="R198" s="19">
        <v>35.4</v>
      </c>
      <c r="S198" s="91"/>
      <c r="T198" s="19">
        <v>12</v>
      </c>
      <c r="U198" s="19">
        <v>4.54</v>
      </c>
      <c r="V198" s="91"/>
      <c r="W198" s="61">
        <f t="shared" si="83"/>
        <v>0.44590643274853803</v>
      </c>
      <c r="X198" s="62">
        <f t="shared" si="84"/>
        <v>211.06</v>
      </c>
      <c r="Y198" s="63">
        <f t="shared" si="86"/>
        <v>0.39598499061913695</v>
      </c>
      <c r="Z198" s="64">
        <f t="shared" si="85"/>
        <v>306.22000000000003</v>
      </c>
      <c r="AA198" s="126">
        <f t="shared" si="87"/>
        <v>0.57452157598499065</v>
      </c>
    </row>
    <row r="199" spans="1:27" x14ac:dyDescent="0.2">
      <c r="A199" s="133" t="s">
        <v>27</v>
      </c>
      <c r="B199" s="6">
        <v>17085</v>
      </c>
      <c r="C199" s="6">
        <v>569.5</v>
      </c>
      <c r="D199" s="22">
        <v>336.25</v>
      </c>
      <c r="E199" s="22">
        <v>25</v>
      </c>
      <c r="F199" s="94">
        <v>0.92</v>
      </c>
      <c r="G199" s="22">
        <v>485</v>
      </c>
      <c r="H199" s="22">
        <v>26.2</v>
      </c>
      <c r="I199" s="94">
        <v>0.95</v>
      </c>
      <c r="J199" s="22">
        <v>934.5</v>
      </c>
      <c r="K199" s="22">
        <v>100.2</v>
      </c>
      <c r="L199" s="94">
        <v>0.89</v>
      </c>
      <c r="M199" s="10">
        <v>7.8824999999999994</v>
      </c>
      <c r="N199" s="10">
        <v>7.7</v>
      </c>
      <c r="O199" s="6">
        <v>2516.5</v>
      </c>
      <c r="P199" s="102">
        <v>1953.2</v>
      </c>
      <c r="Q199" s="19">
        <v>101.6</v>
      </c>
      <c r="R199" s="19">
        <v>43.474999999999994</v>
      </c>
      <c r="S199" s="91"/>
      <c r="T199" s="19">
        <v>12.4375</v>
      </c>
      <c r="U199" s="19">
        <v>5.4899999999999993</v>
      </c>
      <c r="V199" s="91"/>
      <c r="W199" s="61">
        <f t="shared" si="83"/>
        <v>0.41630116959064328</v>
      </c>
      <c r="X199" s="62">
        <f t="shared" si="84"/>
        <v>191.49437499999999</v>
      </c>
      <c r="Y199" s="63">
        <f t="shared" si="86"/>
        <v>0.35927650093808627</v>
      </c>
      <c r="Z199" s="64">
        <f t="shared" si="85"/>
        <v>276.20749999999998</v>
      </c>
      <c r="AA199" s="126">
        <f t="shared" si="87"/>
        <v>0.51821294559099429</v>
      </c>
    </row>
    <row r="200" spans="1:27" ht="13.5" thickBot="1" x14ac:dyDescent="0.25">
      <c r="A200" s="133" t="s">
        <v>28</v>
      </c>
      <c r="B200" s="23">
        <v>17557</v>
      </c>
      <c r="C200" s="23">
        <v>566.35483870967744</v>
      </c>
      <c r="D200" s="24">
        <v>300</v>
      </c>
      <c r="E200" s="24">
        <v>31.8</v>
      </c>
      <c r="F200" s="94">
        <v>0.89</v>
      </c>
      <c r="G200" s="24">
        <v>496</v>
      </c>
      <c r="H200" s="24">
        <v>40.4</v>
      </c>
      <c r="I200" s="94">
        <v>0.92</v>
      </c>
      <c r="J200" s="24">
        <v>892.6</v>
      </c>
      <c r="K200" s="24">
        <v>124.75999999999999</v>
      </c>
      <c r="L200" s="94">
        <v>0.86</v>
      </c>
      <c r="M200" s="70">
        <v>8.0399999999999991</v>
      </c>
      <c r="N200" s="70">
        <v>7.6400000000000006</v>
      </c>
      <c r="O200" s="23">
        <v>2334</v>
      </c>
      <c r="P200" s="103">
        <v>2133.8000000000002</v>
      </c>
      <c r="Q200" s="52">
        <v>86.166666666666671</v>
      </c>
      <c r="R200" s="52">
        <v>34.93333333333333</v>
      </c>
      <c r="S200" s="91"/>
      <c r="T200" s="52">
        <v>9.5233333333333334</v>
      </c>
      <c r="U200" s="52">
        <v>5.3599999999999994</v>
      </c>
      <c r="V200" s="91"/>
      <c r="W200" s="61">
        <f t="shared" si="83"/>
        <v>0.41400207508017356</v>
      </c>
      <c r="X200" s="62">
        <f t="shared" si="84"/>
        <v>169.90645161290325</v>
      </c>
      <c r="Y200" s="63">
        <f t="shared" si="86"/>
        <v>0.31877383041820501</v>
      </c>
      <c r="Z200" s="64">
        <f t="shared" si="85"/>
        <v>280.91199999999998</v>
      </c>
      <c r="AA200" s="126">
        <f t="shared" si="87"/>
        <v>0.52703939962476543</v>
      </c>
    </row>
    <row r="201" spans="1:27" ht="13.5" thickTop="1" x14ac:dyDescent="0.2">
      <c r="A201" s="83" t="s">
        <v>79</v>
      </c>
      <c r="B201" s="39">
        <f>SUM(B189:B200)</f>
        <v>234206</v>
      </c>
      <c r="C201" s="7"/>
      <c r="D201" s="7"/>
      <c r="E201" s="7"/>
      <c r="F201" s="92"/>
      <c r="G201" s="7"/>
      <c r="H201" s="7"/>
      <c r="I201" s="92"/>
      <c r="J201" s="7"/>
      <c r="K201" s="7"/>
      <c r="L201" s="92"/>
      <c r="M201" s="14"/>
      <c r="N201" s="14"/>
      <c r="O201" s="21"/>
      <c r="P201" s="104"/>
      <c r="Q201" s="21"/>
      <c r="R201" s="21"/>
      <c r="S201" s="92"/>
      <c r="T201" s="21"/>
      <c r="U201" s="21"/>
      <c r="V201" s="92"/>
      <c r="W201" s="85"/>
      <c r="X201" s="86"/>
      <c r="Y201" s="87"/>
      <c r="Z201" s="88"/>
      <c r="AA201" s="127"/>
    </row>
    <row r="202" spans="1:27" ht="13.5" thickBot="1" x14ac:dyDescent="0.25">
      <c r="A202" s="84" t="s">
        <v>80</v>
      </c>
      <c r="B202" s="8">
        <f t="shared" ref="B202:U202" si="88">AVERAGE(B189:B200)</f>
        <v>19517.166666666668</v>
      </c>
      <c r="C202" s="80">
        <f t="shared" si="88"/>
        <v>640.98790322580646</v>
      </c>
      <c r="D202" s="80">
        <f t="shared" si="88"/>
        <v>314.4375</v>
      </c>
      <c r="E202" s="80">
        <f t="shared" si="88"/>
        <v>30.483333333333334</v>
      </c>
      <c r="F202" s="134">
        <f>AVERAGE(F189:F200)</f>
        <v>0.88</v>
      </c>
      <c r="G202" s="80">
        <f>AVERAGE(G189:G200)</f>
        <v>478</v>
      </c>
      <c r="H202" s="80">
        <f>AVERAGE(H189:H200)</f>
        <v>29.633333333333329</v>
      </c>
      <c r="I202" s="134">
        <f>AVERAGE(I189:I200)</f>
        <v>0.92833333333333323</v>
      </c>
      <c r="J202" s="80">
        <f t="shared" si="88"/>
        <v>905.75833333333333</v>
      </c>
      <c r="K202" s="80">
        <f t="shared" si="88"/>
        <v>109.83</v>
      </c>
      <c r="L202" s="134">
        <f>AVERAGE(L189:L200)</f>
        <v>0.86833333333333329</v>
      </c>
      <c r="M202" s="81">
        <f t="shared" si="88"/>
        <v>7.6262192460317451</v>
      </c>
      <c r="N202" s="81">
        <f t="shared" si="88"/>
        <v>7.6785314153439161</v>
      </c>
      <c r="O202" s="82">
        <f t="shared" si="88"/>
        <v>2053.3656746031743</v>
      </c>
      <c r="P202" s="105">
        <f t="shared" si="88"/>
        <v>1758.0871362433863</v>
      </c>
      <c r="Q202" s="81">
        <f t="shared" si="88"/>
        <v>80.313888888888883</v>
      </c>
      <c r="R202" s="81">
        <f t="shared" si="88"/>
        <v>39.900694444444447</v>
      </c>
      <c r="S202" s="90"/>
      <c r="T202" s="81">
        <f t="shared" si="88"/>
        <v>11.413402777777778</v>
      </c>
      <c r="U202" s="81">
        <f t="shared" si="88"/>
        <v>5.7974999999999994</v>
      </c>
      <c r="V202" s="90"/>
      <c r="W202" s="128">
        <f>C202/$E$2</f>
        <v>0.46855840879079419</v>
      </c>
      <c r="X202" s="129">
        <f>(C202*D202)/1000</f>
        <v>201.55063382056451</v>
      </c>
      <c r="Y202" s="130">
        <f t="shared" si="86"/>
        <v>0.3781437782749803</v>
      </c>
      <c r="Z202" s="131">
        <f>(C202*G202)/1000</f>
        <v>306.3922177419355</v>
      </c>
      <c r="AA202" s="132">
        <f t="shared" ref="AA202" si="89">(Z202)/$G$3</f>
        <v>0.57484468619500095</v>
      </c>
    </row>
    <row r="203" spans="1:27" ht="13.5" thickTop="1" x14ac:dyDescent="0.2"/>
    <row r="204" spans="1:27" ht="13.5" thickBot="1" x14ac:dyDescent="0.25"/>
    <row r="205" spans="1:27" ht="13.5" thickTop="1" x14ac:dyDescent="0.2">
      <c r="A205" s="1" t="s">
        <v>5</v>
      </c>
      <c r="B205" s="2" t="s">
        <v>6</v>
      </c>
      <c r="C205" s="2" t="s">
        <v>29</v>
      </c>
      <c r="D205" s="2" t="s">
        <v>7</v>
      </c>
      <c r="E205" s="2" t="s">
        <v>8</v>
      </c>
      <c r="F205" s="89" t="s">
        <v>2</v>
      </c>
      <c r="G205" s="2" t="s">
        <v>9</v>
      </c>
      <c r="H205" s="2" t="s">
        <v>10</v>
      </c>
      <c r="I205" s="89" t="s">
        <v>3</v>
      </c>
      <c r="J205" s="2" t="s">
        <v>11</v>
      </c>
      <c r="K205" s="2" t="s">
        <v>12</v>
      </c>
      <c r="L205" s="89" t="s">
        <v>13</v>
      </c>
      <c r="M205" s="66" t="s">
        <v>30</v>
      </c>
      <c r="N205" s="66" t="s">
        <v>31</v>
      </c>
      <c r="O205" s="2" t="s">
        <v>32</v>
      </c>
      <c r="P205" s="112" t="s">
        <v>33</v>
      </c>
      <c r="Q205" s="15" t="s">
        <v>66</v>
      </c>
      <c r="R205" s="15" t="s">
        <v>67</v>
      </c>
      <c r="S205" s="89" t="s">
        <v>68</v>
      </c>
      <c r="T205" s="15" t="s">
        <v>69</v>
      </c>
      <c r="U205" s="15" t="s">
        <v>70</v>
      </c>
      <c r="V205" s="89" t="s">
        <v>71</v>
      </c>
      <c r="W205" s="117" t="s">
        <v>38</v>
      </c>
      <c r="X205" s="118" t="s">
        <v>39</v>
      </c>
      <c r="Y205" s="119" t="s">
        <v>40</v>
      </c>
      <c r="Z205" s="120" t="s">
        <v>38</v>
      </c>
      <c r="AA205" s="121" t="s">
        <v>38</v>
      </c>
    </row>
    <row r="206" spans="1:27" ht="14.25" thickBot="1" x14ac:dyDescent="0.25">
      <c r="A206" s="3" t="s">
        <v>81</v>
      </c>
      <c r="B206" s="5" t="s">
        <v>34</v>
      </c>
      <c r="C206" s="5" t="s">
        <v>14</v>
      </c>
      <c r="D206" s="4" t="s">
        <v>15</v>
      </c>
      <c r="E206" s="4" t="s">
        <v>15</v>
      </c>
      <c r="F206" s="90" t="s">
        <v>16</v>
      </c>
      <c r="G206" s="4" t="s">
        <v>15</v>
      </c>
      <c r="H206" s="4" t="s">
        <v>15</v>
      </c>
      <c r="I206" s="90" t="s">
        <v>16</v>
      </c>
      <c r="J206" s="4" t="s">
        <v>15</v>
      </c>
      <c r="K206" s="4" t="s">
        <v>15</v>
      </c>
      <c r="L206" s="90" t="s">
        <v>16</v>
      </c>
      <c r="M206" s="67"/>
      <c r="N206" s="67"/>
      <c r="O206" s="4"/>
      <c r="P206" s="113"/>
      <c r="Q206" s="95" t="s">
        <v>15</v>
      </c>
      <c r="R206" s="95" t="s">
        <v>15</v>
      </c>
      <c r="S206" s="90" t="s">
        <v>16</v>
      </c>
      <c r="T206" s="95" t="s">
        <v>15</v>
      </c>
      <c r="U206" s="95" t="s">
        <v>15</v>
      </c>
      <c r="V206" s="90" t="s">
        <v>16</v>
      </c>
      <c r="W206" s="122" t="s">
        <v>6</v>
      </c>
      <c r="X206" s="123" t="s">
        <v>42</v>
      </c>
      <c r="Y206" s="124" t="s">
        <v>43</v>
      </c>
      <c r="Z206" s="17" t="s">
        <v>44</v>
      </c>
      <c r="AA206" s="125" t="s">
        <v>45</v>
      </c>
    </row>
    <row r="207" spans="1:27" ht="13.5" thickTop="1" x14ac:dyDescent="0.2">
      <c r="A207" s="133" t="s">
        <v>17</v>
      </c>
      <c r="B207" s="29">
        <v>18698</v>
      </c>
      <c r="C207" s="29">
        <v>603</v>
      </c>
      <c r="D207" s="53">
        <v>283</v>
      </c>
      <c r="E207" s="53">
        <v>37</v>
      </c>
      <c r="F207" s="94">
        <v>0.86</v>
      </c>
      <c r="G207" s="53">
        <v>445</v>
      </c>
      <c r="H207" s="53">
        <v>30</v>
      </c>
      <c r="I207" s="94">
        <v>0.92</v>
      </c>
      <c r="J207" s="53">
        <v>752</v>
      </c>
      <c r="K207" s="53">
        <v>111</v>
      </c>
      <c r="L207" s="94">
        <v>0.84</v>
      </c>
      <c r="M207" s="68">
        <v>7.99</v>
      </c>
      <c r="N207" s="68">
        <v>7.51</v>
      </c>
      <c r="O207" s="29">
        <v>2053</v>
      </c>
      <c r="P207" s="101">
        <v>1847</v>
      </c>
      <c r="Q207" s="30">
        <v>93</v>
      </c>
      <c r="R207" s="30">
        <v>55.9</v>
      </c>
      <c r="S207" s="91"/>
      <c r="T207" s="30">
        <v>93</v>
      </c>
      <c r="U207" s="30">
        <v>55.9</v>
      </c>
      <c r="V207" s="91"/>
      <c r="W207" s="61">
        <f t="shared" ref="W207:W218" si="90">C207/$E$2</f>
        <v>0.44078947368421051</v>
      </c>
      <c r="X207" s="62">
        <f t="shared" ref="X207:X218" si="91">(C207*D207)/1000</f>
        <v>170.649</v>
      </c>
      <c r="Y207" s="63">
        <f>(X207)/$G$3</f>
        <v>0.32016697936210131</v>
      </c>
      <c r="Z207" s="64">
        <f t="shared" ref="Z207:Z218" si="92">(C207*G207)/1000</f>
        <v>268.33499999999998</v>
      </c>
      <c r="AA207" s="126">
        <f>(Z207)/$I$3</f>
        <v>0.51503838771593091</v>
      </c>
    </row>
    <row r="208" spans="1:27" x14ac:dyDescent="0.2">
      <c r="A208" s="133" t="s">
        <v>18</v>
      </c>
      <c r="B208" s="6">
        <v>20732</v>
      </c>
      <c r="C208" s="6">
        <v>740</v>
      </c>
      <c r="D208" s="47">
        <v>284</v>
      </c>
      <c r="E208" s="47">
        <v>23</v>
      </c>
      <c r="F208" s="94">
        <v>0.88</v>
      </c>
      <c r="G208" s="47">
        <v>463</v>
      </c>
      <c r="H208" s="47">
        <v>27</v>
      </c>
      <c r="I208" s="94">
        <v>0.91</v>
      </c>
      <c r="J208" s="47">
        <v>816</v>
      </c>
      <c r="K208" s="47">
        <v>86</v>
      </c>
      <c r="L208" s="94">
        <v>0.82</v>
      </c>
      <c r="M208" s="10">
        <v>7.6</v>
      </c>
      <c r="N208" s="10">
        <v>7.5</v>
      </c>
      <c r="O208" s="6">
        <v>1892</v>
      </c>
      <c r="P208" s="102">
        <v>1700</v>
      </c>
      <c r="Q208" s="19">
        <v>80</v>
      </c>
      <c r="R208" s="19" t="s">
        <v>82</v>
      </c>
      <c r="S208" s="91"/>
      <c r="T208" s="19">
        <v>11</v>
      </c>
      <c r="U208" s="19">
        <v>5.78</v>
      </c>
      <c r="V208" s="91"/>
      <c r="W208" s="61">
        <f t="shared" si="90"/>
        <v>0.54093567251461994</v>
      </c>
      <c r="X208" s="62">
        <f t="shared" si="91"/>
        <v>210.16</v>
      </c>
      <c r="Y208" s="63">
        <f t="shared" ref="Y208:Y220" si="93">(X208)/$G$3</f>
        <v>0.394296435272045</v>
      </c>
      <c r="Z208" s="64">
        <f t="shared" si="92"/>
        <v>342.62</v>
      </c>
      <c r="AA208" s="126">
        <f t="shared" ref="AA208:AA220" si="94">(Z208)/$G$3</f>
        <v>0.64281425891181987</v>
      </c>
    </row>
    <row r="209" spans="1:27" x14ac:dyDescent="0.2">
      <c r="A209" s="133" t="s">
        <v>19</v>
      </c>
      <c r="B209" s="6">
        <v>18003</v>
      </c>
      <c r="C209" s="6">
        <v>581</v>
      </c>
      <c r="D209" s="47">
        <v>367</v>
      </c>
      <c r="E209" s="47">
        <v>42</v>
      </c>
      <c r="F209" s="94">
        <v>0.88</v>
      </c>
      <c r="G209" s="47">
        <v>528</v>
      </c>
      <c r="H209" s="47">
        <v>44</v>
      </c>
      <c r="I209" s="94">
        <v>0.92</v>
      </c>
      <c r="J209" s="47">
        <v>1014</v>
      </c>
      <c r="K209" s="47">
        <v>125</v>
      </c>
      <c r="L209" s="94">
        <v>0.87</v>
      </c>
      <c r="M209" s="10">
        <v>7.76</v>
      </c>
      <c r="N209" s="10">
        <v>7.52</v>
      </c>
      <c r="O209" s="6">
        <v>1956</v>
      </c>
      <c r="P209" s="102">
        <v>1772</v>
      </c>
      <c r="Q209" s="19">
        <v>76</v>
      </c>
      <c r="R209" s="19">
        <v>39.799999999999997</v>
      </c>
      <c r="S209" s="91"/>
      <c r="T209" s="19">
        <v>12</v>
      </c>
      <c r="U209" s="19">
        <v>6.36</v>
      </c>
      <c r="V209" s="91"/>
      <c r="W209" s="61">
        <f t="shared" si="90"/>
        <v>0.42470760233918131</v>
      </c>
      <c r="X209" s="62">
        <f t="shared" si="91"/>
        <v>213.227</v>
      </c>
      <c r="Y209" s="63">
        <f t="shared" si="93"/>
        <v>0.40005065666041278</v>
      </c>
      <c r="Z209" s="64">
        <f t="shared" si="92"/>
        <v>306.76799999999997</v>
      </c>
      <c r="AA209" s="126">
        <f t="shared" si="94"/>
        <v>0.57554971857410875</v>
      </c>
    </row>
    <row r="210" spans="1:27" x14ac:dyDescent="0.2">
      <c r="A210" s="133" t="s">
        <v>20</v>
      </c>
      <c r="B210" s="6">
        <v>19783</v>
      </c>
      <c r="C210" s="6">
        <v>659</v>
      </c>
      <c r="D210" s="47">
        <v>332</v>
      </c>
      <c r="E210" s="47">
        <v>62</v>
      </c>
      <c r="F210" s="94">
        <v>0.81</v>
      </c>
      <c r="G210" s="47">
        <v>560</v>
      </c>
      <c r="H210" s="47">
        <v>79</v>
      </c>
      <c r="I210" s="94">
        <v>0.84</v>
      </c>
      <c r="J210" s="47">
        <v>939</v>
      </c>
      <c r="K210" s="47">
        <v>207</v>
      </c>
      <c r="L210" s="94">
        <v>0.8</v>
      </c>
      <c r="M210" s="10">
        <v>7.78</v>
      </c>
      <c r="N210" s="10">
        <v>7.48</v>
      </c>
      <c r="O210" s="6">
        <v>2267</v>
      </c>
      <c r="P210" s="102">
        <v>1698</v>
      </c>
      <c r="Q210" s="19">
        <v>91</v>
      </c>
      <c r="R210" s="19" t="s">
        <v>83</v>
      </c>
      <c r="S210" s="91"/>
      <c r="T210" s="19">
        <v>11</v>
      </c>
      <c r="U210" s="19" t="s">
        <v>84</v>
      </c>
      <c r="V210" s="91"/>
      <c r="W210" s="61">
        <f t="shared" si="90"/>
        <v>0.48172514619883039</v>
      </c>
      <c r="X210" s="62">
        <f t="shared" si="91"/>
        <v>218.78800000000001</v>
      </c>
      <c r="Y210" s="63">
        <f t="shared" si="93"/>
        <v>0.41048405253283304</v>
      </c>
      <c r="Z210" s="64">
        <f t="shared" si="92"/>
        <v>369.04</v>
      </c>
      <c r="AA210" s="126">
        <f t="shared" si="94"/>
        <v>0.69238273921200755</v>
      </c>
    </row>
    <row r="211" spans="1:27" x14ac:dyDescent="0.2">
      <c r="A211" s="133" t="s">
        <v>21</v>
      </c>
      <c r="B211" s="6">
        <v>19760</v>
      </c>
      <c r="C211" s="6">
        <v>637</v>
      </c>
      <c r="D211" s="47">
        <v>462</v>
      </c>
      <c r="E211" s="47">
        <v>26</v>
      </c>
      <c r="F211" s="94">
        <v>0.93</v>
      </c>
      <c r="G211" s="47">
        <v>568</v>
      </c>
      <c r="H211" s="47">
        <v>34</v>
      </c>
      <c r="I211" s="94">
        <v>0.94</v>
      </c>
      <c r="J211" s="47">
        <v>1048</v>
      </c>
      <c r="K211" s="47">
        <v>95</v>
      </c>
      <c r="L211" s="94">
        <v>0.9</v>
      </c>
      <c r="M211" s="10">
        <v>7.38</v>
      </c>
      <c r="N211" s="10">
        <v>7.59</v>
      </c>
      <c r="O211" s="6">
        <v>2128</v>
      </c>
      <c r="P211" s="102">
        <v>1901</v>
      </c>
      <c r="Q211" s="19">
        <v>81</v>
      </c>
      <c r="R211" s="19">
        <v>50.1</v>
      </c>
      <c r="S211" s="91"/>
      <c r="T211" s="19">
        <v>12</v>
      </c>
      <c r="U211" s="19">
        <v>5.0999999999999996</v>
      </c>
      <c r="V211" s="91"/>
      <c r="W211" s="61">
        <f t="shared" si="90"/>
        <v>0.46564327485380119</v>
      </c>
      <c r="X211" s="62">
        <f t="shared" si="91"/>
        <v>294.29399999999998</v>
      </c>
      <c r="Y211" s="63">
        <f t="shared" si="93"/>
        <v>0.55214634146341457</v>
      </c>
      <c r="Z211" s="64">
        <f t="shared" si="92"/>
        <v>361.81599999999997</v>
      </c>
      <c r="AA211" s="126">
        <f t="shared" si="94"/>
        <v>0.67882926829268286</v>
      </c>
    </row>
    <row r="212" spans="1:27" x14ac:dyDescent="0.2">
      <c r="A212" s="133" t="s">
        <v>22</v>
      </c>
      <c r="B212" s="6">
        <v>20935</v>
      </c>
      <c r="C212" s="6">
        <v>698</v>
      </c>
      <c r="D212" s="47">
        <v>340</v>
      </c>
      <c r="E212" s="47">
        <v>29</v>
      </c>
      <c r="F212" s="94">
        <v>0.89</v>
      </c>
      <c r="G212" s="47">
        <v>568</v>
      </c>
      <c r="H212" s="47">
        <v>56</v>
      </c>
      <c r="I212" s="94">
        <v>0.91</v>
      </c>
      <c r="J212" s="47">
        <v>1019</v>
      </c>
      <c r="K212" s="47">
        <v>163</v>
      </c>
      <c r="L212" s="94">
        <v>0.86</v>
      </c>
      <c r="M212" s="10">
        <v>6.04</v>
      </c>
      <c r="N212" s="10">
        <v>7.45</v>
      </c>
      <c r="O212" s="6">
        <v>2005</v>
      </c>
      <c r="P212" s="102">
        <v>1901</v>
      </c>
      <c r="Q212" s="19">
        <v>80</v>
      </c>
      <c r="R212" s="19">
        <v>44.5</v>
      </c>
      <c r="S212" s="91"/>
      <c r="T212" s="19">
        <v>12</v>
      </c>
      <c r="U212" s="19">
        <v>5.01</v>
      </c>
      <c r="V212" s="91"/>
      <c r="W212" s="61">
        <f t="shared" si="90"/>
        <v>0.51023391812865493</v>
      </c>
      <c r="X212" s="62">
        <f t="shared" si="91"/>
        <v>237.32</v>
      </c>
      <c r="Y212" s="63">
        <f t="shared" si="93"/>
        <v>0.44525328330206376</v>
      </c>
      <c r="Z212" s="64">
        <f t="shared" si="92"/>
        <v>396.464</v>
      </c>
      <c r="AA212" s="126">
        <f t="shared" si="94"/>
        <v>0.74383489681050652</v>
      </c>
    </row>
    <row r="213" spans="1:27" x14ac:dyDescent="0.2">
      <c r="A213" s="133" t="s">
        <v>23</v>
      </c>
      <c r="B213" s="6">
        <v>29342</v>
      </c>
      <c r="C213" s="6">
        <v>947</v>
      </c>
      <c r="D213" s="47">
        <v>307</v>
      </c>
      <c r="E213" s="47">
        <v>58</v>
      </c>
      <c r="F213" s="94">
        <v>0.73</v>
      </c>
      <c r="G213" s="47">
        <v>705</v>
      </c>
      <c r="H213" s="47">
        <v>43</v>
      </c>
      <c r="I213" s="94">
        <v>0.9</v>
      </c>
      <c r="J213" s="47">
        <v>942</v>
      </c>
      <c r="K213" s="47">
        <v>228</v>
      </c>
      <c r="L213" s="94">
        <v>0.72</v>
      </c>
      <c r="M213" s="10">
        <v>7.5875000000000004</v>
      </c>
      <c r="N213" s="10">
        <v>7.5640000000000001</v>
      </c>
      <c r="O213" s="6">
        <v>2117.5</v>
      </c>
      <c r="P213" s="102">
        <v>2079.6</v>
      </c>
      <c r="Q213" s="19">
        <v>79</v>
      </c>
      <c r="R213" s="19">
        <v>52.5</v>
      </c>
      <c r="S213" s="91"/>
      <c r="T213" s="19">
        <v>12</v>
      </c>
      <c r="U213" s="19">
        <v>6.85</v>
      </c>
      <c r="V213" s="91"/>
      <c r="W213" s="61">
        <f t="shared" si="90"/>
        <v>0.69225146198830412</v>
      </c>
      <c r="X213" s="62">
        <f t="shared" si="91"/>
        <v>290.72899999999998</v>
      </c>
      <c r="Y213" s="63">
        <f t="shared" si="93"/>
        <v>0.54545778611632267</v>
      </c>
      <c r="Z213" s="64">
        <f t="shared" si="92"/>
        <v>667.63499999999999</v>
      </c>
      <c r="AA213" s="126">
        <f t="shared" si="94"/>
        <v>1.2525984990619137</v>
      </c>
    </row>
    <row r="214" spans="1:27" x14ac:dyDescent="0.2">
      <c r="A214" s="133" t="s">
        <v>24</v>
      </c>
      <c r="B214" s="6">
        <v>36503</v>
      </c>
      <c r="C214" s="6">
        <v>1178</v>
      </c>
      <c r="D214" s="47">
        <v>270</v>
      </c>
      <c r="E214" s="47">
        <v>56</v>
      </c>
      <c r="F214" s="94">
        <v>0.79</v>
      </c>
      <c r="G214" s="47">
        <v>365</v>
      </c>
      <c r="H214" s="47">
        <v>92</v>
      </c>
      <c r="I214" s="94">
        <v>0.75</v>
      </c>
      <c r="J214" s="47">
        <v>760</v>
      </c>
      <c r="K214" s="47">
        <v>241</v>
      </c>
      <c r="L214" s="94">
        <v>0.68</v>
      </c>
      <c r="M214" s="10">
        <v>7.74</v>
      </c>
      <c r="N214" s="10">
        <v>7.62</v>
      </c>
      <c r="O214" s="6">
        <v>1841</v>
      </c>
      <c r="P214" s="102">
        <v>1919</v>
      </c>
      <c r="Q214" s="19">
        <v>76</v>
      </c>
      <c r="R214" s="19">
        <v>51</v>
      </c>
      <c r="S214" s="91"/>
      <c r="T214" s="19">
        <v>13</v>
      </c>
      <c r="U214" s="19">
        <v>6.66</v>
      </c>
      <c r="V214" s="91"/>
      <c r="W214" s="61">
        <f t="shared" si="90"/>
        <v>0.86111111111111116</v>
      </c>
      <c r="X214" s="62">
        <f t="shared" si="91"/>
        <v>318.06</v>
      </c>
      <c r="Y214" s="63">
        <f t="shared" si="93"/>
        <v>0.59673545966228891</v>
      </c>
      <c r="Z214" s="64">
        <f t="shared" si="92"/>
        <v>429.97</v>
      </c>
      <c r="AA214" s="126">
        <f t="shared" si="94"/>
        <v>0.80669793621013142</v>
      </c>
    </row>
    <row r="215" spans="1:27" x14ac:dyDescent="0.2">
      <c r="A215" s="133" t="s">
        <v>25</v>
      </c>
      <c r="B215" s="6">
        <v>24569</v>
      </c>
      <c r="C215" s="6">
        <v>819</v>
      </c>
      <c r="D215" s="47">
        <v>412</v>
      </c>
      <c r="E215" s="47">
        <v>59</v>
      </c>
      <c r="F215" s="94">
        <v>0.83</v>
      </c>
      <c r="G215" s="47">
        <v>556</v>
      </c>
      <c r="H215" s="47">
        <v>66</v>
      </c>
      <c r="I215" s="94">
        <v>0.87</v>
      </c>
      <c r="J215" s="47">
        <v>1018</v>
      </c>
      <c r="K215" s="47">
        <v>203</v>
      </c>
      <c r="L215" s="94">
        <v>0.77</v>
      </c>
      <c r="M215" s="10">
        <v>7.6</v>
      </c>
      <c r="N215" s="10">
        <v>7.9</v>
      </c>
      <c r="O215" s="6">
        <v>2396</v>
      </c>
      <c r="P215" s="102">
        <v>2041</v>
      </c>
      <c r="Q215" s="19">
        <v>73</v>
      </c>
      <c r="R215" s="19">
        <v>44.5</v>
      </c>
      <c r="S215" s="91"/>
      <c r="T215" s="19">
        <v>11</v>
      </c>
      <c r="U215" s="19">
        <v>5.12</v>
      </c>
      <c r="V215" s="91"/>
      <c r="W215" s="61">
        <f t="shared" si="90"/>
        <v>0.59868421052631582</v>
      </c>
      <c r="X215" s="62">
        <f t="shared" si="91"/>
        <v>337.428</v>
      </c>
      <c r="Y215" s="63">
        <f t="shared" si="93"/>
        <v>0.63307317073170732</v>
      </c>
      <c r="Z215" s="64">
        <f t="shared" si="92"/>
        <v>455.36399999999998</v>
      </c>
      <c r="AA215" s="126">
        <f t="shared" si="94"/>
        <v>0.85434146341463413</v>
      </c>
    </row>
    <row r="216" spans="1:27" x14ac:dyDescent="0.2">
      <c r="A216" s="133" t="s">
        <v>26</v>
      </c>
      <c r="B216" s="6">
        <v>20206</v>
      </c>
      <c r="C216" s="6">
        <v>652</v>
      </c>
      <c r="D216" s="47">
        <v>436</v>
      </c>
      <c r="E216" s="47">
        <v>21</v>
      </c>
      <c r="F216" s="94">
        <v>0.95</v>
      </c>
      <c r="G216" s="47">
        <v>523</v>
      </c>
      <c r="H216" s="47">
        <v>20</v>
      </c>
      <c r="I216" s="94">
        <v>0.96</v>
      </c>
      <c r="J216" s="47">
        <v>930</v>
      </c>
      <c r="K216" s="47">
        <v>107</v>
      </c>
      <c r="L216" s="94">
        <v>0.88</v>
      </c>
      <c r="M216" s="10">
        <v>8.0500000000000007</v>
      </c>
      <c r="N216" s="10">
        <v>7.92</v>
      </c>
      <c r="O216" s="6">
        <v>2278</v>
      </c>
      <c r="P216" s="102">
        <v>2127</v>
      </c>
      <c r="Q216" s="19">
        <v>73</v>
      </c>
      <c r="R216" s="19">
        <v>48.9</v>
      </c>
      <c r="S216" s="91"/>
      <c r="T216" s="19">
        <v>11</v>
      </c>
      <c r="U216" s="19">
        <v>4.01</v>
      </c>
      <c r="V216" s="91"/>
      <c r="W216" s="61">
        <f t="shared" si="90"/>
        <v>0.47660818713450293</v>
      </c>
      <c r="X216" s="62">
        <f t="shared" si="91"/>
        <v>284.27199999999999</v>
      </c>
      <c r="Y216" s="63">
        <f t="shared" si="93"/>
        <v>0.533343339587242</v>
      </c>
      <c r="Z216" s="64">
        <f t="shared" si="92"/>
        <v>340.99599999999998</v>
      </c>
      <c r="AA216" s="126">
        <f t="shared" si="94"/>
        <v>0.63976735459662282</v>
      </c>
    </row>
    <row r="217" spans="1:27" x14ac:dyDescent="0.2">
      <c r="A217" s="133" t="s">
        <v>27</v>
      </c>
      <c r="B217" s="6">
        <v>18477</v>
      </c>
      <c r="C217" s="6">
        <v>616</v>
      </c>
      <c r="D217" s="47">
        <v>239</v>
      </c>
      <c r="E217" s="47">
        <v>25</v>
      </c>
      <c r="F217" s="94">
        <v>0.88</v>
      </c>
      <c r="G217" s="47">
        <v>466</v>
      </c>
      <c r="H217" s="47">
        <v>26</v>
      </c>
      <c r="I217" s="94">
        <v>0.95</v>
      </c>
      <c r="J217" s="47">
        <v>897</v>
      </c>
      <c r="K217" s="47">
        <v>96</v>
      </c>
      <c r="L217" s="94">
        <v>0.89</v>
      </c>
      <c r="M217" s="10">
        <v>7.83</v>
      </c>
      <c r="N217" s="10">
        <v>7.79</v>
      </c>
      <c r="O217" s="6">
        <v>2574</v>
      </c>
      <c r="P217" s="102">
        <v>2053</v>
      </c>
      <c r="Q217" s="19">
        <v>89</v>
      </c>
      <c r="R217" s="19">
        <v>40.1</v>
      </c>
      <c r="S217" s="91"/>
      <c r="T217" s="19">
        <v>11</v>
      </c>
      <c r="U217" s="19">
        <v>4.93</v>
      </c>
      <c r="V217" s="91"/>
      <c r="W217" s="61">
        <f t="shared" si="90"/>
        <v>0.45029239766081869</v>
      </c>
      <c r="X217" s="62">
        <f t="shared" si="91"/>
        <v>147.22399999999999</v>
      </c>
      <c r="Y217" s="63">
        <f t="shared" si="93"/>
        <v>0.27621763602251403</v>
      </c>
      <c r="Z217" s="64">
        <f t="shared" si="92"/>
        <v>287.05599999999998</v>
      </c>
      <c r="AA217" s="126">
        <f t="shared" si="94"/>
        <v>0.53856660412757973</v>
      </c>
    </row>
    <row r="218" spans="1:27" ht="13.5" thickBot="1" x14ac:dyDescent="0.25">
      <c r="A218" s="133" t="s">
        <v>28</v>
      </c>
      <c r="B218" s="23">
        <v>17898</v>
      </c>
      <c r="C218" s="23">
        <v>577</v>
      </c>
      <c r="D218" s="48">
        <v>427</v>
      </c>
      <c r="E218" s="48">
        <v>24</v>
      </c>
      <c r="F218" s="94">
        <v>0.73</v>
      </c>
      <c r="G218" s="48">
        <v>365</v>
      </c>
      <c r="H218" s="48">
        <v>20</v>
      </c>
      <c r="I218" s="94">
        <v>0.75</v>
      </c>
      <c r="J218" s="48">
        <v>752</v>
      </c>
      <c r="K218" s="48">
        <v>85</v>
      </c>
      <c r="L218" s="94">
        <v>0.68</v>
      </c>
      <c r="M218" s="70">
        <v>8.1199999999999992</v>
      </c>
      <c r="N218" s="70">
        <v>7.79</v>
      </c>
      <c r="O218" s="23">
        <v>2332</v>
      </c>
      <c r="P218" s="103">
        <v>2138</v>
      </c>
      <c r="Q218" s="52">
        <v>81</v>
      </c>
      <c r="R218" s="52">
        <v>39.200000000000003</v>
      </c>
      <c r="S218" s="91"/>
      <c r="T218" s="52">
        <v>10.6</v>
      </c>
      <c r="U218" s="52">
        <v>4.01</v>
      </c>
      <c r="V218" s="91"/>
      <c r="W218" s="61">
        <f t="shared" si="90"/>
        <v>0.42178362573099415</v>
      </c>
      <c r="X218" s="62">
        <f t="shared" si="91"/>
        <v>246.37899999999999</v>
      </c>
      <c r="Y218" s="63">
        <f t="shared" si="93"/>
        <v>0.46224953095684801</v>
      </c>
      <c r="Z218" s="64">
        <f t="shared" si="92"/>
        <v>210.60499999999999</v>
      </c>
      <c r="AA218" s="126">
        <f t="shared" si="94"/>
        <v>0.39513133208255158</v>
      </c>
    </row>
    <row r="219" spans="1:27" ht="13.5" thickTop="1" x14ac:dyDescent="0.2">
      <c r="A219" s="83" t="s">
        <v>85</v>
      </c>
      <c r="B219" s="39">
        <f>SUM(B207:B218)</f>
        <v>264906</v>
      </c>
      <c r="C219" s="7"/>
      <c r="D219" s="7"/>
      <c r="E219" s="7"/>
      <c r="F219" s="92"/>
      <c r="G219" s="7"/>
      <c r="H219" s="7"/>
      <c r="I219" s="92"/>
      <c r="J219" s="7"/>
      <c r="K219" s="7"/>
      <c r="L219" s="92"/>
      <c r="M219" s="14"/>
      <c r="N219" s="14"/>
      <c r="O219" s="21"/>
      <c r="P219" s="104"/>
      <c r="Q219" s="21"/>
      <c r="R219" s="21"/>
      <c r="S219" s="92"/>
      <c r="T219" s="21"/>
      <c r="U219" s="21"/>
      <c r="V219" s="92"/>
      <c r="W219" s="85"/>
      <c r="X219" s="86"/>
      <c r="Y219" s="87"/>
      <c r="Z219" s="88"/>
      <c r="AA219" s="127"/>
    </row>
    <row r="220" spans="1:27" ht="13.5" thickBot="1" x14ac:dyDescent="0.25">
      <c r="A220" s="84" t="s">
        <v>86</v>
      </c>
      <c r="B220" s="8">
        <f t="shared" ref="B220:U220" si="95">AVERAGE(B207:B218)</f>
        <v>22075.5</v>
      </c>
      <c r="C220" s="80">
        <f t="shared" si="95"/>
        <v>725.58333333333337</v>
      </c>
      <c r="D220" s="80">
        <f t="shared" si="95"/>
        <v>346.58333333333331</v>
      </c>
      <c r="E220" s="80">
        <f t="shared" si="95"/>
        <v>38.5</v>
      </c>
      <c r="F220" s="134">
        <f>AVERAGE(F207:F218)</f>
        <v>0.84666666666666679</v>
      </c>
      <c r="G220" s="80">
        <f>AVERAGE(G207:G218)</f>
        <v>509.33333333333331</v>
      </c>
      <c r="H220" s="80">
        <f>AVERAGE(H207:H218)</f>
        <v>44.75</v>
      </c>
      <c r="I220" s="134">
        <f>AVERAGE(I207:I218)</f>
        <v>0.8849999999999999</v>
      </c>
      <c r="J220" s="80">
        <f t="shared" si="95"/>
        <v>907.25</v>
      </c>
      <c r="K220" s="80">
        <f t="shared" si="95"/>
        <v>145.58333333333334</v>
      </c>
      <c r="L220" s="134">
        <f>AVERAGE(L207:L218)</f>
        <v>0.8091666666666667</v>
      </c>
      <c r="M220" s="81">
        <f t="shared" si="95"/>
        <v>7.6231250000000008</v>
      </c>
      <c r="N220" s="81">
        <f t="shared" si="95"/>
        <v>7.6361666666666679</v>
      </c>
      <c r="O220" s="82">
        <f t="shared" si="95"/>
        <v>2153.2916666666665</v>
      </c>
      <c r="P220" s="105">
        <f t="shared" si="95"/>
        <v>1931.3833333333332</v>
      </c>
      <c r="Q220" s="81">
        <f t="shared" si="95"/>
        <v>81</v>
      </c>
      <c r="R220" s="81">
        <f t="shared" si="95"/>
        <v>46.649999999999991</v>
      </c>
      <c r="S220" s="90"/>
      <c r="T220" s="81">
        <f t="shared" si="95"/>
        <v>18.3</v>
      </c>
      <c r="U220" s="81">
        <f t="shared" si="95"/>
        <v>9.9754545454545465</v>
      </c>
      <c r="V220" s="90"/>
      <c r="W220" s="128">
        <f>C220/$E$2</f>
        <v>0.53039717348927873</v>
      </c>
      <c r="X220" s="129">
        <f>(C220*D220)/1000</f>
        <v>251.47509027777778</v>
      </c>
      <c r="Y220" s="130">
        <f t="shared" si="93"/>
        <v>0.4718106759432979</v>
      </c>
      <c r="Z220" s="131">
        <f>(C220*G220)/1000</f>
        <v>369.56377777777783</v>
      </c>
      <c r="AA220" s="132">
        <f t="shared" si="94"/>
        <v>0.69336543673129047</v>
      </c>
    </row>
    <row r="221" spans="1:27" ht="13.5" thickTop="1" x14ac:dyDescent="0.2"/>
  </sheetData>
  <phoneticPr fontId="0" type="noConversion"/>
  <conditionalFormatting sqref="H9:H20 H27:H38 H45:H56 H63:H74 H81:H92">
    <cfRule type="cellIs" dxfId="32" priority="77" stopIfTrue="1" operator="greaterThanOrEqual">
      <formula>40</formula>
    </cfRule>
  </conditionalFormatting>
  <conditionalFormatting sqref="E9:E20 E27:E38 E45:E56 E63:E74">
    <cfRule type="cellIs" dxfId="31" priority="78" stopIfTrue="1" operator="greaterThanOrEqual">
      <formula>80</formula>
    </cfRule>
  </conditionalFormatting>
  <conditionalFormatting sqref="E81:E92">
    <cfRule type="expression" dxfId="30" priority="72">
      <formula>"&gt;80"</formula>
    </cfRule>
    <cfRule type="cellIs" dxfId="29" priority="74" stopIfTrue="1" operator="greaterThanOrEqual">
      <formula>80</formula>
    </cfRule>
  </conditionalFormatting>
  <conditionalFormatting sqref="E99:E110 E117:E128 E135:E146 E153:E164 E171:E182 E189:E200 E207:E218">
    <cfRule type="cellIs" dxfId="28" priority="68" operator="greaterThan">
      <formula>35</formula>
    </cfRule>
  </conditionalFormatting>
  <conditionalFormatting sqref="H99:H110 H117:H128 H135:H146 H153:H164 H171:H182 H189:H200 H207:H218">
    <cfRule type="cellIs" dxfId="27" priority="67" stopIfTrue="1" operator="greaterThanOrEqual">
      <formula>25</formula>
    </cfRule>
  </conditionalFormatting>
  <conditionalFormatting sqref="K117:K128 K135:K146 K153:K164 K171:K182 K189:K200 K207:K218 K99:K110">
    <cfRule type="cellIs" dxfId="26" priority="66" stopIfTrue="1" operator="greaterThan">
      <formula>125</formula>
    </cfRule>
  </conditionalFormatting>
  <conditionalFormatting sqref="AA207:AA218 W207:W218 Y207:Y218">
    <cfRule type="cellIs" dxfId="23" priority="24" operator="between">
      <formula>80%</formula>
      <formula>200%</formula>
    </cfRule>
  </conditionalFormatting>
  <conditionalFormatting sqref="W220 Y220 AA220">
    <cfRule type="cellIs" dxfId="22" priority="23" operator="between">
      <formula>80%</formula>
      <formula>200%</formula>
    </cfRule>
  </conditionalFormatting>
  <conditionalFormatting sqref="AA189:AA200 W189:W200 Y189:Y200">
    <cfRule type="cellIs" dxfId="21" priority="22" operator="between">
      <formula>80%</formula>
      <formula>200%</formula>
    </cfRule>
  </conditionalFormatting>
  <conditionalFormatting sqref="W202 Y202 AA202">
    <cfRule type="cellIs" dxfId="20" priority="21" operator="between">
      <formula>80%</formula>
      <formula>200%</formula>
    </cfRule>
  </conditionalFormatting>
  <conditionalFormatting sqref="AA171:AA182 W171:W182 Y171:Y182">
    <cfRule type="cellIs" dxfId="19" priority="20" operator="between">
      <formula>80%</formula>
      <formula>200%</formula>
    </cfRule>
  </conditionalFormatting>
  <conditionalFormatting sqref="W184 Y184 AA184">
    <cfRule type="cellIs" dxfId="18" priority="19" operator="between">
      <formula>80%</formula>
      <formula>200%</formula>
    </cfRule>
  </conditionalFormatting>
  <conditionalFormatting sqref="AA153:AA164 W153:W164 Y153:Y164">
    <cfRule type="cellIs" dxfId="17" priority="18" operator="between">
      <formula>80%</formula>
      <formula>200%</formula>
    </cfRule>
  </conditionalFormatting>
  <conditionalFormatting sqref="W166 Y166 AA166">
    <cfRule type="cellIs" dxfId="16" priority="17" operator="between">
      <formula>80%</formula>
      <formula>200%</formula>
    </cfRule>
  </conditionalFormatting>
  <conditionalFormatting sqref="AA135:AA146 W135:W146 Y135:Y146">
    <cfRule type="cellIs" dxfId="15" priority="16" operator="between">
      <formula>80%</formula>
      <formula>200%</formula>
    </cfRule>
  </conditionalFormatting>
  <conditionalFormatting sqref="W148 Y148 AA148">
    <cfRule type="cellIs" dxfId="14" priority="15" operator="between">
      <formula>80%</formula>
      <formula>200%</formula>
    </cfRule>
  </conditionalFormatting>
  <conditionalFormatting sqref="AA117:AA128 W117:W128 Y117:Y128">
    <cfRule type="cellIs" dxfId="13" priority="14" operator="between">
      <formula>80%</formula>
      <formula>200%</formula>
    </cfRule>
  </conditionalFormatting>
  <conditionalFormatting sqref="W130 Y130 AA130">
    <cfRule type="cellIs" dxfId="12" priority="13" operator="between">
      <formula>80%</formula>
      <formula>200%</formula>
    </cfRule>
  </conditionalFormatting>
  <conditionalFormatting sqref="AA99:AA110 W99:W110 Y99:Y110">
    <cfRule type="cellIs" dxfId="11" priority="12" operator="between">
      <formula>80%</formula>
      <formula>200%</formula>
    </cfRule>
  </conditionalFormatting>
  <conditionalFormatting sqref="W112 Y112 AA112">
    <cfRule type="cellIs" dxfId="10" priority="11" operator="between">
      <formula>80%</formula>
      <formula>200%</formula>
    </cfRule>
  </conditionalFormatting>
  <conditionalFormatting sqref="AA81:AA92 W81:W92 Y81:Y92">
    <cfRule type="cellIs" dxfId="9" priority="10" operator="between">
      <formula>80%</formula>
      <formula>200%</formula>
    </cfRule>
  </conditionalFormatting>
  <conditionalFormatting sqref="W94 Y94 AA94">
    <cfRule type="cellIs" dxfId="8" priority="9" operator="between">
      <formula>80%</formula>
      <formula>200%</formula>
    </cfRule>
  </conditionalFormatting>
  <conditionalFormatting sqref="AA63:AA74 W63:W74 Y63:Y74">
    <cfRule type="cellIs" dxfId="7" priority="8" operator="between">
      <formula>80%</formula>
      <formula>200%</formula>
    </cfRule>
  </conditionalFormatting>
  <conditionalFormatting sqref="W76 Y76 AA76">
    <cfRule type="cellIs" dxfId="6" priority="7" operator="between">
      <formula>80%</formula>
      <formula>200%</formula>
    </cfRule>
  </conditionalFormatting>
  <conditionalFormatting sqref="AA45:AA56 W45:W56 Y45:Y56">
    <cfRule type="cellIs" dxfId="5" priority="6" operator="between">
      <formula>80%</formula>
      <formula>200%</formula>
    </cfRule>
  </conditionalFormatting>
  <conditionalFormatting sqref="W58 Y58 AA58">
    <cfRule type="cellIs" dxfId="4" priority="5" operator="between">
      <formula>80%</formula>
      <formula>200%</formula>
    </cfRule>
  </conditionalFormatting>
  <conditionalFormatting sqref="AA27:AA38 W27:W38 Y27:Y38">
    <cfRule type="cellIs" dxfId="3" priority="4" operator="between">
      <formula>80%</formula>
      <formula>200%</formula>
    </cfRule>
  </conditionalFormatting>
  <conditionalFormatting sqref="W40 Y40 AA40">
    <cfRule type="cellIs" dxfId="2" priority="3" operator="between">
      <formula>80%</formula>
      <formula>200%</formula>
    </cfRule>
  </conditionalFormatting>
  <conditionalFormatting sqref="AA9:AA20 W9:W20 Y9:Y20">
    <cfRule type="cellIs" dxfId="1" priority="2" operator="between">
      <formula>80%</formula>
      <formula>200%</formula>
    </cfRule>
  </conditionalFormatting>
  <conditionalFormatting sqref="W22 Y22 AA22">
    <cfRule type="cellIs" dxfId="0" priority="1" operator="between">
      <formula>80%</formula>
      <formula>200%</formula>
    </cfRule>
  </conditionalFormatting>
  <pageMargins left="0.75" right="0.75" top="0.39" bottom="0.28999999999999998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Manager/>
  <Company>**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Xavi López Casals</cp:lastModifiedBy>
  <cp:revision/>
  <dcterms:created xsi:type="dcterms:W3CDTF">2000-05-23T14:53:32Z</dcterms:created>
  <dcterms:modified xsi:type="dcterms:W3CDTF">2022-04-14T11:07:58Z</dcterms:modified>
  <cp:category/>
  <cp:contentStatus/>
</cp:coreProperties>
</file>