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pate20-my.sharepoint.com/personal/marques_copate_cat/Documents/CICLE AIGUA/ALTRES/WEB/2022/IINSTAL·LACIONS/CCBE_EXCELS/"/>
    </mc:Choice>
  </mc:AlternateContent>
  <xr:revisionPtr revIDLastSave="206" documentId="11_22AFEBEB1004654351ED80EA16915301EA4DA173" xr6:coauthVersionLast="47" xr6:coauthVersionMax="47" xr10:uidLastSave="{BABA28CE-1884-40B4-B870-3FF54AF0CD5F}"/>
  <bookViews>
    <workbookView xWindow="-120" yWindow="-120" windowWidth="29040" windowHeight="15840" xr2:uid="{00000000-000D-0000-FFFF-FFFF00000000}"/>
  </bookViews>
  <sheets>
    <sheet name="Alfa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08" i="1" l="1"/>
  <c r="AA108" i="1" s="1"/>
  <c r="X108" i="1"/>
  <c r="Y108" i="1" s="1"/>
  <c r="W108" i="1"/>
  <c r="Z107" i="1"/>
  <c r="AA107" i="1" s="1"/>
  <c r="X107" i="1"/>
  <c r="Y107" i="1" s="1"/>
  <c r="W107" i="1"/>
  <c r="Z106" i="1"/>
  <c r="AA106" i="1" s="1"/>
  <c r="X106" i="1"/>
  <c r="Y106" i="1" s="1"/>
  <c r="W106" i="1"/>
  <c r="Z105" i="1"/>
  <c r="AA105" i="1" s="1"/>
  <c r="X105" i="1"/>
  <c r="Y105" i="1" s="1"/>
  <c r="W105" i="1"/>
  <c r="Z104" i="1"/>
  <c r="AA104" i="1" s="1"/>
  <c r="X104" i="1"/>
  <c r="Y104" i="1" s="1"/>
  <c r="W104" i="1"/>
  <c r="Z103" i="1"/>
  <c r="AA103" i="1" s="1"/>
  <c r="X103" i="1"/>
  <c r="Y103" i="1" s="1"/>
  <c r="W103" i="1"/>
  <c r="Z102" i="1"/>
  <c r="AA102" i="1" s="1"/>
  <c r="X102" i="1"/>
  <c r="Y102" i="1" s="1"/>
  <c r="W102" i="1"/>
  <c r="Z101" i="1"/>
  <c r="AA101" i="1" s="1"/>
  <c r="X101" i="1"/>
  <c r="Y101" i="1" s="1"/>
  <c r="W101" i="1"/>
  <c r="Z100" i="1"/>
  <c r="AA100" i="1" s="1"/>
  <c r="X100" i="1"/>
  <c r="Y100" i="1" s="1"/>
  <c r="W100" i="1"/>
  <c r="Z99" i="1"/>
  <c r="AA99" i="1" s="1"/>
  <c r="X99" i="1"/>
  <c r="Y99" i="1" s="1"/>
  <c r="W99" i="1"/>
  <c r="Z98" i="1"/>
  <c r="AA98" i="1" s="1"/>
  <c r="X98" i="1"/>
  <c r="Y98" i="1" s="1"/>
  <c r="W98" i="1"/>
  <c r="Z97" i="1"/>
  <c r="AA97" i="1" s="1"/>
  <c r="X97" i="1"/>
  <c r="Y97" i="1" s="1"/>
  <c r="W97" i="1"/>
  <c r="Z90" i="1"/>
  <c r="AA90" i="1" s="1"/>
  <c r="X90" i="1"/>
  <c r="Y90" i="1" s="1"/>
  <c r="W90" i="1"/>
  <c r="Z89" i="1"/>
  <c r="AA89" i="1" s="1"/>
  <c r="X89" i="1"/>
  <c r="Y89" i="1" s="1"/>
  <c r="W89" i="1"/>
  <c r="Z88" i="1"/>
  <c r="AA88" i="1" s="1"/>
  <c r="X88" i="1"/>
  <c r="Y88" i="1" s="1"/>
  <c r="W88" i="1"/>
  <c r="Z87" i="1"/>
  <c r="AA87" i="1" s="1"/>
  <c r="X87" i="1"/>
  <c r="Y87" i="1" s="1"/>
  <c r="W87" i="1"/>
  <c r="Z86" i="1"/>
  <c r="AA86" i="1" s="1"/>
  <c r="X86" i="1"/>
  <c r="Y86" i="1" s="1"/>
  <c r="W86" i="1"/>
  <c r="Z85" i="1"/>
  <c r="AA85" i="1" s="1"/>
  <c r="X85" i="1"/>
  <c r="Y85" i="1" s="1"/>
  <c r="W85" i="1"/>
  <c r="Z84" i="1"/>
  <c r="AA84" i="1" s="1"/>
  <c r="X84" i="1"/>
  <c r="Y84" i="1" s="1"/>
  <c r="W84" i="1"/>
  <c r="Z83" i="1"/>
  <c r="AA83" i="1" s="1"/>
  <c r="X83" i="1"/>
  <c r="Y83" i="1" s="1"/>
  <c r="W83" i="1"/>
  <c r="Z82" i="1"/>
  <c r="AA82" i="1" s="1"/>
  <c r="X82" i="1"/>
  <c r="Y82" i="1" s="1"/>
  <c r="W82" i="1"/>
  <c r="Z81" i="1"/>
  <c r="AA81" i="1" s="1"/>
  <c r="X81" i="1"/>
  <c r="Y81" i="1" s="1"/>
  <c r="W81" i="1"/>
  <c r="Z80" i="1"/>
  <c r="AA80" i="1" s="1"/>
  <c r="X80" i="1"/>
  <c r="Y80" i="1" s="1"/>
  <c r="W80" i="1"/>
  <c r="Z79" i="1"/>
  <c r="AA79" i="1" s="1"/>
  <c r="X79" i="1"/>
  <c r="Y79" i="1" s="1"/>
  <c r="W79" i="1"/>
  <c r="Z72" i="1"/>
  <c r="AA72" i="1" s="1"/>
  <c r="X72" i="1"/>
  <c r="Y72" i="1" s="1"/>
  <c r="W72" i="1"/>
  <c r="Z71" i="1"/>
  <c r="AA71" i="1" s="1"/>
  <c r="X71" i="1"/>
  <c r="Y71" i="1" s="1"/>
  <c r="W71" i="1"/>
  <c r="Z70" i="1"/>
  <c r="AA70" i="1" s="1"/>
  <c r="X70" i="1"/>
  <c r="Y70" i="1" s="1"/>
  <c r="W70" i="1"/>
  <c r="Z69" i="1"/>
  <c r="AA69" i="1" s="1"/>
  <c r="X69" i="1"/>
  <c r="Y69" i="1" s="1"/>
  <c r="W69" i="1"/>
  <c r="Z68" i="1"/>
  <c r="AA68" i="1" s="1"/>
  <c r="X68" i="1"/>
  <c r="Y68" i="1" s="1"/>
  <c r="W68" i="1"/>
  <c r="Z67" i="1"/>
  <c r="AA67" i="1" s="1"/>
  <c r="X67" i="1"/>
  <c r="Y67" i="1" s="1"/>
  <c r="W67" i="1"/>
  <c r="Z66" i="1"/>
  <c r="AA66" i="1" s="1"/>
  <c r="X66" i="1"/>
  <c r="Y66" i="1" s="1"/>
  <c r="W66" i="1"/>
  <c r="Z65" i="1"/>
  <c r="AA65" i="1" s="1"/>
  <c r="X65" i="1"/>
  <c r="Y65" i="1" s="1"/>
  <c r="W65" i="1"/>
  <c r="Z64" i="1"/>
  <c r="AA64" i="1" s="1"/>
  <c r="X64" i="1"/>
  <c r="Y64" i="1" s="1"/>
  <c r="W64" i="1"/>
  <c r="Z63" i="1"/>
  <c r="AA63" i="1" s="1"/>
  <c r="X63" i="1"/>
  <c r="Y63" i="1" s="1"/>
  <c r="W63" i="1"/>
  <c r="Z62" i="1"/>
  <c r="AA62" i="1" s="1"/>
  <c r="X62" i="1"/>
  <c r="Y62" i="1" s="1"/>
  <c r="W62" i="1"/>
  <c r="Z61" i="1"/>
  <c r="AA61" i="1" s="1"/>
  <c r="X61" i="1"/>
  <c r="Y61" i="1" s="1"/>
  <c r="W61" i="1"/>
  <c r="W43" i="1"/>
  <c r="Z54" i="1"/>
  <c r="AA54" i="1" s="1"/>
  <c r="X54" i="1"/>
  <c r="Y54" i="1" s="1"/>
  <c r="W54" i="1"/>
  <c r="Z53" i="1"/>
  <c r="AA53" i="1" s="1"/>
  <c r="X53" i="1"/>
  <c r="Y53" i="1" s="1"/>
  <c r="W53" i="1"/>
  <c r="Z52" i="1"/>
  <c r="AA52" i="1" s="1"/>
  <c r="X52" i="1"/>
  <c r="Y52" i="1" s="1"/>
  <c r="W52" i="1"/>
  <c r="Z51" i="1"/>
  <c r="AA51" i="1" s="1"/>
  <c r="X51" i="1"/>
  <c r="Y51" i="1" s="1"/>
  <c r="W51" i="1"/>
  <c r="Z50" i="1"/>
  <c r="AA50" i="1" s="1"/>
  <c r="X50" i="1"/>
  <c r="Y50" i="1" s="1"/>
  <c r="W50" i="1"/>
  <c r="Z49" i="1"/>
  <c r="AA49" i="1" s="1"/>
  <c r="X49" i="1"/>
  <c r="Y49" i="1" s="1"/>
  <c r="W49" i="1"/>
  <c r="Z48" i="1"/>
  <c r="AA48" i="1" s="1"/>
  <c r="X48" i="1"/>
  <c r="Y48" i="1" s="1"/>
  <c r="W48" i="1"/>
  <c r="Z47" i="1"/>
  <c r="AA47" i="1" s="1"/>
  <c r="X47" i="1"/>
  <c r="Y47" i="1" s="1"/>
  <c r="W47" i="1"/>
  <c r="Z46" i="1"/>
  <c r="AA46" i="1" s="1"/>
  <c r="X46" i="1"/>
  <c r="Y46" i="1" s="1"/>
  <c r="W46" i="1"/>
  <c r="Z45" i="1"/>
  <c r="AA45" i="1" s="1"/>
  <c r="X45" i="1"/>
  <c r="Y45" i="1" s="1"/>
  <c r="W45" i="1"/>
  <c r="Z44" i="1"/>
  <c r="AA44" i="1" s="1"/>
  <c r="X44" i="1"/>
  <c r="Y44" i="1" s="1"/>
  <c r="W44" i="1"/>
  <c r="Z43" i="1"/>
  <c r="AA43" i="1" s="1"/>
  <c r="X43" i="1"/>
  <c r="Y43" i="1" s="1"/>
  <c r="V110" i="1" l="1"/>
  <c r="U110" i="1"/>
  <c r="T110" i="1"/>
  <c r="S110" i="1"/>
  <c r="R110" i="1"/>
  <c r="Q110" i="1"/>
  <c r="P110" i="1"/>
  <c r="O110" i="1"/>
  <c r="N110" i="1"/>
  <c r="M110" i="1"/>
  <c r="I110" i="1"/>
  <c r="L110" i="1"/>
  <c r="F110" i="1"/>
  <c r="H110" i="1"/>
  <c r="G110" i="1"/>
  <c r="K110" i="1"/>
  <c r="J110" i="1"/>
  <c r="E110" i="1"/>
  <c r="D110" i="1"/>
  <c r="C110" i="1"/>
  <c r="B110" i="1"/>
  <c r="B109" i="1"/>
  <c r="M92" i="1"/>
  <c r="V92" i="1"/>
  <c r="U92" i="1"/>
  <c r="T92" i="1"/>
  <c r="S92" i="1"/>
  <c r="R92" i="1"/>
  <c r="Q92" i="1"/>
  <c r="P92" i="1"/>
  <c r="O92" i="1"/>
  <c r="N92" i="1"/>
  <c r="I92" i="1"/>
  <c r="L92" i="1"/>
  <c r="F92" i="1"/>
  <c r="H92" i="1"/>
  <c r="G92" i="1"/>
  <c r="K92" i="1"/>
  <c r="J92" i="1"/>
  <c r="E92" i="1"/>
  <c r="D92" i="1"/>
  <c r="C92" i="1"/>
  <c r="B92" i="1"/>
  <c r="B91" i="1"/>
  <c r="U74" i="1"/>
  <c r="T74" i="1"/>
  <c r="R74" i="1"/>
  <c r="Q74" i="1"/>
  <c r="P74" i="1"/>
  <c r="O74" i="1"/>
  <c r="N74" i="1"/>
  <c r="M74" i="1"/>
  <c r="H74" i="1"/>
  <c r="G74" i="1"/>
  <c r="K74" i="1"/>
  <c r="J74" i="1"/>
  <c r="E74" i="1"/>
  <c r="D74" i="1"/>
  <c r="C74" i="1"/>
  <c r="B74" i="1"/>
  <c r="B73" i="1"/>
  <c r="S74" i="1"/>
  <c r="V74" i="1"/>
  <c r="I74" i="1"/>
  <c r="L74" i="1"/>
  <c r="F74" i="1"/>
  <c r="B55" i="1"/>
  <c r="U56" i="1"/>
  <c r="T56" i="1"/>
  <c r="R56" i="1"/>
  <c r="Q56" i="1"/>
  <c r="P56" i="1"/>
  <c r="O56" i="1"/>
  <c r="N56" i="1"/>
  <c r="M56" i="1"/>
  <c r="H56" i="1"/>
  <c r="G56" i="1"/>
  <c r="K56" i="1"/>
  <c r="J56" i="1"/>
  <c r="E56" i="1"/>
  <c r="D56" i="1"/>
  <c r="C56" i="1"/>
  <c r="B56" i="1"/>
  <c r="V54" i="1"/>
  <c r="S54" i="1"/>
  <c r="I54" i="1"/>
  <c r="L54" i="1"/>
  <c r="F54" i="1"/>
  <c r="V53" i="1"/>
  <c r="S53" i="1"/>
  <c r="I53" i="1"/>
  <c r="L53" i="1"/>
  <c r="F53" i="1"/>
  <c r="V52" i="1"/>
  <c r="S52" i="1"/>
  <c r="I52" i="1"/>
  <c r="L52" i="1"/>
  <c r="F52" i="1"/>
  <c r="V51" i="1"/>
  <c r="S51" i="1"/>
  <c r="I51" i="1"/>
  <c r="L51" i="1"/>
  <c r="F51" i="1"/>
  <c r="V50" i="1"/>
  <c r="S50" i="1"/>
  <c r="I50" i="1"/>
  <c r="L50" i="1"/>
  <c r="F50" i="1"/>
  <c r="V49" i="1"/>
  <c r="S49" i="1"/>
  <c r="I49" i="1"/>
  <c r="L49" i="1"/>
  <c r="F49" i="1"/>
  <c r="V48" i="1"/>
  <c r="S48" i="1"/>
  <c r="I48" i="1"/>
  <c r="L48" i="1"/>
  <c r="F48" i="1"/>
  <c r="V47" i="1"/>
  <c r="S47" i="1"/>
  <c r="I47" i="1"/>
  <c r="L47" i="1"/>
  <c r="F47" i="1"/>
  <c r="V46" i="1"/>
  <c r="S46" i="1"/>
  <c r="I46" i="1"/>
  <c r="L46" i="1"/>
  <c r="F46" i="1"/>
  <c r="V45" i="1"/>
  <c r="S45" i="1"/>
  <c r="I45" i="1"/>
  <c r="L45" i="1"/>
  <c r="F45" i="1"/>
  <c r="V44" i="1"/>
  <c r="S44" i="1"/>
  <c r="I44" i="1"/>
  <c r="L44" i="1"/>
  <c r="F44" i="1"/>
  <c r="V43" i="1"/>
  <c r="S43" i="1"/>
  <c r="I43" i="1"/>
  <c r="L43" i="1"/>
  <c r="F43" i="1"/>
  <c r="F33" i="1"/>
  <c r="L33" i="1"/>
  <c r="I33" i="1"/>
  <c r="F34" i="1"/>
  <c r="L34" i="1"/>
  <c r="I34" i="1"/>
  <c r="F35" i="1"/>
  <c r="L35" i="1"/>
  <c r="I35" i="1"/>
  <c r="F36" i="1"/>
  <c r="L36" i="1"/>
  <c r="I36" i="1"/>
  <c r="V32" i="1"/>
  <c r="V33" i="1"/>
  <c r="V34" i="1"/>
  <c r="V35" i="1"/>
  <c r="V36" i="1"/>
  <c r="S32" i="1"/>
  <c r="S33" i="1"/>
  <c r="S34" i="1"/>
  <c r="S35" i="1"/>
  <c r="S36" i="1"/>
  <c r="F32" i="1"/>
  <c r="L32" i="1"/>
  <c r="I32" i="1"/>
  <c r="V31" i="1"/>
  <c r="S31" i="1"/>
  <c r="F31" i="1"/>
  <c r="L31" i="1"/>
  <c r="I31" i="1"/>
  <c r="V30" i="1"/>
  <c r="V25" i="1"/>
  <c r="V26" i="1"/>
  <c r="V27" i="1"/>
  <c r="V28" i="1"/>
  <c r="V29" i="1"/>
  <c r="S30" i="1"/>
  <c r="S25" i="1"/>
  <c r="S26" i="1"/>
  <c r="S27" i="1"/>
  <c r="S28" i="1"/>
  <c r="S29" i="1"/>
  <c r="F30" i="1"/>
  <c r="L30" i="1"/>
  <c r="I30" i="1"/>
  <c r="F25" i="1"/>
  <c r="L25" i="1"/>
  <c r="I25" i="1"/>
  <c r="F26" i="1"/>
  <c r="L26" i="1"/>
  <c r="I26" i="1"/>
  <c r="F27" i="1"/>
  <c r="L27" i="1"/>
  <c r="I27" i="1"/>
  <c r="F28" i="1"/>
  <c r="L28" i="1"/>
  <c r="I28" i="1"/>
  <c r="L29" i="1"/>
  <c r="I29" i="1"/>
  <c r="F29" i="1"/>
  <c r="U38" i="1"/>
  <c r="T38" i="1"/>
  <c r="R38" i="1"/>
  <c r="Q38" i="1"/>
  <c r="P38" i="1"/>
  <c r="O38" i="1"/>
  <c r="N38" i="1"/>
  <c r="M38" i="1"/>
  <c r="H38" i="1"/>
  <c r="K38" i="1"/>
  <c r="E38" i="1"/>
  <c r="G38" i="1"/>
  <c r="J38" i="1"/>
  <c r="D38" i="1"/>
  <c r="C38" i="1"/>
  <c r="B38" i="1"/>
  <c r="B37" i="1"/>
  <c r="V18" i="1"/>
  <c r="V20" i="1"/>
  <c r="S20" i="1"/>
  <c r="U20" i="1"/>
  <c r="T20" i="1"/>
  <c r="R20" i="1"/>
  <c r="Q20" i="1"/>
  <c r="P20" i="1"/>
  <c r="O20" i="1"/>
  <c r="N20" i="1"/>
  <c r="M20" i="1"/>
  <c r="I20" i="1"/>
  <c r="L20" i="1"/>
  <c r="F20" i="1"/>
  <c r="H20" i="1"/>
  <c r="K20" i="1"/>
  <c r="E20" i="1"/>
  <c r="G20" i="1"/>
  <c r="J20" i="1"/>
  <c r="D20" i="1"/>
  <c r="C20" i="1"/>
  <c r="B20" i="1"/>
  <c r="B19" i="1"/>
  <c r="S18" i="1"/>
  <c r="L38" i="1" l="1"/>
  <c r="W110" i="1"/>
  <c r="X110" i="1"/>
  <c r="Y110" i="1" s="1"/>
  <c r="Z110" i="1"/>
  <c r="AA110" i="1" s="1"/>
  <c r="Z92" i="1"/>
  <c r="AA92" i="1" s="1"/>
  <c r="X92" i="1"/>
  <c r="Y92" i="1" s="1"/>
  <c r="W92" i="1"/>
  <c r="Z74" i="1"/>
  <c r="AA74" i="1" s="1"/>
  <c r="X74" i="1"/>
  <c r="Y74" i="1" s="1"/>
  <c r="W74" i="1"/>
  <c r="X56" i="1"/>
  <c r="Y56" i="1" s="1"/>
  <c r="W56" i="1"/>
  <c r="Z56" i="1"/>
  <c r="AA56" i="1" s="1"/>
  <c r="V56" i="1"/>
  <c r="S56" i="1"/>
  <c r="I56" i="1"/>
  <c r="L56" i="1"/>
  <c r="F56" i="1"/>
  <c r="F38" i="1"/>
  <c r="I38" i="1"/>
  <c r="S38" i="1"/>
  <c r="V38" i="1"/>
</calcChain>
</file>

<file path=xl/sharedStrings.xml><?xml version="1.0" encoding="utf-8"?>
<sst xmlns="http://schemas.openxmlformats.org/spreadsheetml/2006/main" count="352" uniqueCount="70">
  <si>
    <t>cabal disseny</t>
  </si>
  <si>
    <t>MES</t>
  </si>
  <si>
    <t>DBO</t>
  </si>
  <si>
    <t>CARREGA</t>
  </si>
  <si>
    <t>Data</t>
  </si>
  <si>
    <t>Cabal</t>
  </si>
  <si>
    <t xml:space="preserve">MES Influent </t>
  </si>
  <si>
    <t>MES Efluent</t>
  </si>
  <si>
    <t>DBO Influent</t>
  </si>
  <si>
    <t>DBO Efluent</t>
  </si>
  <si>
    <t>DQO Influent</t>
  </si>
  <si>
    <t>DQO Efluent</t>
  </si>
  <si>
    <t>DQO</t>
  </si>
  <si>
    <t xml:space="preserve">pH Influent </t>
  </si>
  <si>
    <t>pH Efluent</t>
  </si>
  <si>
    <t xml:space="preserve">Cond Influent </t>
  </si>
  <si>
    <t>Cond Efluent</t>
  </si>
  <si>
    <t xml:space="preserve">Nt Influent </t>
  </si>
  <si>
    <t xml:space="preserve">Nt Efluent </t>
  </si>
  <si>
    <t>Nt</t>
  </si>
  <si>
    <t xml:space="preserve">Pt Influent </t>
  </si>
  <si>
    <t xml:space="preserve">Pt Efluent </t>
  </si>
  <si>
    <t>Pt</t>
  </si>
  <si>
    <t>2016</t>
  </si>
  <si>
    <t>(m3/mes)</t>
  </si>
  <si>
    <t>(m3/dia)</t>
  </si>
  <si>
    <t>(mg/l)</t>
  </si>
  <si>
    <t>%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</si>
  <si>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</si>
  <si>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</si>
  <si>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</si>
  <si>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</si>
  <si>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</si>
  <si>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</si>
  <si>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</si>
  <si>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</si>
  <si>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</si>
  <si>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</si>
  <si>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</si>
  <si>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</si>
  <si>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16</t>
  </si>
  <si>
    <t>MITJA 16</t>
  </si>
  <si>
    <t>2017</t>
  </si>
  <si>
    <t>TOTAL 17</t>
  </si>
  <si>
    <t>MITJA 17</t>
  </si>
  <si>
    <t>Saturació</t>
  </si>
  <si>
    <t xml:space="preserve">Saturacio </t>
  </si>
  <si>
    <t>Saturacio</t>
  </si>
  <si>
    <t>2018</t>
  </si>
  <si>
    <t>MES Kg/dia</t>
  </si>
  <si>
    <t>MES %</t>
  </si>
  <si>
    <t>DBO5 Kg/dia</t>
  </si>
  <si>
    <t>DBO5 %</t>
  </si>
  <si>
    <t>TOTAL 18</t>
  </si>
  <si>
    <t>MITJA 18</t>
  </si>
  <si>
    <t>2019</t>
  </si>
  <si>
    <t>TOTAL 19</t>
  </si>
  <si>
    <t>MITJA 19</t>
  </si>
  <si>
    <t>2020</t>
  </si>
  <si>
    <t>TOTAL 20</t>
  </si>
  <si>
    <t>MITJA 20</t>
  </si>
  <si>
    <t>2021</t>
  </si>
  <si>
    <t>7.7</t>
  </si>
  <si>
    <t>26.8</t>
  </si>
  <si>
    <t>8.3</t>
  </si>
  <si>
    <t>4.2</t>
  </si>
  <si>
    <t>4.83</t>
  </si>
  <si>
    <t>TOTAL 21</t>
  </si>
  <si>
    <t>MITJA 21</t>
  </si>
  <si>
    <t>Alfara de Carles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</si>
</sst>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P_t_s_-;\-* #,##0.00\ _P_t_s_-;_-* &quot;-&quot;??\ _P_t_s_-;_-@_-"/>
    <numFmt numFmtId="165" formatCode="#,##0.0"/>
    <numFmt numFmtId="166" formatCode="0.0"/>
    <numFmt numFmtId="167" formatCode="#,##0.000"/>
    <numFmt numFmtId="168" formatCode="_-* #,##0.0\ _P_t_s_-;\-* #,##0.0\ _P_t_s_-;_-* &quot;-&quot;??\ _P_t_s_-;_-@_-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0"/>
      <name val="MS Sans Serif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/>
    <xf numFmtId="49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3" fontId="3" fillId="2" borderId="3" xfId="0" applyNumberFormat="1" applyFont="1" applyFill="1" applyBorder="1"/>
    <xf numFmtId="165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165" fontId="3" fillId="5" borderId="5" xfId="0" applyNumberFormat="1" applyFont="1" applyFill="1" applyBorder="1" applyAlignment="1">
      <alignment horizontal="center"/>
    </xf>
    <xf numFmtId="167" fontId="3" fillId="5" borderId="5" xfId="0" applyNumberFormat="1" applyFont="1" applyFill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1" fontId="2" fillId="5" borderId="1" xfId="2" applyNumberFormat="1" applyFont="1" applyFill="1" applyBorder="1" applyAlignment="1">
      <alignment horizontal="center"/>
    </xf>
    <xf numFmtId="1" fontId="2" fillId="5" borderId="7" xfId="2" applyNumberFormat="1" applyFont="1" applyFill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8" fontId="2" fillId="0" borderId="1" xfId="1" applyNumberFormat="1" applyFont="1" applyBorder="1" applyAlignment="1"/>
    <xf numFmtId="1" fontId="2" fillId="5" borderId="3" xfId="2" applyNumberFormat="1" applyFont="1" applyFill="1" applyBorder="1" applyAlignment="1">
      <alignment horizontal="center"/>
    </xf>
    <xf numFmtId="1" fontId="2" fillId="5" borderId="8" xfId="2" applyNumberFormat="1" applyFont="1" applyFill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" fontId="2" fillId="5" borderId="10" xfId="2" applyNumberFormat="1" applyFont="1" applyFill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" fontId="2" fillId="5" borderId="11" xfId="2" applyNumberFormat="1" applyFont="1" applyFill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4" fontId="3" fillId="5" borderId="5" xfId="0" applyNumberFormat="1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" fontId="2" fillId="5" borderId="4" xfId="2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2" fillId="5" borderId="15" xfId="2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2" fillId="0" borderId="4" xfId="2" applyNumberFormat="1" applyFont="1" applyBorder="1" applyAlignment="1">
      <alignment horizontal="center"/>
    </xf>
    <xf numFmtId="1" fontId="2" fillId="0" borderId="3" xfId="2" applyNumberFormat="1" applyFont="1" applyBorder="1" applyAlignment="1">
      <alignment horizontal="center"/>
    </xf>
    <xf numFmtId="1" fontId="2" fillId="0" borderId="8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0" xfId="2" applyNumberFormat="1" applyFont="1" applyBorder="1" applyAlignment="1">
      <alignment horizontal="center"/>
    </xf>
    <xf numFmtId="1" fontId="2" fillId="0" borderId="7" xfId="2" applyNumberFormat="1" applyFont="1" applyBorder="1" applyAlignment="1">
      <alignment horizontal="center"/>
    </xf>
    <xf numFmtId="1" fontId="2" fillId="0" borderId="11" xfId="2" applyNumberFormat="1" applyFont="1" applyBorder="1" applyAlignment="1">
      <alignment horizontal="center"/>
    </xf>
    <xf numFmtId="3" fontId="3" fillId="7" borderId="16" xfId="0" applyNumberFormat="1" applyFont="1" applyFill="1" applyBorder="1" applyAlignment="1">
      <alignment horizontal="center"/>
    </xf>
    <xf numFmtId="3" fontId="3" fillId="7" borderId="17" xfId="0" applyNumberFormat="1" applyFont="1" applyFill="1" applyBorder="1" applyAlignment="1">
      <alignment horizontal="center"/>
    </xf>
    <xf numFmtId="3" fontId="3" fillId="7" borderId="18" xfId="0" applyNumberFormat="1" applyFont="1" applyFill="1" applyBorder="1" applyAlignment="1">
      <alignment horizontal="center"/>
    </xf>
    <xf numFmtId="3" fontId="3" fillId="7" borderId="14" xfId="0" applyNumberFormat="1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horizontal="center"/>
    </xf>
    <xf numFmtId="2" fontId="3" fillId="2" borderId="20" xfId="0" applyNumberFormat="1" applyFont="1" applyFill="1" applyBorder="1" applyAlignment="1">
      <alignment horizontal="center"/>
    </xf>
    <xf numFmtId="2" fontId="3" fillId="2" borderId="21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9" fontId="2" fillId="0" borderId="22" xfId="3" applyFont="1" applyFill="1" applyBorder="1" applyAlignment="1">
      <alignment horizontal="center"/>
    </xf>
    <xf numFmtId="2" fontId="2" fillId="0" borderId="23" xfId="3" applyNumberFormat="1" applyFont="1" applyFill="1" applyBorder="1" applyAlignment="1">
      <alignment horizontal="center"/>
    </xf>
    <xf numFmtId="9" fontId="2" fillId="0" borderId="24" xfId="3" applyFont="1" applyFill="1" applyBorder="1" applyAlignment="1">
      <alignment horizontal="center"/>
    </xf>
    <xf numFmtId="2" fontId="2" fillId="0" borderId="25" xfId="3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3" fontId="3" fillId="8" borderId="1" xfId="0" applyNumberFormat="1" applyFont="1" applyFill="1" applyBorder="1" applyAlignment="1">
      <alignment horizontal="right"/>
    </xf>
    <xf numFmtId="3" fontId="3" fillId="8" borderId="1" xfId="0" applyNumberFormat="1" applyFont="1" applyFill="1" applyBorder="1" applyAlignment="1">
      <alignment horizontal="left"/>
    </xf>
    <xf numFmtId="0" fontId="0" fillId="0" borderId="1" xfId="0" applyBorder="1"/>
    <xf numFmtId="0" fontId="1" fillId="9" borderId="1" xfId="0" applyFont="1" applyFill="1" applyBorder="1"/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right"/>
    </xf>
    <xf numFmtId="3" fontId="7" fillId="9" borderId="1" xfId="0" applyNumberFormat="1" applyFont="1" applyFill="1" applyBorder="1" applyAlignment="1">
      <alignment horizontal="left"/>
    </xf>
    <xf numFmtId="3" fontId="3" fillId="8" borderId="9" xfId="0" applyNumberFormat="1" applyFont="1" applyFill="1" applyBorder="1" applyAlignment="1">
      <alignment horizontal="right"/>
    </xf>
    <xf numFmtId="0" fontId="7" fillId="9" borderId="9" xfId="0" applyFont="1" applyFill="1" applyBorder="1" applyAlignment="1">
      <alignment horizontal="right"/>
    </xf>
    <xf numFmtId="3" fontId="3" fillId="10" borderId="2" xfId="0" applyNumberFormat="1" applyFont="1" applyFill="1" applyBorder="1" applyAlignment="1">
      <alignment horizontal="center"/>
    </xf>
    <xf numFmtId="4" fontId="3" fillId="10" borderId="2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1" fontId="2" fillId="5" borderId="25" xfId="2" applyNumberFormat="1" applyFont="1" applyFill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49" fontId="3" fillId="2" borderId="30" xfId="0" applyNumberFormat="1" applyFont="1" applyFill="1" applyBorder="1" applyAlignment="1">
      <alignment horizontal="center"/>
    </xf>
    <xf numFmtId="49" fontId="3" fillId="2" borderId="32" xfId="0" applyNumberFormat="1" applyFont="1" applyFill="1" applyBorder="1" applyAlignment="1">
      <alignment horizontal="center"/>
    </xf>
    <xf numFmtId="49" fontId="2" fillId="3" borderId="33" xfId="0" applyNumberFormat="1" applyFont="1" applyFill="1" applyBorder="1" applyAlignment="1">
      <alignment horizontal="center"/>
    </xf>
    <xf numFmtId="49" fontId="2" fillId="3" borderId="35" xfId="0" applyNumberFormat="1" applyFont="1" applyFill="1" applyBorder="1" applyAlignment="1">
      <alignment horizontal="center"/>
    </xf>
    <xf numFmtId="49" fontId="3" fillId="4" borderId="36" xfId="0" applyNumberFormat="1" applyFont="1" applyFill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3" fontId="3" fillId="2" borderId="38" xfId="0" applyNumberFormat="1" applyFont="1" applyFill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39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3" fontId="3" fillId="10" borderId="38" xfId="0" applyNumberFormat="1" applyFont="1" applyFill="1" applyBorder="1" applyAlignment="1">
      <alignment horizontal="center"/>
    </xf>
    <xf numFmtId="3" fontId="3" fillId="2" borderId="41" xfId="0" applyNumberFormat="1" applyFont="1" applyFill="1" applyBorder="1" applyAlignment="1">
      <alignment horizontal="center"/>
    </xf>
    <xf numFmtId="1" fontId="3" fillId="2" borderId="42" xfId="0" applyNumberFormat="1" applyFont="1" applyFill="1" applyBorder="1" applyAlignment="1">
      <alignment horizontal="center"/>
    </xf>
    <xf numFmtId="3" fontId="2" fillId="0" borderId="43" xfId="0" applyNumberFormat="1" applyFont="1" applyBorder="1" applyAlignment="1">
      <alignment horizontal="center"/>
    </xf>
    <xf numFmtId="3" fontId="2" fillId="0" borderId="44" xfId="0" applyNumberFormat="1" applyFont="1" applyBorder="1" applyAlignment="1">
      <alignment horizontal="center"/>
    </xf>
    <xf numFmtId="3" fontId="3" fillId="0" borderId="45" xfId="0" applyNumberFormat="1" applyFont="1" applyFill="1" applyBorder="1" applyAlignment="1">
      <alignment horizontal="center"/>
    </xf>
    <xf numFmtId="3" fontId="3" fillId="10" borderId="42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11" borderId="41" xfId="0" applyNumberFormat="1" applyFont="1" applyFill="1" applyBorder="1" applyAlignment="1">
      <alignment horizontal="center"/>
    </xf>
    <xf numFmtId="2" fontId="3" fillId="11" borderId="42" xfId="0" applyNumberFormat="1" applyFont="1" applyFill="1" applyBorder="1" applyAlignment="1">
      <alignment horizontal="center"/>
    </xf>
    <xf numFmtId="9" fontId="2" fillId="5" borderId="43" xfId="3" applyFont="1" applyFill="1" applyBorder="1" applyAlignment="1">
      <alignment horizontal="center"/>
    </xf>
    <xf numFmtId="9" fontId="2" fillId="5" borderId="46" xfId="3" applyFont="1" applyFill="1" applyBorder="1" applyAlignment="1">
      <alignment horizontal="center"/>
    </xf>
    <xf numFmtId="3" fontId="3" fillId="11" borderId="45" xfId="0" applyNumberFormat="1" applyFont="1" applyFill="1" applyBorder="1" applyAlignment="1">
      <alignment horizontal="center"/>
    </xf>
    <xf numFmtId="9" fontId="3" fillId="11" borderId="42" xfId="3" applyFont="1" applyFill="1" applyBorder="1" applyAlignment="1">
      <alignment horizontal="center"/>
    </xf>
    <xf numFmtId="2" fontId="3" fillId="5" borderId="40" xfId="0" applyNumberFormat="1" applyFont="1" applyFill="1" applyBorder="1" applyAlignment="1">
      <alignment horizontal="center"/>
    </xf>
    <xf numFmtId="1" fontId="3" fillId="10" borderId="38" xfId="0" applyNumberFormat="1" applyFont="1" applyFill="1" applyBorder="1" applyAlignment="1">
      <alignment horizontal="center"/>
    </xf>
    <xf numFmtId="49" fontId="3" fillId="2" borderId="38" xfId="0" applyNumberFormat="1" applyFont="1" applyFill="1" applyBorder="1" applyAlignment="1">
      <alignment horizontal="center"/>
    </xf>
    <xf numFmtId="4" fontId="3" fillId="5" borderId="40" xfId="0" applyNumberFormat="1" applyFont="1" applyFill="1" applyBorder="1" applyAlignment="1">
      <alignment horizontal="center"/>
    </xf>
    <xf numFmtId="4" fontId="3" fillId="10" borderId="38" xfId="0" applyNumberFormat="1" applyFont="1" applyFill="1" applyBorder="1" applyAlignment="1">
      <alignment horizontal="center"/>
    </xf>
    <xf numFmtId="3" fontId="3" fillId="2" borderId="42" xfId="0" applyNumberFormat="1" applyFont="1" applyFill="1" applyBorder="1" applyAlignment="1">
      <alignment horizontal="center"/>
    </xf>
    <xf numFmtId="165" fontId="2" fillId="0" borderId="43" xfId="0" applyNumberFormat="1" applyFont="1" applyBorder="1" applyAlignment="1">
      <alignment horizontal="center"/>
    </xf>
    <xf numFmtId="165" fontId="2" fillId="0" borderId="46" xfId="0" applyNumberFormat="1" applyFont="1" applyBorder="1" applyAlignment="1">
      <alignment horizontal="center"/>
    </xf>
    <xf numFmtId="3" fontId="2" fillId="0" borderId="46" xfId="0" applyNumberFormat="1" applyFont="1" applyBorder="1" applyAlignment="1">
      <alignment horizontal="center"/>
    </xf>
    <xf numFmtId="3" fontId="2" fillId="0" borderId="47" xfId="0" applyNumberFormat="1" applyFont="1" applyBorder="1" applyAlignment="1">
      <alignment horizontal="center"/>
    </xf>
    <xf numFmtId="4" fontId="3" fillId="10" borderId="42" xfId="0" applyNumberFormat="1" applyFont="1" applyFill="1" applyBorder="1" applyAlignment="1">
      <alignment horizontal="center"/>
    </xf>
    <xf numFmtId="4" fontId="3" fillId="5" borderId="45" xfId="0" applyNumberFormat="1" applyFont="1" applyFill="1" applyBorder="1" applyAlignment="1">
      <alignment horizontal="center"/>
    </xf>
    <xf numFmtId="1" fontId="3" fillId="10" borderId="4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3" fillId="7" borderId="48" xfId="0" applyNumberFormat="1" applyFont="1" applyFill="1" applyBorder="1" applyAlignment="1">
      <alignment horizontal="center"/>
    </xf>
    <xf numFmtId="3" fontId="3" fillId="7" borderId="49" xfId="0" applyNumberFormat="1" applyFont="1" applyFill="1" applyBorder="1" applyAlignment="1">
      <alignment horizontal="center"/>
    </xf>
    <xf numFmtId="3" fontId="3" fillId="7" borderId="29" xfId="0" applyNumberFormat="1" applyFont="1" applyFill="1" applyBorder="1" applyAlignment="1">
      <alignment horizontal="center"/>
    </xf>
    <xf numFmtId="3" fontId="3" fillId="7" borderId="8" xfId="0" applyNumberFormat="1" applyFont="1" applyFill="1" applyBorder="1" applyAlignment="1">
      <alignment horizontal="center"/>
    </xf>
    <xf numFmtId="3" fontId="3" fillId="7" borderId="31" xfId="0" applyNumberFormat="1" applyFont="1" applyFill="1" applyBorder="1" applyAlignment="1">
      <alignment horizontal="center"/>
    </xf>
    <xf numFmtId="2" fontId="3" fillId="2" borderId="50" xfId="0" applyNumberFormat="1" applyFont="1" applyFill="1" applyBorder="1" applyAlignment="1">
      <alignment horizontal="center"/>
    </xf>
    <xf numFmtId="2" fontId="3" fillId="2" borderId="51" xfId="0" applyNumberFormat="1" applyFont="1" applyFill="1" applyBorder="1" applyAlignment="1">
      <alignment horizontal="center"/>
    </xf>
    <xf numFmtId="9" fontId="2" fillId="0" borderId="52" xfId="3" applyFont="1" applyFill="1" applyBorder="1" applyAlignment="1">
      <alignment horizontal="center"/>
    </xf>
    <xf numFmtId="9" fontId="2" fillId="0" borderId="34" xfId="3" applyFont="1" applyFill="1" applyBorder="1" applyAlignment="1">
      <alignment horizontal="center"/>
    </xf>
    <xf numFmtId="9" fontId="3" fillId="10" borderId="54" xfId="3" applyFont="1" applyFill="1" applyBorder="1" applyAlignment="1">
      <alignment horizontal="center"/>
    </xf>
    <xf numFmtId="2" fontId="3" fillId="10" borderId="55" xfId="3" applyNumberFormat="1" applyFont="1" applyFill="1" applyBorder="1" applyAlignment="1">
      <alignment horizontal="center"/>
    </xf>
    <xf numFmtId="9" fontId="3" fillId="10" borderId="56" xfId="3" applyFont="1" applyFill="1" applyBorder="1" applyAlignment="1">
      <alignment horizontal="center"/>
    </xf>
    <xf numFmtId="2" fontId="3" fillId="10" borderId="57" xfId="3" applyNumberFormat="1" applyFont="1" applyFill="1" applyBorder="1" applyAlignment="1">
      <alignment horizontal="center"/>
    </xf>
    <xf numFmtId="9" fontId="3" fillId="10" borderId="58" xfId="3" applyFont="1" applyFill="1" applyBorder="1" applyAlignment="1">
      <alignment horizontal="center"/>
    </xf>
    <xf numFmtId="3" fontId="3" fillId="0" borderId="53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3" fontId="3" fillId="0" borderId="37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left"/>
    </xf>
  </cellXfs>
  <cellStyles count="4">
    <cellStyle name="Millares" xfId="1" builtinId="3"/>
    <cellStyle name="Normal" xfId="0" builtinId="0"/>
    <cellStyle name="Normal_TAULA5.XLS" xfId="2" xr:uid="{00000000-0005-0000-0000-000002000000}"/>
    <cellStyle name="Porcentaje" xfId="3" builtinId="5"/>
  </cellStyles>
  <dxfs count="18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indexed="10"/>
        <name val="Cambria"/>
        <scheme val="none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indexed="10"/>
        <name val="Cambria"/>
        <scheme val="none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  <name val="Cambria"/>
        <scheme val="none"/>
      </font>
    </dxf>
    <dxf>
      <font>
        <b/>
        <i val="0"/>
        <color indexed="10"/>
        <name val="Cambria"/>
        <scheme val="none"/>
      </font>
    </dxf>
    <dxf>
      <font>
        <b/>
        <i val="0"/>
        <color indexed="10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AA111"/>
  <sheetViews>
    <sheetView showGridLines="0" tabSelected="1" zoomScaleNormal="100" workbookViewId="0">
      <selection activeCell="C120" sqref="C120"/>
    </sheetView>
  </sheetViews>
  <sheetFormatPr baseColWidth="10" defaultColWidth="12.7109375" defaultRowHeight="12.75" x14ac:dyDescent="0.2"/>
  <cols>
    <col min="1" max="1" width="10.42578125" customWidth="1"/>
    <col min="2" max="2" width="10.5703125" customWidth="1"/>
    <col min="3" max="3" width="10.140625" customWidth="1"/>
    <col min="4" max="4" width="11.42578125" bestFit="1" customWidth="1"/>
    <col min="5" max="5" width="11.42578125" customWidth="1"/>
    <col min="6" max="6" width="7.7109375" style="6" customWidth="1"/>
    <col min="7" max="7" width="11.42578125" customWidth="1"/>
    <col min="8" max="8" width="12.7109375" customWidth="1"/>
    <col min="9" max="9" width="7.85546875" style="6" customWidth="1"/>
    <col min="10" max="10" width="11.42578125" customWidth="1"/>
    <col min="11" max="11" width="10.85546875" customWidth="1"/>
    <col min="12" max="12" width="7.42578125" style="6" customWidth="1"/>
  </cols>
  <sheetData>
    <row r="1" spans="1:22" ht="25.5" customHeight="1" x14ac:dyDescent="0.4">
      <c r="A1" s="1"/>
      <c r="B1" s="1"/>
      <c r="D1" s="144" t="s">
        <v>69</v>
      </c>
      <c r="E1" s="144"/>
      <c r="F1" s="144"/>
      <c r="G1" s="144"/>
      <c r="H1" s="144"/>
      <c r="I1" s="144"/>
      <c r="J1" s="144"/>
      <c r="K1" s="2"/>
      <c r="L1" s="2"/>
      <c r="M1" s="2"/>
      <c r="N1" s="2"/>
      <c r="O1" s="2"/>
    </row>
    <row r="2" spans="1:22" x14ac:dyDescent="0.2">
      <c r="A2" s="1"/>
      <c r="D2" s="69" t="s">
        <v>0</v>
      </c>
      <c r="E2" s="69">
        <v>115</v>
      </c>
      <c r="F2" s="70" t="s">
        <v>1</v>
      </c>
      <c r="G2" s="71">
        <v>80</v>
      </c>
      <c r="H2" s="72" t="s">
        <v>2</v>
      </c>
      <c r="I2" s="78">
        <v>200</v>
      </c>
      <c r="J2" s="2"/>
      <c r="K2" s="2"/>
      <c r="L2" s="2"/>
      <c r="M2" s="2"/>
      <c r="N2" s="2"/>
      <c r="O2" s="2"/>
    </row>
    <row r="3" spans="1:22" x14ac:dyDescent="0.2">
      <c r="D3" s="73"/>
      <c r="E3" s="74" t="s">
        <v>3</v>
      </c>
      <c r="F3" s="75" t="s">
        <v>1</v>
      </c>
      <c r="G3" s="76">
        <v>9</v>
      </c>
      <c r="H3" s="77" t="s">
        <v>2</v>
      </c>
      <c r="I3" s="79">
        <v>23</v>
      </c>
    </row>
    <row r="4" spans="1:22" ht="13.5" thickBot="1" x14ac:dyDescent="0.25"/>
    <row r="5" spans="1:22" ht="13.5" thickTop="1" x14ac:dyDescent="0.2">
      <c r="A5" s="10" t="s">
        <v>4</v>
      </c>
      <c r="B5" s="11" t="s">
        <v>5</v>
      </c>
      <c r="C5" s="11" t="s">
        <v>5</v>
      </c>
      <c r="D5" s="15" t="s">
        <v>6</v>
      </c>
      <c r="E5" s="11" t="s">
        <v>7</v>
      </c>
      <c r="F5" s="11" t="s">
        <v>1</v>
      </c>
      <c r="G5" s="11" t="s">
        <v>8</v>
      </c>
      <c r="H5" s="11" t="s">
        <v>9</v>
      </c>
      <c r="I5" s="11" t="s">
        <v>2</v>
      </c>
      <c r="J5" s="11" t="s">
        <v>10</v>
      </c>
      <c r="K5" s="11" t="s">
        <v>11</v>
      </c>
      <c r="L5" s="11" t="s">
        <v>12</v>
      </c>
      <c r="M5" s="15" t="s">
        <v>13</v>
      </c>
      <c r="N5" s="11" t="s">
        <v>14</v>
      </c>
      <c r="O5" s="15" t="s">
        <v>15</v>
      </c>
      <c r="P5" s="11" t="s">
        <v>16</v>
      </c>
      <c r="Q5" s="11" t="s">
        <v>17</v>
      </c>
      <c r="R5" s="11" t="s">
        <v>18</v>
      </c>
      <c r="S5" s="12" t="s">
        <v>19</v>
      </c>
      <c r="T5" s="11" t="s">
        <v>20</v>
      </c>
      <c r="U5" s="11" t="s">
        <v>21</v>
      </c>
      <c r="V5" s="12" t="s">
        <v>22</v>
      </c>
    </row>
    <row r="6" spans="1:22" ht="13.5" thickBot="1" x14ac:dyDescent="0.25">
      <c r="A6" s="7" t="s">
        <v>23</v>
      </c>
      <c r="B6" s="8" t="s">
        <v>24</v>
      </c>
      <c r="C6" s="9" t="s">
        <v>25</v>
      </c>
      <c r="D6" s="8" t="s">
        <v>26</v>
      </c>
      <c r="E6" s="8" t="s">
        <v>26</v>
      </c>
      <c r="F6" s="13" t="s">
        <v>27</v>
      </c>
      <c r="G6" s="8" t="s">
        <v>26</v>
      </c>
      <c r="H6" s="8" t="s">
        <v>26</v>
      </c>
      <c r="I6" s="13" t="s">
        <v>27</v>
      </c>
      <c r="J6" s="8" t="s">
        <v>26</v>
      </c>
      <c r="K6" s="8" t="s">
        <v>26</v>
      </c>
      <c r="L6" s="13" t="s">
        <v>27</v>
      </c>
      <c r="M6" s="8"/>
      <c r="N6" s="8"/>
      <c r="O6" s="8"/>
      <c r="P6" s="8"/>
      <c r="Q6" s="7"/>
      <c r="R6" s="7"/>
      <c r="S6" s="13" t="s">
        <v>27</v>
      </c>
      <c r="T6" s="7"/>
      <c r="U6" s="7"/>
      <c r="V6" s="13" t="s">
        <v>27</v>
      </c>
    </row>
    <row r="7" spans="1:22" ht="13.5" thickTop="1" x14ac:dyDescent="0.2">
      <c r="A7" s="20" t="s">
        <v>28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6"/>
      <c r="N7" s="16"/>
      <c r="O7" s="17"/>
      <c r="P7" s="17"/>
      <c r="Q7" s="3"/>
      <c r="R7" s="16"/>
      <c r="S7" s="28"/>
      <c r="T7" s="3"/>
      <c r="U7" s="16"/>
      <c r="V7" s="28"/>
    </row>
    <row r="8" spans="1:22" x14ac:dyDescent="0.2">
      <c r="A8" s="20" t="s">
        <v>29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6"/>
      <c r="N8" s="16"/>
      <c r="O8" s="17"/>
      <c r="P8" s="17"/>
      <c r="Q8" s="3"/>
      <c r="R8" s="16"/>
      <c r="S8" s="28"/>
      <c r="T8" s="3"/>
      <c r="U8" s="16"/>
      <c r="V8" s="28"/>
    </row>
    <row r="9" spans="1:22" x14ac:dyDescent="0.2">
      <c r="A9" s="20" t="s">
        <v>30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6"/>
      <c r="N9" s="16"/>
      <c r="O9" s="17"/>
      <c r="P9" s="17"/>
      <c r="Q9" s="3"/>
      <c r="R9" s="16"/>
      <c r="S9" s="28"/>
      <c r="T9" s="3"/>
      <c r="U9" s="16"/>
      <c r="V9" s="28"/>
    </row>
    <row r="10" spans="1:22" x14ac:dyDescent="0.2">
      <c r="A10" s="20" t="s">
        <v>31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6"/>
      <c r="N10" s="16"/>
      <c r="O10" s="17"/>
      <c r="P10" s="17"/>
      <c r="Q10" s="3"/>
      <c r="R10" s="16"/>
      <c r="S10" s="28"/>
      <c r="T10" s="3"/>
      <c r="U10" s="16"/>
      <c r="V10" s="28"/>
    </row>
    <row r="11" spans="1:22" x14ac:dyDescent="0.2">
      <c r="A11" s="20" t="s">
        <v>32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16"/>
      <c r="N11" s="16"/>
      <c r="O11" s="17"/>
      <c r="P11" s="17"/>
      <c r="Q11" s="3"/>
      <c r="R11" s="16"/>
      <c r="S11" s="28"/>
      <c r="T11" s="3"/>
      <c r="U11" s="16"/>
      <c r="V11" s="28"/>
    </row>
    <row r="12" spans="1:22" x14ac:dyDescent="0.2">
      <c r="A12" s="20" t="s">
        <v>33</v>
      </c>
      <c r="B12" s="3"/>
      <c r="C12" s="3"/>
      <c r="D12" s="3"/>
      <c r="E12" s="3"/>
      <c r="F12" s="2"/>
      <c r="G12" s="3"/>
      <c r="H12" s="3"/>
      <c r="I12" s="3"/>
      <c r="J12" s="3"/>
      <c r="K12" s="3"/>
      <c r="L12" s="3"/>
      <c r="M12" s="16"/>
      <c r="N12" s="16"/>
      <c r="O12" s="3"/>
      <c r="P12" s="3"/>
      <c r="Q12" s="3"/>
      <c r="R12" s="16"/>
      <c r="S12" s="28"/>
      <c r="T12" s="3"/>
      <c r="U12" s="16"/>
      <c r="V12" s="28"/>
    </row>
    <row r="13" spans="1:22" x14ac:dyDescent="0.2">
      <c r="A13" s="20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6"/>
      <c r="N13" s="26"/>
      <c r="O13" s="27"/>
      <c r="P13" s="27"/>
      <c r="Q13" s="3"/>
      <c r="R13" s="16"/>
      <c r="S13" s="28"/>
      <c r="T13" s="3"/>
      <c r="U13" s="16"/>
      <c r="V13" s="28"/>
    </row>
    <row r="14" spans="1:22" x14ac:dyDescent="0.2">
      <c r="A14" s="20" t="s">
        <v>35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16"/>
      <c r="N14" s="16"/>
      <c r="O14" s="17"/>
      <c r="P14" s="17"/>
      <c r="Q14" s="3"/>
      <c r="R14" s="16"/>
      <c r="S14" s="28"/>
      <c r="T14" s="3"/>
      <c r="U14" s="31"/>
      <c r="V14" s="28"/>
    </row>
    <row r="15" spans="1:22" x14ac:dyDescent="0.2">
      <c r="A15" s="20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6"/>
      <c r="N15" s="16"/>
      <c r="O15" s="17"/>
      <c r="P15" s="17"/>
      <c r="Q15" s="3"/>
      <c r="R15" s="16"/>
      <c r="S15" s="28"/>
      <c r="T15" s="3"/>
      <c r="U15" s="16"/>
      <c r="V15" s="28"/>
    </row>
    <row r="16" spans="1:22" x14ac:dyDescent="0.2">
      <c r="A16" s="20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6"/>
      <c r="N16" s="16"/>
      <c r="O16" s="17"/>
      <c r="P16" s="17"/>
      <c r="Q16" s="3"/>
      <c r="R16" s="16"/>
      <c r="S16" s="28"/>
      <c r="T16" s="3"/>
      <c r="U16" s="16"/>
      <c r="V16" s="28"/>
    </row>
    <row r="17" spans="1:22" x14ac:dyDescent="0.2">
      <c r="A17" s="20" t="s">
        <v>38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6"/>
      <c r="N17" s="16"/>
      <c r="O17" s="17"/>
      <c r="P17" s="17"/>
      <c r="Q17" s="3"/>
      <c r="R17" s="16"/>
      <c r="S17" s="28"/>
      <c r="T17" s="3"/>
      <c r="U17" s="16"/>
      <c r="V17" s="28"/>
    </row>
    <row r="18" spans="1:22" ht="13.5" thickBot="1" x14ac:dyDescent="0.25">
      <c r="A18" s="20" t="s">
        <v>39</v>
      </c>
      <c r="B18" s="3">
        <v>99</v>
      </c>
      <c r="C18" s="3">
        <v>3</v>
      </c>
      <c r="D18" s="3">
        <v>61</v>
      </c>
      <c r="E18" s="3">
        <v>8</v>
      </c>
      <c r="F18" s="3">
        <v>87</v>
      </c>
      <c r="G18" s="3">
        <v>83</v>
      </c>
      <c r="H18" s="3">
        <v>5</v>
      </c>
      <c r="I18" s="3">
        <v>94</v>
      </c>
      <c r="J18" s="3">
        <v>274</v>
      </c>
      <c r="K18" s="3">
        <v>24</v>
      </c>
      <c r="L18" s="3">
        <v>91</v>
      </c>
      <c r="M18" s="16">
        <v>7.4</v>
      </c>
      <c r="N18" s="16">
        <v>7.2</v>
      </c>
      <c r="O18" s="3">
        <v>876</v>
      </c>
      <c r="P18" s="3">
        <v>668</v>
      </c>
      <c r="Q18" s="3">
        <v>43</v>
      </c>
      <c r="R18" s="16">
        <v>25.3</v>
      </c>
      <c r="S18" s="29">
        <f t="shared" ref="S18" si="0">100-(R18*100/Q18)</f>
        <v>41.162790697674417</v>
      </c>
      <c r="T18" s="3">
        <v>4</v>
      </c>
      <c r="U18" s="16">
        <v>3.3</v>
      </c>
      <c r="V18" s="28">
        <f>100-(U18*100/T18)</f>
        <v>17.5</v>
      </c>
    </row>
    <row r="19" spans="1:22" ht="13.5" thickTop="1" x14ac:dyDescent="0.2">
      <c r="A19" s="21" t="s">
        <v>40</v>
      </c>
      <c r="B19" s="22">
        <f>SUM(B7:B18)</f>
        <v>99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4"/>
      <c r="N19" s="24"/>
      <c r="O19" s="25"/>
      <c r="P19" s="25"/>
      <c r="Q19" s="23"/>
      <c r="R19" s="24"/>
      <c r="S19" s="23"/>
      <c r="T19" s="23"/>
      <c r="U19" s="24"/>
      <c r="V19" s="23"/>
    </row>
    <row r="20" spans="1:22" ht="13.5" thickBot="1" x14ac:dyDescent="0.25">
      <c r="A20" s="4" t="s">
        <v>41</v>
      </c>
      <c r="B20" s="5">
        <f>AVERAGE(B7:B18)</f>
        <v>99</v>
      </c>
      <c r="C20" s="5">
        <f t="shared" ref="C20:V20" si="1">AVERAGE(C7:C18)</f>
        <v>3</v>
      </c>
      <c r="D20" s="5">
        <f t="shared" si="1"/>
        <v>61</v>
      </c>
      <c r="E20" s="5">
        <f>AVERAGE(E7:E18)</f>
        <v>8</v>
      </c>
      <c r="F20" s="5">
        <f>AVERAGE(F7:F18)</f>
        <v>87</v>
      </c>
      <c r="G20" s="5">
        <f>AVERAGE(G7:G18)</f>
        <v>83</v>
      </c>
      <c r="H20" s="5">
        <f>AVERAGE(H7:H18)</f>
        <v>5</v>
      </c>
      <c r="I20" s="5">
        <f>AVERAGE(I7:I18)</f>
        <v>94</v>
      </c>
      <c r="J20" s="5">
        <f t="shared" si="1"/>
        <v>274</v>
      </c>
      <c r="K20" s="5">
        <f>AVERAGE(K7:K18)</f>
        <v>24</v>
      </c>
      <c r="L20" s="5">
        <f>AVERAGE(L7:L18)</f>
        <v>91</v>
      </c>
      <c r="M20" s="14">
        <f t="shared" si="1"/>
        <v>7.4</v>
      </c>
      <c r="N20" s="14">
        <f t="shared" si="1"/>
        <v>7.2</v>
      </c>
      <c r="O20" s="18">
        <f t="shared" si="1"/>
        <v>876</v>
      </c>
      <c r="P20" s="18">
        <f t="shared" si="1"/>
        <v>668</v>
      </c>
      <c r="Q20" s="5">
        <f t="shared" si="1"/>
        <v>43</v>
      </c>
      <c r="R20" s="14">
        <f t="shared" si="1"/>
        <v>25.3</v>
      </c>
      <c r="S20" s="5">
        <f t="shared" si="1"/>
        <v>41.162790697674417</v>
      </c>
      <c r="T20" s="5">
        <f t="shared" si="1"/>
        <v>4</v>
      </c>
      <c r="U20" s="14">
        <f t="shared" si="1"/>
        <v>3.3</v>
      </c>
      <c r="V20" s="5">
        <f t="shared" si="1"/>
        <v>17.5</v>
      </c>
    </row>
    <row r="21" spans="1:22" ht="13.5" thickTop="1" x14ac:dyDescent="0.2"/>
    <row r="22" spans="1:22" ht="13.5" thickBot="1" x14ac:dyDescent="0.25"/>
    <row r="23" spans="1:22" s="123" customFormat="1" ht="13.5" thickTop="1" x14ac:dyDescent="0.2">
      <c r="A23" s="86" t="s">
        <v>4</v>
      </c>
      <c r="B23" s="11" t="s">
        <v>5</v>
      </c>
      <c r="C23" s="97" t="s">
        <v>5</v>
      </c>
      <c r="D23" s="103" t="s">
        <v>6</v>
      </c>
      <c r="E23" s="11" t="s">
        <v>7</v>
      </c>
      <c r="F23" s="104" t="s">
        <v>1</v>
      </c>
      <c r="G23" s="103" t="s">
        <v>8</v>
      </c>
      <c r="H23" s="11" t="s">
        <v>9</v>
      </c>
      <c r="I23" s="104" t="s">
        <v>2</v>
      </c>
      <c r="J23" s="11" t="s">
        <v>10</v>
      </c>
      <c r="K23" s="11" t="s">
        <v>11</v>
      </c>
      <c r="L23" s="104" t="s">
        <v>12</v>
      </c>
      <c r="M23" s="11" t="s">
        <v>13</v>
      </c>
      <c r="N23" s="97" t="s">
        <v>14</v>
      </c>
      <c r="O23" s="103" t="s">
        <v>15</v>
      </c>
      <c r="P23" s="97" t="s">
        <v>16</v>
      </c>
      <c r="Q23" s="103" t="s">
        <v>17</v>
      </c>
      <c r="R23" s="11" t="s">
        <v>18</v>
      </c>
      <c r="S23" s="104" t="s">
        <v>19</v>
      </c>
      <c r="T23" s="11" t="s">
        <v>20</v>
      </c>
      <c r="U23" s="11" t="s">
        <v>21</v>
      </c>
      <c r="V23" s="104" t="s">
        <v>22</v>
      </c>
    </row>
    <row r="24" spans="1:22" ht="13.5" thickBot="1" x14ac:dyDescent="0.25">
      <c r="A24" s="87" t="s">
        <v>42</v>
      </c>
      <c r="B24" s="8" t="s">
        <v>24</v>
      </c>
      <c r="C24" s="98" t="s">
        <v>25</v>
      </c>
      <c r="D24" s="92" t="s">
        <v>26</v>
      </c>
      <c r="E24" s="8" t="s">
        <v>26</v>
      </c>
      <c r="F24" s="105" t="s">
        <v>27</v>
      </c>
      <c r="G24" s="92" t="s">
        <v>26</v>
      </c>
      <c r="H24" s="8" t="s">
        <v>26</v>
      </c>
      <c r="I24" s="105" t="s">
        <v>27</v>
      </c>
      <c r="J24" s="8" t="s">
        <v>26</v>
      </c>
      <c r="K24" s="8" t="s">
        <v>26</v>
      </c>
      <c r="L24" s="105" t="s">
        <v>27</v>
      </c>
      <c r="M24" s="8"/>
      <c r="N24" s="115"/>
      <c r="O24" s="92"/>
      <c r="P24" s="115"/>
      <c r="Q24" s="112"/>
      <c r="R24" s="7"/>
      <c r="S24" s="105" t="s">
        <v>27</v>
      </c>
      <c r="T24" s="7"/>
      <c r="U24" s="7"/>
      <c r="V24" s="105" t="s">
        <v>27</v>
      </c>
    </row>
    <row r="25" spans="1:22" ht="13.5" thickTop="1" x14ac:dyDescent="0.2">
      <c r="A25" s="88" t="s">
        <v>28</v>
      </c>
      <c r="B25" s="82">
        <v>249</v>
      </c>
      <c r="C25" s="99">
        <v>8</v>
      </c>
      <c r="D25" s="93">
        <v>101</v>
      </c>
      <c r="E25" s="43">
        <v>8</v>
      </c>
      <c r="F25" s="106">
        <f t="shared" ref="F25:F36" si="2">+(D25-E25)/D25</f>
        <v>0.92079207920792083</v>
      </c>
      <c r="G25" s="83">
        <v>233</v>
      </c>
      <c r="H25" s="43">
        <v>3</v>
      </c>
      <c r="I25" s="106">
        <f t="shared" ref="I25:I32" si="3">+(G25-H25)/G25</f>
        <v>0.98712446351931327</v>
      </c>
      <c r="J25" s="43">
        <v>384</v>
      </c>
      <c r="K25" s="43">
        <v>15</v>
      </c>
      <c r="L25" s="106">
        <f t="shared" ref="L25:L36" si="4">+(J25-K25)/J25</f>
        <v>0.9609375</v>
      </c>
      <c r="M25" s="36">
        <v>7.7</v>
      </c>
      <c r="N25" s="116">
        <v>7.6</v>
      </c>
      <c r="O25" s="93">
        <v>1063</v>
      </c>
      <c r="P25" s="99">
        <v>644</v>
      </c>
      <c r="Q25" s="84">
        <v>53</v>
      </c>
      <c r="R25" s="19">
        <v>6.1</v>
      </c>
      <c r="S25" s="106">
        <f t="shared" ref="S25:S36" si="5">+(Q25-R25)/Q25</f>
        <v>0.88490566037735852</v>
      </c>
      <c r="T25" s="85">
        <v>5</v>
      </c>
      <c r="U25" s="85">
        <v>2.6</v>
      </c>
      <c r="V25" s="106">
        <f>+(T25-U25)/T25</f>
        <v>0.48</v>
      </c>
    </row>
    <row r="26" spans="1:22" x14ac:dyDescent="0.2">
      <c r="A26" s="89" t="s">
        <v>29</v>
      </c>
      <c r="B26" s="44">
        <v>114</v>
      </c>
      <c r="C26" s="99">
        <v>14</v>
      </c>
      <c r="D26" s="37">
        <v>106</v>
      </c>
      <c r="E26" s="28">
        <v>7</v>
      </c>
      <c r="F26" s="107">
        <f t="shared" si="2"/>
        <v>0.93396226415094341</v>
      </c>
      <c r="G26" s="35">
        <v>205</v>
      </c>
      <c r="H26" s="28">
        <v>5</v>
      </c>
      <c r="I26" s="107">
        <f t="shared" si="3"/>
        <v>0.97560975609756095</v>
      </c>
      <c r="J26" s="28">
        <v>373</v>
      </c>
      <c r="K26" s="28">
        <v>14</v>
      </c>
      <c r="L26" s="107">
        <f t="shared" si="4"/>
        <v>0.96246648793565681</v>
      </c>
      <c r="M26" s="36">
        <v>7.7</v>
      </c>
      <c r="N26" s="117">
        <v>7.5</v>
      </c>
      <c r="O26" s="37">
        <v>1084</v>
      </c>
      <c r="P26" s="118">
        <v>529</v>
      </c>
      <c r="Q26" s="42">
        <v>64</v>
      </c>
      <c r="R26" s="3">
        <v>3.3</v>
      </c>
      <c r="S26" s="107">
        <f t="shared" si="5"/>
        <v>0.94843750000000004</v>
      </c>
      <c r="T26" s="16">
        <v>6</v>
      </c>
      <c r="U26" s="16">
        <v>3.2</v>
      </c>
      <c r="V26" s="107">
        <f>+(T26-U26)/T26</f>
        <v>0.46666666666666662</v>
      </c>
    </row>
    <row r="27" spans="1:22" x14ac:dyDescent="0.2">
      <c r="A27" s="89" t="s">
        <v>30</v>
      </c>
      <c r="B27" s="44">
        <v>118</v>
      </c>
      <c r="C27" s="99">
        <v>4</v>
      </c>
      <c r="D27" s="37">
        <v>131</v>
      </c>
      <c r="E27" s="28">
        <v>5</v>
      </c>
      <c r="F27" s="107">
        <f t="shared" si="2"/>
        <v>0.96183206106870234</v>
      </c>
      <c r="G27" s="35">
        <v>174</v>
      </c>
      <c r="H27" s="28">
        <v>4</v>
      </c>
      <c r="I27" s="107">
        <f t="shared" si="3"/>
        <v>0.97701149425287359</v>
      </c>
      <c r="J27" s="28">
        <v>335</v>
      </c>
      <c r="K27" s="28">
        <v>17</v>
      </c>
      <c r="L27" s="107">
        <f t="shared" si="4"/>
        <v>0.94925373134328361</v>
      </c>
      <c r="M27" s="36">
        <v>7.6</v>
      </c>
      <c r="N27" s="117">
        <v>7.6</v>
      </c>
      <c r="O27" s="37">
        <v>854</v>
      </c>
      <c r="P27" s="118">
        <v>580</v>
      </c>
      <c r="Q27" s="42">
        <v>39</v>
      </c>
      <c r="R27" s="3">
        <v>2.2999999999999998</v>
      </c>
      <c r="S27" s="107">
        <f t="shared" si="5"/>
        <v>0.94102564102564112</v>
      </c>
      <c r="T27" s="16">
        <v>6</v>
      </c>
      <c r="U27" s="16">
        <v>4.3</v>
      </c>
      <c r="V27" s="107">
        <f>+(T27-U27)/T27</f>
        <v>0.28333333333333338</v>
      </c>
    </row>
    <row r="28" spans="1:22" x14ac:dyDescent="0.2">
      <c r="A28" s="89" t="s">
        <v>31</v>
      </c>
      <c r="B28" s="44">
        <v>80</v>
      </c>
      <c r="C28" s="99">
        <v>3</v>
      </c>
      <c r="D28" s="37">
        <v>91</v>
      </c>
      <c r="E28" s="28">
        <v>7</v>
      </c>
      <c r="F28" s="107">
        <f t="shared" si="2"/>
        <v>0.92307692307692313</v>
      </c>
      <c r="G28" s="35">
        <v>124</v>
      </c>
      <c r="H28" s="28">
        <v>5</v>
      </c>
      <c r="I28" s="107">
        <f t="shared" si="3"/>
        <v>0.95967741935483875</v>
      </c>
      <c r="J28" s="28">
        <v>349</v>
      </c>
      <c r="K28" s="28">
        <v>17</v>
      </c>
      <c r="L28" s="107">
        <f t="shared" si="4"/>
        <v>0.95128939828080228</v>
      </c>
      <c r="M28" s="36">
        <v>7.5</v>
      </c>
      <c r="N28" s="117">
        <v>7.7</v>
      </c>
      <c r="O28" s="37">
        <v>863</v>
      </c>
      <c r="P28" s="118">
        <v>869</v>
      </c>
      <c r="Q28" s="42">
        <v>60</v>
      </c>
      <c r="R28" s="3">
        <v>2.2000000000000002</v>
      </c>
      <c r="S28" s="107">
        <f t="shared" si="5"/>
        <v>0.96333333333333326</v>
      </c>
      <c r="T28" s="16">
        <v>7</v>
      </c>
      <c r="U28" s="16">
        <v>4.4000000000000004</v>
      </c>
      <c r="V28" s="107">
        <f>+(T28-U28)/T28</f>
        <v>0.37142857142857139</v>
      </c>
    </row>
    <row r="29" spans="1:22" x14ac:dyDescent="0.2">
      <c r="A29" s="89" t="s">
        <v>32</v>
      </c>
      <c r="B29" s="44">
        <v>65</v>
      </c>
      <c r="C29" s="99">
        <v>2</v>
      </c>
      <c r="D29" s="37">
        <v>99</v>
      </c>
      <c r="E29" s="28">
        <v>13</v>
      </c>
      <c r="F29" s="107">
        <f t="shared" si="2"/>
        <v>0.86868686868686873</v>
      </c>
      <c r="G29" s="35">
        <v>156</v>
      </c>
      <c r="H29" s="28">
        <v>9</v>
      </c>
      <c r="I29" s="107">
        <f t="shared" si="3"/>
        <v>0.94230769230769229</v>
      </c>
      <c r="J29" s="28">
        <v>290</v>
      </c>
      <c r="K29" s="28">
        <v>38</v>
      </c>
      <c r="L29" s="107">
        <f t="shared" si="4"/>
        <v>0.86896551724137927</v>
      </c>
      <c r="M29" s="36">
        <v>7.5</v>
      </c>
      <c r="N29" s="117">
        <v>7.8</v>
      </c>
      <c r="O29" s="37">
        <v>646</v>
      </c>
      <c r="P29" s="118">
        <v>519</v>
      </c>
      <c r="Q29" s="42">
        <v>46</v>
      </c>
      <c r="R29" s="3">
        <v>10.7</v>
      </c>
      <c r="S29" s="107">
        <f t="shared" si="5"/>
        <v>0.76739130434782599</v>
      </c>
      <c r="T29" s="16">
        <v>6</v>
      </c>
      <c r="U29" s="16">
        <v>4</v>
      </c>
      <c r="V29" s="107">
        <f>+(T29-U29)/T29</f>
        <v>0.33333333333333331</v>
      </c>
    </row>
    <row r="30" spans="1:22" x14ac:dyDescent="0.2">
      <c r="A30" s="89" t="s">
        <v>33</v>
      </c>
      <c r="B30" s="44">
        <v>75</v>
      </c>
      <c r="C30" s="99">
        <v>3</v>
      </c>
      <c r="D30" s="37">
        <v>124</v>
      </c>
      <c r="E30" s="28">
        <v>13</v>
      </c>
      <c r="F30" s="107">
        <f t="shared" si="2"/>
        <v>0.89516129032258063</v>
      </c>
      <c r="G30" s="35">
        <v>190</v>
      </c>
      <c r="H30" s="28">
        <v>7</v>
      </c>
      <c r="I30" s="107">
        <f t="shared" si="3"/>
        <v>0.9631578947368421</v>
      </c>
      <c r="J30" s="28">
        <v>406</v>
      </c>
      <c r="K30" s="28">
        <v>24</v>
      </c>
      <c r="L30" s="107">
        <f t="shared" si="4"/>
        <v>0.94088669950738912</v>
      </c>
      <c r="M30" s="36">
        <v>7.4</v>
      </c>
      <c r="N30" s="117">
        <v>7.8</v>
      </c>
      <c r="O30" s="37">
        <v>1141</v>
      </c>
      <c r="P30" s="118">
        <v>763</v>
      </c>
      <c r="Q30" s="42">
        <v>56</v>
      </c>
      <c r="R30" s="3">
        <v>4.0999999999999996</v>
      </c>
      <c r="S30" s="107">
        <f t="shared" si="5"/>
        <v>0.92678571428571421</v>
      </c>
      <c r="T30" s="16">
        <v>8</v>
      </c>
      <c r="U30" s="16">
        <v>1.4</v>
      </c>
      <c r="V30" s="107">
        <f t="shared" ref="V30:V36" si="6">+(T30-U30)/T30</f>
        <v>0.82499999999999996</v>
      </c>
    </row>
    <row r="31" spans="1:22" x14ac:dyDescent="0.2">
      <c r="A31" s="89" t="s">
        <v>34</v>
      </c>
      <c r="B31" s="47">
        <v>137</v>
      </c>
      <c r="C31" s="99">
        <v>4</v>
      </c>
      <c r="D31" s="37">
        <v>125</v>
      </c>
      <c r="E31" s="28">
        <v>9</v>
      </c>
      <c r="F31" s="107">
        <f t="shared" si="2"/>
        <v>0.92800000000000005</v>
      </c>
      <c r="G31" s="35">
        <v>195</v>
      </c>
      <c r="H31" s="28">
        <v>4</v>
      </c>
      <c r="I31" s="107">
        <f t="shared" si="3"/>
        <v>0.97948717948717945</v>
      </c>
      <c r="J31" s="28">
        <v>351</v>
      </c>
      <c r="K31" s="28">
        <v>20</v>
      </c>
      <c r="L31" s="107">
        <f t="shared" si="4"/>
        <v>0.94301994301994307</v>
      </c>
      <c r="M31" s="36">
        <v>7.5</v>
      </c>
      <c r="N31" s="117">
        <v>7.8</v>
      </c>
      <c r="O31" s="37">
        <v>986</v>
      </c>
      <c r="P31" s="118">
        <v>718</v>
      </c>
      <c r="Q31" s="42">
        <v>42</v>
      </c>
      <c r="R31" s="3">
        <v>2.7</v>
      </c>
      <c r="S31" s="107">
        <f t="shared" si="5"/>
        <v>0.93571428571428561</v>
      </c>
      <c r="T31" s="16">
        <v>10</v>
      </c>
      <c r="U31" s="16">
        <v>5.9</v>
      </c>
      <c r="V31" s="107">
        <f t="shared" si="6"/>
        <v>0.41</v>
      </c>
    </row>
    <row r="32" spans="1:22" x14ac:dyDescent="0.2">
      <c r="A32" s="89" t="s">
        <v>35</v>
      </c>
      <c r="B32" s="47">
        <v>184</v>
      </c>
      <c r="C32" s="99">
        <v>6</v>
      </c>
      <c r="D32" s="37">
        <v>139</v>
      </c>
      <c r="E32" s="28">
        <v>10</v>
      </c>
      <c r="F32" s="107">
        <f t="shared" si="2"/>
        <v>0.92805755395683454</v>
      </c>
      <c r="G32" s="35">
        <v>204</v>
      </c>
      <c r="H32" s="28">
        <v>4</v>
      </c>
      <c r="I32" s="107">
        <f t="shared" si="3"/>
        <v>0.98039215686274506</v>
      </c>
      <c r="J32" s="28">
        <v>375</v>
      </c>
      <c r="K32" s="28">
        <v>19</v>
      </c>
      <c r="L32" s="107">
        <f t="shared" si="4"/>
        <v>0.94933333333333336</v>
      </c>
      <c r="M32" s="36">
        <v>7.5</v>
      </c>
      <c r="N32" s="118">
        <v>7.8</v>
      </c>
      <c r="O32" s="37">
        <v>1145</v>
      </c>
      <c r="P32" s="118">
        <v>756</v>
      </c>
      <c r="Q32" s="42">
        <v>46</v>
      </c>
      <c r="R32" s="3">
        <v>7.6</v>
      </c>
      <c r="S32" s="107">
        <f t="shared" si="5"/>
        <v>0.83478260869565213</v>
      </c>
      <c r="T32" s="16">
        <v>15</v>
      </c>
      <c r="U32" s="16">
        <v>6.2</v>
      </c>
      <c r="V32" s="107">
        <f t="shared" si="6"/>
        <v>0.58666666666666667</v>
      </c>
    </row>
    <row r="33" spans="1:27" x14ac:dyDescent="0.2">
      <c r="A33" s="89" t="s">
        <v>36</v>
      </c>
      <c r="B33" s="47">
        <v>146</v>
      </c>
      <c r="C33" s="99">
        <v>5</v>
      </c>
      <c r="D33" s="37">
        <v>121</v>
      </c>
      <c r="E33" s="28">
        <v>9</v>
      </c>
      <c r="F33" s="107">
        <f t="shared" si="2"/>
        <v>0.92561983471074383</v>
      </c>
      <c r="G33" s="35">
        <v>175</v>
      </c>
      <c r="H33" s="28">
        <v>4</v>
      </c>
      <c r="I33" s="107">
        <f>+(G33-H33)/G33</f>
        <v>0.97714285714285709</v>
      </c>
      <c r="J33" s="28">
        <v>383</v>
      </c>
      <c r="K33" s="28">
        <v>20</v>
      </c>
      <c r="L33" s="107">
        <f t="shared" si="4"/>
        <v>0.9477806788511749</v>
      </c>
      <c r="M33" s="36">
        <v>7.7</v>
      </c>
      <c r="N33" s="118">
        <v>7.9</v>
      </c>
      <c r="O33" s="37">
        <v>924</v>
      </c>
      <c r="P33" s="118">
        <v>724</v>
      </c>
      <c r="Q33" s="42">
        <v>42</v>
      </c>
      <c r="R33" s="143">
        <v>16</v>
      </c>
      <c r="S33" s="107">
        <f t="shared" si="5"/>
        <v>0.61904761904761907</v>
      </c>
      <c r="T33" s="16">
        <v>9</v>
      </c>
      <c r="U33" s="16">
        <v>5.4</v>
      </c>
      <c r="V33" s="107">
        <f t="shared" si="6"/>
        <v>0.39999999999999997</v>
      </c>
    </row>
    <row r="34" spans="1:27" x14ac:dyDescent="0.2">
      <c r="A34" s="89" t="s">
        <v>37</v>
      </c>
      <c r="B34" s="47">
        <v>159</v>
      </c>
      <c r="C34" s="99">
        <v>5</v>
      </c>
      <c r="D34" s="37">
        <v>149</v>
      </c>
      <c r="E34" s="28">
        <v>9</v>
      </c>
      <c r="F34" s="107">
        <f t="shared" si="2"/>
        <v>0.93959731543624159</v>
      </c>
      <c r="G34" s="35">
        <v>214</v>
      </c>
      <c r="H34" s="28">
        <v>4</v>
      </c>
      <c r="I34" s="107">
        <f>+(G34-H34)/G34</f>
        <v>0.98130841121495327</v>
      </c>
      <c r="J34" s="28">
        <v>432</v>
      </c>
      <c r="K34" s="28">
        <v>20</v>
      </c>
      <c r="L34" s="107">
        <f t="shared" si="4"/>
        <v>0.95370370370370372</v>
      </c>
      <c r="M34" s="36">
        <v>7.8</v>
      </c>
      <c r="N34" s="118">
        <v>7.9</v>
      </c>
      <c r="O34" s="37">
        <v>908</v>
      </c>
      <c r="P34" s="118">
        <v>711</v>
      </c>
      <c r="Q34" s="42">
        <v>41</v>
      </c>
      <c r="R34" s="3">
        <v>7.4</v>
      </c>
      <c r="S34" s="107">
        <f t="shared" si="5"/>
        <v>0.81951219512195128</v>
      </c>
      <c r="T34" s="16">
        <v>7</v>
      </c>
      <c r="U34" s="16">
        <v>4.5999999999999996</v>
      </c>
      <c r="V34" s="107">
        <f t="shared" si="6"/>
        <v>0.34285714285714292</v>
      </c>
    </row>
    <row r="35" spans="1:27" x14ac:dyDescent="0.2">
      <c r="A35" s="89" t="s">
        <v>38</v>
      </c>
      <c r="B35" s="47">
        <v>143</v>
      </c>
      <c r="C35" s="99">
        <v>5</v>
      </c>
      <c r="D35" s="37">
        <v>128</v>
      </c>
      <c r="E35" s="28">
        <v>7</v>
      </c>
      <c r="F35" s="107">
        <f t="shared" si="2"/>
        <v>0.9453125</v>
      </c>
      <c r="G35" s="35">
        <v>205</v>
      </c>
      <c r="H35" s="28">
        <v>4</v>
      </c>
      <c r="I35" s="107">
        <f>+(G35-H35)/G35</f>
        <v>0.98048780487804876</v>
      </c>
      <c r="J35" s="28">
        <v>403</v>
      </c>
      <c r="K35" s="28">
        <v>18</v>
      </c>
      <c r="L35" s="107">
        <f t="shared" si="4"/>
        <v>0.95533498759305213</v>
      </c>
      <c r="M35" s="36">
        <v>8</v>
      </c>
      <c r="N35" s="118">
        <v>8</v>
      </c>
      <c r="O35" s="37">
        <v>901</v>
      </c>
      <c r="P35" s="118">
        <v>673</v>
      </c>
      <c r="Q35" s="42">
        <v>39</v>
      </c>
      <c r="R35" s="3">
        <v>12.5</v>
      </c>
      <c r="S35" s="107">
        <f t="shared" si="5"/>
        <v>0.67948717948717952</v>
      </c>
      <c r="T35" s="16">
        <v>5</v>
      </c>
      <c r="U35" s="16">
        <v>3.7</v>
      </c>
      <c r="V35" s="107">
        <f t="shared" si="6"/>
        <v>0.25999999999999995</v>
      </c>
    </row>
    <row r="36" spans="1:27" ht="13.5" thickBot="1" x14ac:dyDescent="0.25">
      <c r="A36" s="89" t="s">
        <v>39</v>
      </c>
      <c r="B36" s="47">
        <v>197</v>
      </c>
      <c r="C36" s="100">
        <v>6</v>
      </c>
      <c r="D36" s="94">
        <v>242</v>
      </c>
      <c r="E36" s="45">
        <v>12</v>
      </c>
      <c r="F36" s="107">
        <f t="shared" si="2"/>
        <v>0.95041322314049592</v>
      </c>
      <c r="G36" s="38">
        <v>338</v>
      </c>
      <c r="H36" s="29">
        <v>5</v>
      </c>
      <c r="I36" s="107">
        <f>+(G36-H36)/G36</f>
        <v>0.98520710059171601</v>
      </c>
      <c r="J36" s="29">
        <v>533</v>
      </c>
      <c r="K36" s="29">
        <v>25</v>
      </c>
      <c r="L36" s="107">
        <f t="shared" si="4"/>
        <v>0.95309568480300189</v>
      </c>
      <c r="M36" s="39">
        <v>7.95</v>
      </c>
      <c r="N36" s="119">
        <v>8.1</v>
      </c>
      <c r="O36" s="94">
        <v>1031</v>
      </c>
      <c r="P36" s="118">
        <v>841</v>
      </c>
      <c r="Q36" s="42">
        <v>65.8</v>
      </c>
      <c r="R36" s="3">
        <v>14</v>
      </c>
      <c r="S36" s="107">
        <f t="shared" si="5"/>
        <v>0.78723404255319152</v>
      </c>
      <c r="T36" s="16">
        <v>9.3000000000000007</v>
      </c>
      <c r="U36" s="16">
        <v>3.6</v>
      </c>
      <c r="V36" s="107">
        <f t="shared" si="6"/>
        <v>0.61290322580645173</v>
      </c>
    </row>
    <row r="37" spans="1:27" ht="13.5" thickTop="1" x14ac:dyDescent="0.2">
      <c r="A37" s="90" t="s">
        <v>43</v>
      </c>
      <c r="B37" s="21">
        <f>SUM(B25:B36)</f>
        <v>1667</v>
      </c>
      <c r="C37" s="101"/>
      <c r="D37" s="95"/>
      <c r="E37" s="30"/>
      <c r="F37" s="108"/>
      <c r="G37" s="95"/>
      <c r="H37" s="30"/>
      <c r="I37" s="108"/>
      <c r="J37" s="30"/>
      <c r="K37" s="30"/>
      <c r="L37" s="108"/>
      <c r="M37" s="23"/>
      <c r="N37" s="101"/>
      <c r="O37" s="110"/>
      <c r="P37" s="121"/>
      <c r="Q37" s="113"/>
      <c r="R37" s="40"/>
      <c r="S37" s="108"/>
      <c r="T37" s="40"/>
      <c r="U37" s="40"/>
      <c r="V37" s="108"/>
    </row>
    <row r="38" spans="1:27" ht="13.5" thickBot="1" x14ac:dyDescent="0.25">
      <c r="A38" s="91" t="s">
        <v>44</v>
      </c>
      <c r="B38" s="41">
        <f>AVERAGE(B25:B36)</f>
        <v>138.91666666666666</v>
      </c>
      <c r="C38" s="102">
        <f t="shared" ref="C38:V38" si="7">AVERAGE(C25:C36)</f>
        <v>5.416666666666667</v>
      </c>
      <c r="D38" s="96">
        <f t="shared" si="7"/>
        <v>129.66666666666666</v>
      </c>
      <c r="E38" s="80">
        <f>AVERAGE(E25:E36)</f>
        <v>9.0833333333333339</v>
      </c>
      <c r="F38" s="109">
        <f>AVERAGE(F25:F36)</f>
        <v>0.92670932614652124</v>
      </c>
      <c r="G38" s="96">
        <f>AVERAGE(G25:G36)</f>
        <v>201.08333333333334</v>
      </c>
      <c r="H38" s="80">
        <f>AVERAGE(H25:H36)</f>
        <v>4.833333333333333</v>
      </c>
      <c r="I38" s="109">
        <f>AVERAGE(I25:I36)</f>
        <v>0.97407618587055167</v>
      </c>
      <c r="J38" s="80">
        <f t="shared" si="7"/>
        <v>384.5</v>
      </c>
      <c r="K38" s="80">
        <f>AVERAGE(K25:K36)</f>
        <v>20.583333333333332</v>
      </c>
      <c r="L38" s="109">
        <f>AVERAGE(L25:L36)</f>
        <v>0.94467230546772651</v>
      </c>
      <c r="M38" s="81">
        <f t="shared" si="7"/>
        <v>7.6541666666666659</v>
      </c>
      <c r="N38" s="120">
        <f t="shared" si="7"/>
        <v>7.7916666666666652</v>
      </c>
      <c r="O38" s="111">
        <f t="shared" si="7"/>
        <v>962.16666666666663</v>
      </c>
      <c r="P38" s="122">
        <f t="shared" si="7"/>
        <v>693.91666666666663</v>
      </c>
      <c r="Q38" s="114">
        <f t="shared" si="7"/>
        <v>49.483333333333327</v>
      </c>
      <c r="R38" s="81">
        <f t="shared" si="7"/>
        <v>7.4083333333333323</v>
      </c>
      <c r="S38" s="109">
        <f t="shared" si="7"/>
        <v>0.84230475699914598</v>
      </c>
      <c r="T38" s="81">
        <f t="shared" si="7"/>
        <v>7.7749999999999995</v>
      </c>
      <c r="U38" s="81">
        <f t="shared" si="7"/>
        <v>4.1083333333333334</v>
      </c>
      <c r="V38" s="109">
        <f t="shared" si="7"/>
        <v>0.44768241167434719</v>
      </c>
    </row>
    <row r="39" spans="1:27" ht="13.5" thickTop="1" x14ac:dyDescent="0.2"/>
    <row r="40" spans="1:27" ht="13.5" thickBot="1" x14ac:dyDescent="0.25"/>
    <row r="41" spans="1:27" ht="13.5" thickTop="1" x14ac:dyDescent="0.2">
      <c r="A41" s="86" t="s">
        <v>4</v>
      </c>
      <c r="B41" s="11" t="s">
        <v>5</v>
      </c>
      <c r="C41" s="97" t="s">
        <v>5</v>
      </c>
      <c r="D41" s="103" t="s">
        <v>6</v>
      </c>
      <c r="E41" s="11" t="s">
        <v>7</v>
      </c>
      <c r="F41" s="104" t="s">
        <v>1</v>
      </c>
      <c r="G41" s="103" t="s">
        <v>8</v>
      </c>
      <c r="H41" s="11" t="s">
        <v>9</v>
      </c>
      <c r="I41" s="104" t="s">
        <v>2</v>
      </c>
      <c r="J41" s="11" t="s">
        <v>10</v>
      </c>
      <c r="K41" s="11" t="s">
        <v>11</v>
      </c>
      <c r="L41" s="104" t="s">
        <v>12</v>
      </c>
      <c r="M41" s="11" t="s">
        <v>13</v>
      </c>
      <c r="N41" s="97" t="s">
        <v>14</v>
      </c>
      <c r="O41" s="103" t="s">
        <v>15</v>
      </c>
      <c r="P41" s="97" t="s">
        <v>16</v>
      </c>
      <c r="Q41" s="103" t="s">
        <v>17</v>
      </c>
      <c r="R41" s="11" t="s">
        <v>18</v>
      </c>
      <c r="S41" s="104" t="s">
        <v>19</v>
      </c>
      <c r="T41" s="11" t="s">
        <v>20</v>
      </c>
      <c r="U41" s="11" t="s">
        <v>21</v>
      </c>
      <c r="V41" s="104" t="s">
        <v>22</v>
      </c>
      <c r="W41" s="124" t="s">
        <v>45</v>
      </c>
      <c r="X41" s="125" t="s">
        <v>46</v>
      </c>
      <c r="Y41" s="126" t="s">
        <v>47</v>
      </c>
      <c r="Z41" s="127" t="s">
        <v>45</v>
      </c>
      <c r="AA41" s="128" t="s">
        <v>45</v>
      </c>
    </row>
    <row r="42" spans="1:27" ht="13.5" thickBot="1" x14ac:dyDescent="0.25">
      <c r="A42" s="87" t="s">
        <v>48</v>
      </c>
      <c r="B42" s="8" t="s">
        <v>24</v>
      </c>
      <c r="C42" s="98" t="s">
        <v>25</v>
      </c>
      <c r="D42" s="92" t="s">
        <v>26</v>
      </c>
      <c r="E42" s="8" t="s">
        <v>26</v>
      </c>
      <c r="F42" s="105" t="s">
        <v>27</v>
      </c>
      <c r="G42" s="92" t="s">
        <v>26</v>
      </c>
      <c r="H42" s="8" t="s">
        <v>26</v>
      </c>
      <c r="I42" s="105" t="s">
        <v>27</v>
      </c>
      <c r="J42" s="8" t="s">
        <v>26</v>
      </c>
      <c r="K42" s="8" t="s">
        <v>26</v>
      </c>
      <c r="L42" s="105" t="s">
        <v>27</v>
      </c>
      <c r="M42" s="8"/>
      <c r="N42" s="115"/>
      <c r="O42" s="92"/>
      <c r="P42" s="115"/>
      <c r="Q42" s="112"/>
      <c r="R42" s="7"/>
      <c r="S42" s="105" t="s">
        <v>27</v>
      </c>
      <c r="T42" s="7"/>
      <c r="U42" s="7"/>
      <c r="V42" s="105" t="s">
        <v>27</v>
      </c>
      <c r="W42" s="129" t="s">
        <v>5</v>
      </c>
      <c r="X42" s="62" t="s">
        <v>49</v>
      </c>
      <c r="Y42" s="63" t="s">
        <v>50</v>
      </c>
      <c r="Z42" s="64" t="s">
        <v>51</v>
      </c>
      <c r="AA42" s="130" t="s">
        <v>52</v>
      </c>
    </row>
    <row r="43" spans="1:27" ht="13.5" thickTop="1" x14ac:dyDescent="0.2">
      <c r="A43" s="20" t="s">
        <v>28</v>
      </c>
      <c r="B43" s="47">
        <v>633</v>
      </c>
      <c r="C43" s="99">
        <v>20</v>
      </c>
      <c r="D43" s="19">
        <v>178</v>
      </c>
      <c r="E43" s="43">
        <v>19</v>
      </c>
      <c r="F43" s="106">
        <f t="shared" ref="F43:F54" si="8">+(D43-E43)/D43</f>
        <v>0.8932584269662921</v>
      </c>
      <c r="G43" s="33">
        <v>242</v>
      </c>
      <c r="H43" s="32">
        <v>16</v>
      </c>
      <c r="I43" s="106">
        <f t="shared" ref="I43:I50" si="9">+(G43-H43)/G43</f>
        <v>0.93388429752066116</v>
      </c>
      <c r="J43" s="32">
        <v>451</v>
      </c>
      <c r="K43" s="32">
        <v>62</v>
      </c>
      <c r="L43" s="106">
        <f t="shared" ref="L43:L54" si="10">+(J43-K43)/J43</f>
        <v>0.86252771618625279</v>
      </c>
      <c r="M43" s="34">
        <v>7.9</v>
      </c>
      <c r="N43" s="116">
        <v>7.9</v>
      </c>
      <c r="O43" s="93">
        <v>1024</v>
      </c>
      <c r="P43" s="99">
        <v>867</v>
      </c>
      <c r="Q43" s="16">
        <v>45</v>
      </c>
      <c r="R43" s="48">
        <v>26</v>
      </c>
      <c r="S43" s="106">
        <f t="shared" ref="S43:S54" si="11">+(Q43-R43)/Q43</f>
        <v>0.42222222222222222</v>
      </c>
      <c r="T43" s="16">
        <v>6</v>
      </c>
      <c r="U43" s="16">
        <v>1.3</v>
      </c>
      <c r="V43" s="106">
        <f>+(T43-U43)/T43</f>
        <v>0.78333333333333333</v>
      </c>
      <c r="W43" s="131">
        <f t="shared" ref="W43:W54" si="12">C43/$E$2</f>
        <v>0.17391304347826086</v>
      </c>
      <c r="X43" s="66">
        <f t="shared" ref="X43:X54" si="13">(C43*D43)/1000</f>
        <v>3.56</v>
      </c>
      <c r="Y43" s="67">
        <f t="shared" ref="Y43:Y54" si="14">(X43)/$G$3</f>
        <v>0.39555555555555555</v>
      </c>
      <c r="Z43" s="68">
        <f t="shared" ref="Z43:Z54" si="15">(C43*G43)/1000</f>
        <v>4.84</v>
      </c>
      <c r="AA43" s="132">
        <f t="shared" ref="AA43:AA54" si="16">(Z43)/$I$3</f>
        <v>0.21043478260869564</v>
      </c>
    </row>
    <row r="44" spans="1:27" x14ac:dyDescent="0.2">
      <c r="A44" s="20" t="s">
        <v>29</v>
      </c>
      <c r="B44" s="47">
        <v>589</v>
      </c>
      <c r="C44" s="99">
        <v>21</v>
      </c>
      <c r="D44" s="3">
        <v>123</v>
      </c>
      <c r="E44" s="28">
        <v>10</v>
      </c>
      <c r="F44" s="107">
        <f t="shared" si="8"/>
        <v>0.91869918699186992</v>
      </c>
      <c r="G44" s="35">
        <v>261</v>
      </c>
      <c r="H44" s="28">
        <v>5</v>
      </c>
      <c r="I44" s="107">
        <f t="shared" si="9"/>
        <v>0.98084291187739459</v>
      </c>
      <c r="J44" s="28">
        <v>484</v>
      </c>
      <c r="K44" s="28">
        <v>22</v>
      </c>
      <c r="L44" s="107">
        <f t="shared" si="10"/>
        <v>0.95454545454545459</v>
      </c>
      <c r="M44" s="36">
        <v>8</v>
      </c>
      <c r="N44" s="117">
        <v>7.9</v>
      </c>
      <c r="O44" s="37">
        <v>941</v>
      </c>
      <c r="P44" s="118">
        <v>790</v>
      </c>
      <c r="Q44" s="16">
        <v>45</v>
      </c>
      <c r="R44" s="48">
        <v>14.3</v>
      </c>
      <c r="S44" s="107">
        <f t="shared" si="11"/>
        <v>0.68222222222222217</v>
      </c>
      <c r="T44" s="16">
        <v>6</v>
      </c>
      <c r="U44" s="16">
        <v>2.8</v>
      </c>
      <c r="V44" s="107">
        <f>+(T44-U44)/T44</f>
        <v>0.53333333333333333</v>
      </c>
      <c r="W44" s="131">
        <f t="shared" si="12"/>
        <v>0.18260869565217391</v>
      </c>
      <c r="X44" s="66">
        <f t="shared" si="13"/>
        <v>2.5830000000000002</v>
      </c>
      <c r="Y44" s="67">
        <f t="shared" si="14"/>
        <v>0.28700000000000003</v>
      </c>
      <c r="Z44" s="68">
        <f t="shared" si="15"/>
        <v>5.4809999999999999</v>
      </c>
      <c r="AA44" s="132">
        <f t="shared" si="16"/>
        <v>0.23830434782608695</v>
      </c>
    </row>
    <row r="45" spans="1:27" x14ac:dyDescent="0.2">
      <c r="A45" s="20" t="s">
        <v>30</v>
      </c>
      <c r="B45" s="47">
        <v>644</v>
      </c>
      <c r="C45" s="99">
        <v>21</v>
      </c>
      <c r="D45" s="3">
        <v>253</v>
      </c>
      <c r="E45" s="28">
        <v>7</v>
      </c>
      <c r="F45" s="107">
        <f t="shared" si="8"/>
        <v>0.97233201581027673</v>
      </c>
      <c r="G45" s="35">
        <v>318</v>
      </c>
      <c r="H45" s="28">
        <v>4</v>
      </c>
      <c r="I45" s="107">
        <f t="shared" si="9"/>
        <v>0.98742138364779874</v>
      </c>
      <c r="J45" s="28">
        <v>706</v>
      </c>
      <c r="K45" s="28">
        <v>19</v>
      </c>
      <c r="L45" s="107">
        <f t="shared" si="10"/>
        <v>0.97308781869688388</v>
      </c>
      <c r="M45" s="36">
        <v>7.6</v>
      </c>
      <c r="N45" s="117">
        <v>7.5</v>
      </c>
      <c r="O45" s="37">
        <v>977</v>
      </c>
      <c r="P45" s="118">
        <v>671</v>
      </c>
      <c r="Q45" s="16">
        <v>48</v>
      </c>
      <c r="R45" s="48">
        <v>3.4</v>
      </c>
      <c r="S45" s="107">
        <f t="shared" si="11"/>
        <v>0.9291666666666667</v>
      </c>
      <c r="T45" s="16">
        <v>7</v>
      </c>
      <c r="U45" s="16">
        <v>3</v>
      </c>
      <c r="V45" s="107">
        <f>+(T45-U45)/T45</f>
        <v>0.5714285714285714</v>
      </c>
      <c r="W45" s="131">
        <f t="shared" si="12"/>
        <v>0.18260869565217391</v>
      </c>
      <c r="X45" s="66">
        <f t="shared" si="13"/>
        <v>5.3129999999999997</v>
      </c>
      <c r="Y45" s="67">
        <f t="shared" si="14"/>
        <v>0.59033333333333327</v>
      </c>
      <c r="Z45" s="68">
        <f t="shared" si="15"/>
        <v>6.6779999999999999</v>
      </c>
      <c r="AA45" s="132">
        <f t="shared" si="16"/>
        <v>0.29034782608695653</v>
      </c>
    </row>
    <row r="46" spans="1:27" x14ac:dyDescent="0.2">
      <c r="A46" s="20" t="s">
        <v>31</v>
      </c>
      <c r="B46" s="47">
        <v>705</v>
      </c>
      <c r="C46" s="99">
        <v>24</v>
      </c>
      <c r="D46" s="3">
        <v>124</v>
      </c>
      <c r="E46" s="28">
        <v>6</v>
      </c>
      <c r="F46" s="107">
        <f t="shared" si="8"/>
        <v>0.95161290322580649</v>
      </c>
      <c r="G46" s="35">
        <v>223</v>
      </c>
      <c r="H46" s="28">
        <v>4</v>
      </c>
      <c r="I46" s="107">
        <f t="shared" si="9"/>
        <v>0.98206278026905824</v>
      </c>
      <c r="J46" s="28">
        <v>425</v>
      </c>
      <c r="K46" s="28">
        <v>23</v>
      </c>
      <c r="L46" s="107">
        <f t="shared" si="10"/>
        <v>0.94588235294117651</v>
      </c>
      <c r="M46" s="36">
        <v>7.6</v>
      </c>
      <c r="N46" s="117">
        <v>7.6</v>
      </c>
      <c r="O46" s="37">
        <v>994</v>
      </c>
      <c r="P46" s="118">
        <v>729</v>
      </c>
      <c r="Q46" s="16">
        <v>51</v>
      </c>
      <c r="R46" s="48">
        <v>10.6</v>
      </c>
      <c r="S46" s="107">
        <f t="shared" si="11"/>
        <v>0.792156862745098</v>
      </c>
      <c r="T46" s="16">
        <v>5</v>
      </c>
      <c r="U46" s="16">
        <v>2.1</v>
      </c>
      <c r="V46" s="107">
        <f>+(T46-U46)/T46</f>
        <v>0.57999999999999996</v>
      </c>
      <c r="W46" s="131">
        <f t="shared" si="12"/>
        <v>0.20869565217391303</v>
      </c>
      <c r="X46" s="66">
        <f t="shared" si="13"/>
        <v>2.976</v>
      </c>
      <c r="Y46" s="67">
        <f t="shared" si="14"/>
        <v>0.33066666666666666</v>
      </c>
      <c r="Z46" s="68">
        <f t="shared" si="15"/>
        <v>5.3520000000000003</v>
      </c>
      <c r="AA46" s="132">
        <f t="shared" si="16"/>
        <v>0.23269565217391305</v>
      </c>
    </row>
    <row r="47" spans="1:27" x14ac:dyDescent="0.2">
      <c r="A47" s="20" t="s">
        <v>32</v>
      </c>
      <c r="B47" s="47">
        <v>762</v>
      </c>
      <c r="C47" s="99">
        <v>25</v>
      </c>
      <c r="D47" s="3">
        <v>118</v>
      </c>
      <c r="E47" s="28">
        <v>7</v>
      </c>
      <c r="F47" s="107">
        <f t="shared" si="8"/>
        <v>0.94067796610169496</v>
      </c>
      <c r="G47" s="35">
        <v>238</v>
      </c>
      <c r="H47" s="28">
        <v>5</v>
      </c>
      <c r="I47" s="107">
        <f t="shared" si="9"/>
        <v>0.97899159663865543</v>
      </c>
      <c r="J47" s="28">
        <v>444</v>
      </c>
      <c r="K47" s="28">
        <v>16</v>
      </c>
      <c r="L47" s="107">
        <f t="shared" si="10"/>
        <v>0.963963963963964</v>
      </c>
      <c r="M47" s="36">
        <v>7.6</v>
      </c>
      <c r="N47" s="117">
        <v>7.7</v>
      </c>
      <c r="O47" s="37">
        <v>886</v>
      </c>
      <c r="P47" s="118">
        <v>560</v>
      </c>
      <c r="Q47" s="16">
        <v>42</v>
      </c>
      <c r="R47" s="48">
        <v>6.2</v>
      </c>
      <c r="S47" s="107">
        <f t="shared" si="11"/>
        <v>0.85238095238095235</v>
      </c>
      <c r="T47" s="16">
        <v>7</v>
      </c>
      <c r="U47" s="16">
        <v>1.4</v>
      </c>
      <c r="V47" s="107">
        <f>+(T47-U47)/T47</f>
        <v>0.79999999999999993</v>
      </c>
      <c r="W47" s="131">
        <f t="shared" si="12"/>
        <v>0.21739130434782608</v>
      </c>
      <c r="X47" s="66">
        <f t="shared" si="13"/>
        <v>2.95</v>
      </c>
      <c r="Y47" s="67">
        <f t="shared" si="14"/>
        <v>0.32777777777777778</v>
      </c>
      <c r="Z47" s="68">
        <f t="shared" si="15"/>
        <v>5.95</v>
      </c>
      <c r="AA47" s="132">
        <f t="shared" si="16"/>
        <v>0.25869565217391305</v>
      </c>
    </row>
    <row r="48" spans="1:27" x14ac:dyDescent="0.2">
      <c r="A48" s="20" t="s">
        <v>33</v>
      </c>
      <c r="B48" s="47">
        <v>712</v>
      </c>
      <c r="C48" s="99">
        <v>24</v>
      </c>
      <c r="D48" s="3">
        <v>115</v>
      </c>
      <c r="E48" s="28">
        <v>3</v>
      </c>
      <c r="F48" s="107">
        <f t="shared" si="8"/>
        <v>0.97391304347826091</v>
      </c>
      <c r="G48" s="35">
        <v>165</v>
      </c>
      <c r="H48" s="28">
        <v>3</v>
      </c>
      <c r="I48" s="107">
        <f t="shared" si="9"/>
        <v>0.98181818181818181</v>
      </c>
      <c r="J48" s="28">
        <v>290</v>
      </c>
      <c r="K48" s="28">
        <v>14</v>
      </c>
      <c r="L48" s="107">
        <f t="shared" si="10"/>
        <v>0.9517241379310345</v>
      </c>
      <c r="M48" s="36">
        <v>7.9</v>
      </c>
      <c r="N48" s="117">
        <v>7.8</v>
      </c>
      <c r="O48" s="37">
        <v>797</v>
      </c>
      <c r="P48" s="118">
        <v>636</v>
      </c>
      <c r="Q48" s="16">
        <v>38</v>
      </c>
      <c r="R48" s="48">
        <v>3.9</v>
      </c>
      <c r="S48" s="107">
        <f t="shared" si="11"/>
        <v>0.89736842105263159</v>
      </c>
      <c r="T48" s="16">
        <v>5</v>
      </c>
      <c r="U48" s="16">
        <v>1.7</v>
      </c>
      <c r="V48" s="107">
        <f t="shared" ref="V48:V54" si="17">+(T48-U48)/T48</f>
        <v>0.65999999999999992</v>
      </c>
      <c r="W48" s="131">
        <f t="shared" si="12"/>
        <v>0.20869565217391303</v>
      </c>
      <c r="X48" s="66">
        <f t="shared" si="13"/>
        <v>2.76</v>
      </c>
      <c r="Y48" s="67">
        <f t="shared" si="14"/>
        <v>0.30666666666666664</v>
      </c>
      <c r="Z48" s="68">
        <f t="shared" si="15"/>
        <v>3.96</v>
      </c>
      <c r="AA48" s="132">
        <f t="shared" si="16"/>
        <v>0.17217391304347826</v>
      </c>
    </row>
    <row r="49" spans="1:27" x14ac:dyDescent="0.2">
      <c r="A49" s="20" t="s">
        <v>34</v>
      </c>
      <c r="B49" s="47">
        <v>718</v>
      </c>
      <c r="C49" s="99">
        <v>23</v>
      </c>
      <c r="D49" s="3">
        <v>185</v>
      </c>
      <c r="E49" s="28">
        <v>6</v>
      </c>
      <c r="F49" s="107">
        <f t="shared" si="8"/>
        <v>0.96756756756756757</v>
      </c>
      <c r="G49" s="35">
        <v>215</v>
      </c>
      <c r="H49" s="28">
        <v>6</v>
      </c>
      <c r="I49" s="107">
        <f t="shared" si="9"/>
        <v>0.97209302325581393</v>
      </c>
      <c r="J49" s="28">
        <v>446</v>
      </c>
      <c r="K49" s="28">
        <v>17</v>
      </c>
      <c r="L49" s="107">
        <f t="shared" si="10"/>
        <v>0.96188340807174888</v>
      </c>
      <c r="M49" s="36">
        <v>7.6</v>
      </c>
      <c r="N49" s="117">
        <v>7.8</v>
      </c>
      <c r="O49" s="37">
        <v>986</v>
      </c>
      <c r="P49" s="118">
        <v>678</v>
      </c>
      <c r="Q49" s="16">
        <v>50</v>
      </c>
      <c r="R49" s="48">
        <v>3</v>
      </c>
      <c r="S49" s="107">
        <f t="shared" si="11"/>
        <v>0.94</v>
      </c>
      <c r="T49" s="16">
        <v>6</v>
      </c>
      <c r="U49" s="16">
        <v>1.5</v>
      </c>
      <c r="V49" s="107">
        <f t="shared" si="17"/>
        <v>0.75</v>
      </c>
      <c r="W49" s="131">
        <f t="shared" si="12"/>
        <v>0.2</v>
      </c>
      <c r="X49" s="66">
        <f t="shared" si="13"/>
        <v>4.2549999999999999</v>
      </c>
      <c r="Y49" s="67">
        <f t="shared" si="14"/>
        <v>0.47277777777777774</v>
      </c>
      <c r="Z49" s="68">
        <f t="shared" si="15"/>
        <v>4.9450000000000003</v>
      </c>
      <c r="AA49" s="132">
        <f t="shared" si="16"/>
        <v>0.21500000000000002</v>
      </c>
    </row>
    <row r="50" spans="1:27" x14ac:dyDescent="0.2">
      <c r="A50" s="20" t="s">
        <v>35</v>
      </c>
      <c r="B50" s="46">
        <v>776</v>
      </c>
      <c r="C50" s="99">
        <v>25</v>
      </c>
      <c r="D50" s="3">
        <v>171</v>
      </c>
      <c r="E50" s="28">
        <v>9</v>
      </c>
      <c r="F50" s="107">
        <f t="shared" si="8"/>
        <v>0.94736842105263153</v>
      </c>
      <c r="G50" s="35">
        <v>236</v>
      </c>
      <c r="H50" s="28">
        <v>7</v>
      </c>
      <c r="I50" s="107">
        <f t="shared" si="9"/>
        <v>0.97033898305084743</v>
      </c>
      <c r="J50" s="28">
        <v>421</v>
      </c>
      <c r="K50" s="28">
        <v>30</v>
      </c>
      <c r="L50" s="107">
        <f t="shared" si="10"/>
        <v>0.92874109263657956</v>
      </c>
      <c r="M50" s="36">
        <v>7.5</v>
      </c>
      <c r="N50" s="118">
        <v>7.9</v>
      </c>
      <c r="O50" s="37">
        <v>1027</v>
      </c>
      <c r="P50" s="118">
        <v>900</v>
      </c>
      <c r="Q50" s="16">
        <v>52</v>
      </c>
      <c r="R50" s="48">
        <v>25.1</v>
      </c>
      <c r="S50" s="107">
        <f t="shared" si="11"/>
        <v>0.51730769230769225</v>
      </c>
      <c r="T50" s="16">
        <v>7</v>
      </c>
      <c r="U50" s="16">
        <v>2.2999999999999998</v>
      </c>
      <c r="V50" s="107">
        <f t="shared" si="17"/>
        <v>0.67142857142857149</v>
      </c>
      <c r="W50" s="131">
        <f t="shared" si="12"/>
        <v>0.21739130434782608</v>
      </c>
      <c r="X50" s="66">
        <f t="shared" si="13"/>
        <v>4.2750000000000004</v>
      </c>
      <c r="Y50" s="67">
        <f t="shared" si="14"/>
        <v>0.47500000000000003</v>
      </c>
      <c r="Z50" s="68">
        <f t="shared" si="15"/>
        <v>5.9</v>
      </c>
      <c r="AA50" s="132">
        <f t="shared" si="16"/>
        <v>0.2565217391304348</v>
      </c>
    </row>
    <row r="51" spans="1:27" x14ac:dyDescent="0.2">
      <c r="A51" s="20" t="s">
        <v>36</v>
      </c>
      <c r="B51" s="46">
        <v>658</v>
      </c>
      <c r="C51" s="99">
        <v>22</v>
      </c>
      <c r="D51" s="3">
        <v>144</v>
      </c>
      <c r="E51" s="28">
        <v>4</v>
      </c>
      <c r="F51" s="107">
        <f t="shared" si="8"/>
        <v>0.97222222222222221</v>
      </c>
      <c r="G51" s="35">
        <v>223</v>
      </c>
      <c r="H51" s="28">
        <v>4</v>
      </c>
      <c r="I51" s="107">
        <f>+(G51-H51)/G51</f>
        <v>0.98206278026905824</v>
      </c>
      <c r="J51" s="28">
        <v>401</v>
      </c>
      <c r="K51" s="28">
        <v>17</v>
      </c>
      <c r="L51" s="107">
        <f t="shared" si="10"/>
        <v>0.95760598503740646</v>
      </c>
      <c r="M51" s="36">
        <v>7.8</v>
      </c>
      <c r="N51" s="118">
        <v>7.8</v>
      </c>
      <c r="O51" s="37">
        <v>980</v>
      </c>
      <c r="P51" s="118">
        <v>757</v>
      </c>
      <c r="Q51" s="16">
        <v>47</v>
      </c>
      <c r="R51" s="48">
        <v>5.3</v>
      </c>
      <c r="S51" s="107">
        <f t="shared" si="11"/>
        <v>0.8872340425531916</v>
      </c>
      <c r="T51" s="16">
        <v>6</v>
      </c>
      <c r="U51" s="16">
        <v>2.2000000000000002</v>
      </c>
      <c r="V51" s="107">
        <f t="shared" si="17"/>
        <v>0.6333333333333333</v>
      </c>
      <c r="W51" s="131">
        <f t="shared" si="12"/>
        <v>0.19130434782608696</v>
      </c>
      <c r="X51" s="66">
        <f t="shared" si="13"/>
        <v>3.1680000000000001</v>
      </c>
      <c r="Y51" s="67">
        <f t="shared" si="14"/>
        <v>0.35200000000000004</v>
      </c>
      <c r="Z51" s="68">
        <f t="shared" si="15"/>
        <v>4.9059999999999997</v>
      </c>
      <c r="AA51" s="132">
        <f t="shared" si="16"/>
        <v>0.21330434782608695</v>
      </c>
    </row>
    <row r="52" spans="1:27" x14ac:dyDescent="0.2">
      <c r="A52" s="20" t="s">
        <v>37</v>
      </c>
      <c r="B52" s="46">
        <v>1136</v>
      </c>
      <c r="C52" s="99">
        <v>37</v>
      </c>
      <c r="D52" s="3">
        <v>101</v>
      </c>
      <c r="E52" s="28">
        <v>6</v>
      </c>
      <c r="F52" s="107">
        <f t="shared" si="8"/>
        <v>0.94059405940594054</v>
      </c>
      <c r="G52" s="35">
        <v>176</v>
      </c>
      <c r="H52" s="28">
        <v>3</v>
      </c>
      <c r="I52" s="107">
        <f>+(G52-H52)/G52</f>
        <v>0.98295454545454541</v>
      </c>
      <c r="J52" s="28">
        <v>301</v>
      </c>
      <c r="K52" s="28">
        <v>15</v>
      </c>
      <c r="L52" s="107">
        <f t="shared" si="10"/>
        <v>0.95016611295681064</v>
      </c>
      <c r="M52" s="36">
        <v>8</v>
      </c>
      <c r="N52" s="118">
        <v>7.5</v>
      </c>
      <c r="O52" s="37">
        <v>940</v>
      </c>
      <c r="P52" s="118">
        <v>680</v>
      </c>
      <c r="Q52" s="16">
        <v>41</v>
      </c>
      <c r="R52" s="48">
        <v>7.2</v>
      </c>
      <c r="S52" s="107">
        <f t="shared" si="11"/>
        <v>0.82439024390243898</v>
      </c>
      <c r="T52" s="16">
        <v>5</v>
      </c>
      <c r="U52" s="16">
        <v>2.1</v>
      </c>
      <c r="V52" s="107">
        <f t="shared" si="17"/>
        <v>0.57999999999999996</v>
      </c>
      <c r="W52" s="131">
        <f t="shared" si="12"/>
        <v>0.32173913043478258</v>
      </c>
      <c r="X52" s="66">
        <f t="shared" si="13"/>
        <v>3.7370000000000001</v>
      </c>
      <c r="Y52" s="67">
        <f t="shared" si="14"/>
        <v>0.41522222222222221</v>
      </c>
      <c r="Z52" s="68">
        <f t="shared" si="15"/>
        <v>6.5119999999999996</v>
      </c>
      <c r="AA52" s="132">
        <f t="shared" si="16"/>
        <v>0.28313043478260869</v>
      </c>
    </row>
    <row r="53" spans="1:27" x14ac:dyDescent="0.2">
      <c r="A53" s="20" t="s">
        <v>38</v>
      </c>
      <c r="B53" s="46">
        <v>1382</v>
      </c>
      <c r="C53" s="99">
        <v>46</v>
      </c>
      <c r="D53" s="3">
        <v>132</v>
      </c>
      <c r="E53" s="28">
        <v>11</v>
      </c>
      <c r="F53" s="107">
        <f t="shared" si="8"/>
        <v>0.91666666666666663</v>
      </c>
      <c r="G53" s="35">
        <v>128</v>
      </c>
      <c r="H53" s="28">
        <v>6</v>
      </c>
      <c r="I53" s="107">
        <f>+(G53-H53)/G53</f>
        <v>0.953125</v>
      </c>
      <c r="J53" s="28">
        <v>317</v>
      </c>
      <c r="K53" s="28">
        <v>21</v>
      </c>
      <c r="L53" s="107">
        <f t="shared" si="10"/>
        <v>0.93375394321766558</v>
      </c>
      <c r="M53" s="36">
        <v>7.6</v>
      </c>
      <c r="N53" s="118">
        <v>7.4</v>
      </c>
      <c r="O53" s="37">
        <v>727</v>
      </c>
      <c r="P53" s="118">
        <v>583</v>
      </c>
      <c r="Q53" s="16">
        <v>26</v>
      </c>
      <c r="R53" s="48">
        <v>10.9</v>
      </c>
      <c r="S53" s="107">
        <f t="shared" si="11"/>
        <v>0.5807692307692307</v>
      </c>
      <c r="T53" s="16">
        <v>4</v>
      </c>
      <c r="U53" s="16">
        <v>2</v>
      </c>
      <c r="V53" s="107">
        <f t="shared" si="17"/>
        <v>0.5</v>
      </c>
      <c r="W53" s="131">
        <f t="shared" si="12"/>
        <v>0.4</v>
      </c>
      <c r="X53" s="66">
        <f t="shared" si="13"/>
        <v>6.0720000000000001</v>
      </c>
      <c r="Y53" s="67">
        <f t="shared" si="14"/>
        <v>0.67466666666666664</v>
      </c>
      <c r="Z53" s="68">
        <f t="shared" si="15"/>
        <v>5.8879999999999999</v>
      </c>
      <c r="AA53" s="132">
        <f t="shared" si="16"/>
        <v>0.25600000000000001</v>
      </c>
    </row>
    <row r="54" spans="1:27" ht="13.5" thickBot="1" x14ac:dyDescent="0.25">
      <c r="A54" s="20" t="s">
        <v>39</v>
      </c>
      <c r="B54" s="46">
        <v>877</v>
      </c>
      <c r="C54" s="100">
        <v>28</v>
      </c>
      <c r="D54" s="3">
        <v>136</v>
      </c>
      <c r="E54" s="28">
        <v>5</v>
      </c>
      <c r="F54" s="107">
        <f t="shared" si="8"/>
        <v>0.96323529411764708</v>
      </c>
      <c r="G54" s="38">
        <v>178</v>
      </c>
      <c r="H54" s="29">
        <v>4</v>
      </c>
      <c r="I54" s="107">
        <f>+(G54-H54)/G54</f>
        <v>0.97752808988764039</v>
      </c>
      <c r="J54" s="29">
        <v>309</v>
      </c>
      <c r="K54" s="29">
        <v>20</v>
      </c>
      <c r="L54" s="107">
        <f t="shared" si="10"/>
        <v>0.93527508090614886</v>
      </c>
      <c r="M54" s="39">
        <v>7.8</v>
      </c>
      <c r="N54" s="119">
        <v>7.8</v>
      </c>
      <c r="O54" s="94">
        <v>975</v>
      </c>
      <c r="P54" s="118">
        <v>829</v>
      </c>
      <c r="Q54" s="16">
        <v>41</v>
      </c>
      <c r="R54" s="48">
        <v>7.9</v>
      </c>
      <c r="S54" s="107">
        <f t="shared" si="11"/>
        <v>0.80731707317073176</v>
      </c>
      <c r="T54" s="16">
        <v>4</v>
      </c>
      <c r="U54" s="16">
        <v>1.9</v>
      </c>
      <c r="V54" s="107">
        <f t="shared" si="17"/>
        <v>0.52500000000000002</v>
      </c>
      <c r="W54" s="131">
        <f t="shared" si="12"/>
        <v>0.24347826086956523</v>
      </c>
      <c r="X54" s="66">
        <f t="shared" si="13"/>
        <v>3.8079999999999998</v>
      </c>
      <c r="Y54" s="67">
        <f t="shared" si="14"/>
        <v>0.4231111111111111</v>
      </c>
      <c r="Z54" s="68">
        <f t="shared" si="15"/>
        <v>4.984</v>
      </c>
      <c r="AA54" s="132">
        <f t="shared" si="16"/>
        <v>0.21669565217391304</v>
      </c>
    </row>
    <row r="55" spans="1:27" ht="13.5" thickTop="1" x14ac:dyDescent="0.2">
      <c r="A55" s="90" t="s">
        <v>53</v>
      </c>
      <c r="B55" s="21">
        <f>SUM(B43:B54)</f>
        <v>9592</v>
      </c>
      <c r="C55" s="101"/>
      <c r="D55" s="95"/>
      <c r="E55" s="30"/>
      <c r="F55" s="108"/>
      <c r="G55" s="95"/>
      <c r="H55" s="30"/>
      <c r="I55" s="108"/>
      <c r="J55" s="30"/>
      <c r="K55" s="30"/>
      <c r="L55" s="108"/>
      <c r="M55" s="23"/>
      <c r="N55" s="101"/>
      <c r="O55" s="110"/>
      <c r="P55" s="121"/>
      <c r="Q55" s="113"/>
      <c r="R55" s="40"/>
      <c r="S55" s="108"/>
      <c r="T55" s="40"/>
      <c r="U55" s="40"/>
      <c r="V55" s="108"/>
      <c r="W55" s="138"/>
      <c r="X55" s="139"/>
      <c r="Y55" s="140"/>
      <c r="Z55" s="141"/>
      <c r="AA55" s="142"/>
    </row>
    <row r="56" spans="1:27" ht="13.5" thickBot="1" x14ac:dyDescent="0.25">
      <c r="A56" s="91" t="s">
        <v>54</v>
      </c>
      <c r="B56" s="41">
        <f t="shared" ref="B56:K56" si="18">AVERAGE(B43:B54)</f>
        <v>799.33333333333337</v>
      </c>
      <c r="C56" s="102">
        <f t="shared" si="18"/>
        <v>26.333333333333332</v>
      </c>
      <c r="D56" s="96">
        <f t="shared" si="18"/>
        <v>148.33333333333334</v>
      </c>
      <c r="E56" s="80">
        <f t="shared" si="18"/>
        <v>7.75</v>
      </c>
      <c r="F56" s="109">
        <f>AVERAGE(F43:F54)</f>
        <v>0.9465123144672396</v>
      </c>
      <c r="G56" s="96">
        <f>AVERAGE(G43:G54)</f>
        <v>216.91666666666666</v>
      </c>
      <c r="H56" s="80">
        <f>AVERAGE(H43:H54)</f>
        <v>5.583333333333333</v>
      </c>
      <c r="I56" s="109">
        <f>AVERAGE(I43:I54)</f>
        <v>0.97359363114080466</v>
      </c>
      <c r="J56" s="80">
        <f t="shared" si="18"/>
        <v>416.25</v>
      </c>
      <c r="K56" s="80">
        <f t="shared" si="18"/>
        <v>23</v>
      </c>
      <c r="L56" s="109">
        <f>AVERAGE(L43:L54)</f>
        <v>0.94326308892426047</v>
      </c>
      <c r="M56" s="81">
        <f t="shared" ref="M56:V56" si="19">AVERAGE(M43:M54)</f>
        <v>7.7416666666666663</v>
      </c>
      <c r="N56" s="120">
        <f t="shared" si="19"/>
        <v>7.7166666666666659</v>
      </c>
      <c r="O56" s="111">
        <f t="shared" si="19"/>
        <v>937.83333333333337</v>
      </c>
      <c r="P56" s="122">
        <f t="shared" si="19"/>
        <v>723.33333333333337</v>
      </c>
      <c r="Q56" s="114">
        <f t="shared" si="19"/>
        <v>43.833333333333336</v>
      </c>
      <c r="R56" s="81">
        <f t="shared" si="19"/>
        <v>10.316666666666668</v>
      </c>
      <c r="S56" s="109">
        <f t="shared" si="19"/>
        <v>0.76104463583275639</v>
      </c>
      <c r="T56" s="81">
        <f t="shared" si="19"/>
        <v>5.666666666666667</v>
      </c>
      <c r="U56" s="81">
        <f t="shared" si="19"/>
        <v>2.0249999999999999</v>
      </c>
      <c r="V56" s="109">
        <f t="shared" si="19"/>
        <v>0.63232142857142859</v>
      </c>
      <c r="W56" s="133">
        <f>C56/$E$2</f>
        <v>0.22898550724637681</v>
      </c>
      <c r="X56" s="134">
        <f>(C56*D56)/1000</f>
        <v>3.9061111111111115</v>
      </c>
      <c r="Y56" s="135">
        <f>(X56)/$G$3</f>
        <v>0.43401234567901237</v>
      </c>
      <c r="Z56" s="136">
        <f>(C56*G56)/1000</f>
        <v>5.7121388888888891</v>
      </c>
      <c r="AA56" s="137">
        <f>(Z56)/$I$3</f>
        <v>0.24835386473429952</v>
      </c>
    </row>
    <row r="57" spans="1:27" ht="13.5" thickTop="1" x14ac:dyDescent="0.2"/>
    <row r="58" spans="1:27" ht="13.5" thickBot="1" x14ac:dyDescent="0.25"/>
    <row r="59" spans="1:27" ht="13.5" thickTop="1" x14ac:dyDescent="0.2">
      <c r="A59" s="86" t="s">
        <v>4</v>
      </c>
      <c r="B59" s="11" t="s">
        <v>5</v>
      </c>
      <c r="C59" s="97" t="s">
        <v>5</v>
      </c>
      <c r="D59" s="103" t="s">
        <v>6</v>
      </c>
      <c r="E59" s="11" t="s">
        <v>7</v>
      </c>
      <c r="F59" s="104" t="s">
        <v>1</v>
      </c>
      <c r="G59" s="103" t="s">
        <v>8</v>
      </c>
      <c r="H59" s="11" t="s">
        <v>9</v>
      </c>
      <c r="I59" s="104" t="s">
        <v>2</v>
      </c>
      <c r="J59" s="11" t="s">
        <v>10</v>
      </c>
      <c r="K59" s="11" t="s">
        <v>11</v>
      </c>
      <c r="L59" s="104" t="s">
        <v>12</v>
      </c>
      <c r="M59" s="11" t="s">
        <v>13</v>
      </c>
      <c r="N59" s="97" t="s">
        <v>14</v>
      </c>
      <c r="O59" s="103" t="s">
        <v>15</v>
      </c>
      <c r="P59" s="97" t="s">
        <v>16</v>
      </c>
      <c r="Q59" s="103" t="s">
        <v>17</v>
      </c>
      <c r="R59" s="11" t="s">
        <v>18</v>
      </c>
      <c r="S59" s="104" t="s">
        <v>19</v>
      </c>
      <c r="T59" s="11" t="s">
        <v>20</v>
      </c>
      <c r="U59" s="11" t="s">
        <v>21</v>
      </c>
      <c r="V59" s="104" t="s">
        <v>22</v>
      </c>
      <c r="W59" s="57" t="s">
        <v>45</v>
      </c>
      <c r="X59" s="58" t="s">
        <v>46</v>
      </c>
      <c r="Y59" s="59" t="s">
        <v>47</v>
      </c>
      <c r="Z59" s="60" t="s">
        <v>45</v>
      </c>
      <c r="AA59" s="59" t="s">
        <v>45</v>
      </c>
    </row>
    <row r="60" spans="1:27" ht="13.5" thickBot="1" x14ac:dyDescent="0.25">
      <c r="A60" s="87" t="s">
        <v>55</v>
      </c>
      <c r="B60" s="8" t="s">
        <v>24</v>
      </c>
      <c r="C60" s="98" t="s">
        <v>25</v>
      </c>
      <c r="D60" s="92" t="s">
        <v>26</v>
      </c>
      <c r="E60" s="8" t="s">
        <v>26</v>
      </c>
      <c r="F60" s="105" t="s">
        <v>27</v>
      </c>
      <c r="G60" s="92" t="s">
        <v>26</v>
      </c>
      <c r="H60" s="8" t="s">
        <v>26</v>
      </c>
      <c r="I60" s="105" t="s">
        <v>27</v>
      </c>
      <c r="J60" s="8" t="s">
        <v>26</v>
      </c>
      <c r="K60" s="8" t="s">
        <v>26</v>
      </c>
      <c r="L60" s="105" t="s">
        <v>27</v>
      </c>
      <c r="M60" s="8"/>
      <c r="N60" s="115"/>
      <c r="O60" s="92"/>
      <c r="P60" s="115"/>
      <c r="Q60" s="112"/>
      <c r="R60" s="7"/>
      <c r="S60" s="105" t="s">
        <v>27</v>
      </c>
      <c r="T60" s="7"/>
      <c r="U60" s="7"/>
      <c r="V60" s="105" t="s">
        <v>27</v>
      </c>
      <c r="W60" s="61" t="s">
        <v>5</v>
      </c>
      <c r="X60" s="62" t="s">
        <v>49</v>
      </c>
      <c r="Y60" s="63" t="s">
        <v>50</v>
      </c>
      <c r="Z60" s="64" t="s">
        <v>51</v>
      </c>
      <c r="AA60" s="63" t="s">
        <v>52</v>
      </c>
    </row>
    <row r="61" spans="1:27" ht="13.5" thickTop="1" x14ac:dyDescent="0.2">
      <c r="A61" s="20" t="s">
        <v>28</v>
      </c>
      <c r="B61" s="47">
        <v>996</v>
      </c>
      <c r="C61" s="99">
        <v>32</v>
      </c>
      <c r="D61" s="19">
        <v>201</v>
      </c>
      <c r="E61" s="43">
        <v>8</v>
      </c>
      <c r="F61" s="106">
        <v>0.94</v>
      </c>
      <c r="G61" s="33">
        <v>242</v>
      </c>
      <c r="H61" s="32">
        <v>7</v>
      </c>
      <c r="I61" s="106">
        <v>0.97</v>
      </c>
      <c r="J61" s="32">
        <v>493</v>
      </c>
      <c r="K61" s="32">
        <v>21</v>
      </c>
      <c r="L61" s="106">
        <v>0.94</v>
      </c>
      <c r="M61" s="34">
        <v>7.91</v>
      </c>
      <c r="N61" s="116">
        <v>7.61</v>
      </c>
      <c r="O61" s="93">
        <v>849</v>
      </c>
      <c r="P61" s="99">
        <v>755</v>
      </c>
      <c r="Q61" s="16">
        <v>39.5</v>
      </c>
      <c r="R61" s="48">
        <v>8.4700000000000006</v>
      </c>
      <c r="S61" s="106">
        <v>0.69</v>
      </c>
      <c r="T61" s="16">
        <v>5.4</v>
      </c>
      <c r="U61" s="16">
        <v>1.38</v>
      </c>
      <c r="V61" s="106">
        <v>0.63</v>
      </c>
      <c r="W61" s="65">
        <f t="shared" ref="W61:W72" si="20">C61/$E$2</f>
        <v>0.27826086956521739</v>
      </c>
      <c r="X61" s="66">
        <f t="shared" ref="X61:X72" si="21">(C61*D61)/1000</f>
        <v>6.4320000000000004</v>
      </c>
      <c r="Y61" s="67">
        <f t="shared" ref="Y61:Y72" si="22">(X61)/$G$3</f>
        <v>0.71466666666666667</v>
      </c>
      <c r="Z61" s="68">
        <f t="shared" ref="Z61:Z72" si="23">(C61*G61)/1000</f>
        <v>7.7439999999999998</v>
      </c>
      <c r="AA61" s="67">
        <f t="shared" ref="AA61:AA72" si="24">(Z61)/$I$3</f>
        <v>0.33669565217391301</v>
      </c>
    </row>
    <row r="62" spans="1:27" x14ac:dyDescent="0.2">
      <c r="A62" s="20" t="s">
        <v>29</v>
      </c>
      <c r="B62" s="47">
        <v>1034</v>
      </c>
      <c r="C62" s="99">
        <v>37</v>
      </c>
      <c r="D62" s="3">
        <v>174</v>
      </c>
      <c r="E62" s="28">
        <v>3</v>
      </c>
      <c r="F62" s="107">
        <v>0.98</v>
      </c>
      <c r="G62" s="35">
        <v>140</v>
      </c>
      <c r="H62" s="28">
        <v>5</v>
      </c>
      <c r="I62" s="107">
        <v>0.96</v>
      </c>
      <c r="J62" s="28">
        <v>364</v>
      </c>
      <c r="K62" s="28">
        <v>17</v>
      </c>
      <c r="L62" s="107">
        <v>0.94</v>
      </c>
      <c r="M62" s="36">
        <v>7.8625000000000007</v>
      </c>
      <c r="N62" s="117">
        <v>7.5750000000000002</v>
      </c>
      <c r="O62" s="37">
        <v>926.75</v>
      </c>
      <c r="P62" s="118">
        <v>715.25</v>
      </c>
      <c r="Q62" s="16">
        <v>33.799999999999997</v>
      </c>
      <c r="R62" s="48">
        <v>4.5999999999999996</v>
      </c>
      <c r="S62" s="107">
        <v>0.88</v>
      </c>
      <c r="T62" s="16">
        <v>3.8950000000000005</v>
      </c>
      <c r="U62" s="16">
        <v>0.84599999999999986</v>
      </c>
      <c r="V62" s="107">
        <v>0.75</v>
      </c>
      <c r="W62" s="65">
        <f t="shared" si="20"/>
        <v>0.32173913043478258</v>
      </c>
      <c r="X62" s="66">
        <f t="shared" si="21"/>
        <v>6.4379999999999997</v>
      </c>
      <c r="Y62" s="67">
        <f t="shared" si="22"/>
        <v>0.71533333333333327</v>
      </c>
      <c r="Z62" s="68">
        <f t="shared" si="23"/>
        <v>5.18</v>
      </c>
      <c r="AA62" s="67">
        <f t="shared" si="24"/>
        <v>0.22521739130434781</v>
      </c>
    </row>
    <row r="63" spans="1:27" x14ac:dyDescent="0.2">
      <c r="A63" s="20" t="s">
        <v>30</v>
      </c>
      <c r="B63" s="47">
        <v>549</v>
      </c>
      <c r="C63" s="99">
        <v>18</v>
      </c>
      <c r="D63" s="3">
        <v>144</v>
      </c>
      <c r="E63" s="28">
        <v>5</v>
      </c>
      <c r="F63" s="107">
        <v>0.96</v>
      </c>
      <c r="G63" s="35">
        <v>233</v>
      </c>
      <c r="H63" s="28">
        <v>5</v>
      </c>
      <c r="I63" s="107">
        <v>0.98</v>
      </c>
      <c r="J63" s="28">
        <v>421</v>
      </c>
      <c r="K63" s="28">
        <v>21</v>
      </c>
      <c r="L63" s="107">
        <v>0.94</v>
      </c>
      <c r="M63" s="36">
        <v>7.7050000000000001</v>
      </c>
      <c r="N63" s="117">
        <v>7.7925000000000004</v>
      </c>
      <c r="O63" s="37">
        <v>1382</v>
      </c>
      <c r="P63" s="118">
        <v>883.75</v>
      </c>
      <c r="Q63" s="16">
        <v>51.2</v>
      </c>
      <c r="R63" s="48">
        <v>7.9</v>
      </c>
      <c r="S63" s="107">
        <v>0.82</v>
      </c>
      <c r="T63" s="16">
        <v>6.5</v>
      </c>
      <c r="U63" s="16">
        <v>1.73</v>
      </c>
      <c r="V63" s="107">
        <v>0.7</v>
      </c>
      <c r="W63" s="65">
        <f t="shared" si="20"/>
        <v>0.15652173913043479</v>
      </c>
      <c r="X63" s="66">
        <f t="shared" si="21"/>
        <v>2.5920000000000001</v>
      </c>
      <c r="Y63" s="67">
        <f t="shared" si="22"/>
        <v>0.28800000000000003</v>
      </c>
      <c r="Z63" s="68">
        <f t="shared" si="23"/>
        <v>4.194</v>
      </c>
      <c r="AA63" s="67">
        <f t="shared" si="24"/>
        <v>0.18234782608695652</v>
      </c>
    </row>
    <row r="64" spans="1:27" x14ac:dyDescent="0.2">
      <c r="A64" s="20" t="s">
        <v>31</v>
      </c>
      <c r="B64" s="47">
        <v>643</v>
      </c>
      <c r="C64" s="99">
        <v>21</v>
      </c>
      <c r="D64" s="3">
        <v>179</v>
      </c>
      <c r="E64" s="28">
        <v>5</v>
      </c>
      <c r="F64" s="107">
        <v>0.96</v>
      </c>
      <c r="G64" s="35">
        <v>266</v>
      </c>
      <c r="H64" s="28">
        <v>5</v>
      </c>
      <c r="I64" s="107">
        <v>0.98</v>
      </c>
      <c r="J64" s="28">
        <v>665</v>
      </c>
      <c r="K64" s="28">
        <v>23</v>
      </c>
      <c r="L64" s="107">
        <v>0.96</v>
      </c>
      <c r="M64" s="36">
        <v>7.7219999999999995</v>
      </c>
      <c r="N64" s="117">
        <v>7.81</v>
      </c>
      <c r="O64" s="37">
        <v>1170.4000000000001</v>
      </c>
      <c r="P64" s="118">
        <v>832.6</v>
      </c>
      <c r="Q64" s="16">
        <v>50.8</v>
      </c>
      <c r="R64" s="48">
        <v>7.9</v>
      </c>
      <c r="S64" s="107">
        <v>0.82</v>
      </c>
      <c r="T64" s="16">
        <v>9</v>
      </c>
      <c r="U64" s="16">
        <v>2.0299999999999998</v>
      </c>
      <c r="V64" s="107">
        <v>0.65</v>
      </c>
      <c r="W64" s="65">
        <f t="shared" si="20"/>
        <v>0.18260869565217391</v>
      </c>
      <c r="X64" s="66">
        <f t="shared" si="21"/>
        <v>3.7589999999999999</v>
      </c>
      <c r="Y64" s="67">
        <f t="shared" si="22"/>
        <v>0.41766666666666663</v>
      </c>
      <c r="Z64" s="68">
        <f t="shared" si="23"/>
        <v>5.5860000000000003</v>
      </c>
      <c r="AA64" s="67">
        <f t="shared" si="24"/>
        <v>0.24286956521739131</v>
      </c>
    </row>
    <row r="65" spans="1:27" x14ac:dyDescent="0.2">
      <c r="A65" s="20" t="s">
        <v>32</v>
      </c>
      <c r="B65" s="47">
        <v>602</v>
      </c>
      <c r="C65" s="99">
        <v>19</v>
      </c>
      <c r="D65" s="3">
        <v>104</v>
      </c>
      <c r="E65" s="28">
        <v>7</v>
      </c>
      <c r="F65" s="107">
        <v>0.92</v>
      </c>
      <c r="G65" s="35">
        <v>198</v>
      </c>
      <c r="H65" s="28">
        <v>4</v>
      </c>
      <c r="I65" s="107">
        <v>0.97</v>
      </c>
      <c r="J65" s="28">
        <v>406</v>
      </c>
      <c r="K65" s="28">
        <v>15</v>
      </c>
      <c r="L65" s="107">
        <v>0.96</v>
      </c>
      <c r="M65" s="36">
        <v>7.7475000000000005</v>
      </c>
      <c r="N65" s="117">
        <v>7.964999999999999</v>
      </c>
      <c r="O65" s="37">
        <v>1174.75</v>
      </c>
      <c r="P65" s="118">
        <v>825.25</v>
      </c>
      <c r="Q65" s="16">
        <v>51.2</v>
      </c>
      <c r="R65" s="48">
        <v>6.2</v>
      </c>
      <c r="S65" s="107">
        <v>0.84</v>
      </c>
      <c r="T65" s="16">
        <v>6.3</v>
      </c>
      <c r="U65" s="16">
        <v>1.45</v>
      </c>
      <c r="V65" s="107">
        <v>0.7</v>
      </c>
      <c r="W65" s="65">
        <f t="shared" si="20"/>
        <v>0.16521739130434782</v>
      </c>
      <c r="X65" s="66">
        <f t="shared" si="21"/>
        <v>1.976</v>
      </c>
      <c r="Y65" s="67">
        <f t="shared" si="22"/>
        <v>0.21955555555555556</v>
      </c>
      <c r="Z65" s="68">
        <f t="shared" si="23"/>
        <v>3.762</v>
      </c>
      <c r="AA65" s="67">
        <f t="shared" si="24"/>
        <v>0.16356521739130434</v>
      </c>
    </row>
    <row r="66" spans="1:27" x14ac:dyDescent="0.2">
      <c r="A66" s="20" t="s">
        <v>33</v>
      </c>
      <c r="B66" s="47">
        <v>624</v>
      </c>
      <c r="C66" s="99">
        <v>20</v>
      </c>
      <c r="D66" s="3">
        <v>169</v>
      </c>
      <c r="E66" s="28">
        <v>4</v>
      </c>
      <c r="F66" s="107">
        <v>0.97</v>
      </c>
      <c r="G66" s="35">
        <v>273</v>
      </c>
      <c r="H66" s="28">
        <v>6</v>
      </c>
      <c r="I66" s="107">
        <v>0.98</v>
      </c>
      <c r="J66" s="28">
        <v>535</v>
      </c>
      <c r="K66" s="28">
        <v>26</v>
      </c>
      <c r="L66" s="107">
        <v>0.95</v>
      </c>
      <c r="M66" s="36">
        <v>7.6174999999999997</v>
      </c>
      <c r="N66" s="117">
        <v>7.6525000000000007</v>
      </c>
      <c r="O66" s="37">
        <v>937.25</v>
      </c>
      <c r="P66" s="118">
        <v>817.25</v>
      </c>
      <c r="Q66" s="16">
        <v>41.2</v>
      </c>
      <c r="R66" s="48">
        <v>5</v>
      </c>
      <c r="S66" s="107">
        <v>0.87</v>
      </c>
      <c r="T66" s="16">
        <v>6.2</v>
      </c>
      <c r="U66" s="16">
        <v>4</v>
      </c>
      <c r="V66" s="107">
        <v>0.36</v>
      </c>
      <c r="W66" s="65">
        <f t="shared" si="20"/>
        <v>0.17391304347826086</v>
      </c>
      <c r="X66" s="66">
        <f t="shared" si="21"/>
        <v>3.38</v>
      </c>
      <c r="Y66" s="67">
        <f t="shared" si="22"/>
        <v>0.37555555555555553</v>
      </c>
      <c r="Z66" s="68">
        <f t="shared" si="23"/>
        <v>5.46</v>
      </c>
      <c r="AA66" s="67">
        <f t="shared" si="24"/>
        <v>0.2373913043478261</v>
      </c>
    </row>
    <row r="67" spans="1:27" x14ac:dyDescent="0.2">
      <c r="A67" s="20" t="s">
        <v>34</v>
      </c>
      <c r="B67" s="47">
        <v>674</v>
      </c>
      <c r="C67" s="99">
        <v>22</v>
      </c>
      <c r="D67" s="3">
        <v>94</v>
      </c>
      <c r="E67" s="28">
        <v>8</v>
      </c>
      <c r="F67" s="107">
        <v>0.92</v>
      </c>
      <c r="G67" s="35">
        <v>142</v>
      </c>
      <c r="H67" s="28">
        <v>6</v>
      </c>
      <c r="I67" s="107">
        <v>0.96</v>
      </c>
      <c r="J67" s="28">
        <v>380</v>
      </c>
      <c r="K67" s="28">
        <v>22</v>
      </c>
      <c r="L67" s="107">
        <v>0.95</v>
      </c>
      <c r="M67" s="36">
        <v>7.6679999999999993</v>
      </c>
      <c r="N67" s="117">
        <v>7.7299999999999995</v>
      </c>
      <c r="O67" s="37">
        <v>1077.4000000000001</v>
      </c>
      <c r="P67" s="118">
        <v>805.4</v>
      </c>
      <c r="Q67" s="16">
        <v>40.5</v>
      </c>
      <c r="R67" s="48">
        <v>7.2</v>
      </c>
      <c r="S67" s="107">
        <v>0.78</v>
      </c>
      <c r="T67" s="16">
        <v>5.2</v>
      </c>
      <c r="U67" s="16">
        <v>2.1</v>
      </c>
      <c r="V67" s="107">
        <v>0.55000000000000004</v>
      </c>
      <c r="W67" s="65">
        <f t="shared" si="20"/>
        <v>0.19130434782608696</v>
      </c>
      <c r="X67" s="66">
        <f t="shared" si="21"/>
        <v>2.0680000000000001</v>
      </c>
      <c r="Y67" s="67">
        <f t="shared" si="22"/>
        <v>0.22977777777777778</v>
      </c>
      <c r="Z67" s="68">
        <f t="shared" si="23"/>
        <v>3.1240000000000001</v>
      </c>
      <c r="AA67" s="67">
        <f t="shared" si="24"/>
        <v>0.13582608695652174</v>
      </c>
    </row>
    <row r="68" spans="1:27" x14ac:dyDescent="0.2">
      <c r="A68" s="20" t="s">
        <v>35</v>
      </c>
      <c r="B68" s="46">
        <v>827</v>
      </c>
      <c r="C68" s="99">
        <v>27</v>
      </c>
      <c r="D68" s="3">
        <v>122</v>
      </c>
      <c r="E68" s="28">
        <v>8</v>
      </c>
      <c r="F68" s="107">
        <v>0.92</v>
      </c>
      <c r="G68" s="35">
        <v>168</v>
      </c>
      <c r="H68" s="28">
        <v>6</v>
      </c>
      <c r="I68" s="107">
        <v>0.96</v>
      </c>
      <c r="J68" s="28">
        <v>350</v>
      </c>
      <c r="K68" s="28">
        <v>23</v>
      </c>
      <c r="L68" s="107">
        <v>0.93</v>
      </c>
      <c r="M68" s="36">
        <v>7.5324999999999998</v>
      </c>
      <c r="N68" s="118">
        <v>7.6899999999999995</v>
      </c>
      <c r="O68" s="37">
        <v>909.25</v>
      </c>
      <c r="P68" s="118">
        <v>768.5</v>
      </c>
      <c r="Q68" s="16">
        <v>40.6</v>
      </c>
      <c r="R68" s="48">
        <v>10.3</v>
      </c>
      <c r="S68" s="107">
        <v>0.72</v>
      </c>
      <c r="T68" s="16">
        <v>4.9000000000000004</v>
      </c>
      <c r="U68" s="16">
        <v>2.96</v>
      </c>
      <c r="V68" s="107">
        <v>0.69</v>
      </c>
      <c r="W68" s="65">
        <f t="shared" si="20"/>
        <v>0.23478260869565218</v>
      </c>
      <c r="X68" s="66">
        <f t="shared" si="21"/>
        <v>3.294</v>
      </c>
      <c r="Y68" s="67">
        <f t="shared" si="22"/>
        <v>0.36599999999999999</v>
      </c>
      <c r="Z68" s="68">
        <f t="shared" si="23"/>
        <v>4.5359999999999996</v>
      </c>
      <c r="AA68" s="67">
        <f t="shared" si="24"/>
        <v>0.19721739130434782</v>
      </c>
    </row>
    <row r="69" spans="1:27" x14ac:dyDescent="0.2">
      <c r="A69" s="20" t="s">
        <v>36</v>
      </c>
      <c r="B69" s="46">
        <v>715</v>
      </c>
      <c r="C69" s="99">
        <v>24</v>
      </c>
      <c r="D69" s="3">
        <v>111</v>
      </c>
      <c r="E69" s="28">
        <v>9</v>
      </c>
      <c r="F69" s="107">
        <v>0.92</v>
      </c>
      <c r="G69" s="35">
        <v>193</v>
      </c>
      <c r="H69" s="28">
        <v>6</v>
      </c>
      <c r="I69" s="107">
        <v>0.96</v>
      </c>
      <c r="J69" s="28">
        <v>530</v>
      </c>
      <c r="K69" s="28">
        <v>38</v>
      </c>
      <c r="L69" s="107">
        <v>0.92</v>
      </c>
      <c r="M69" s="36">
        <v>7.5550000000000006</v>
      </c>
      <c r="N69" s="118">
        <v>7.79</v>
      </c>
      <c r="O69" s="37">
        <v>1077</v>
      </c>
      <c r="P69" s="118">
        <v>958</v>
      </c>
      <c r="Q69" s="16">
        <v>45.2</v>
      </c>
      <c r="R69" s="48">
        <v>10.199999999999999</v>
      </c>
      <c r="S69" s="107">
        <v>0.77</v>
      </c>
      <c r="T69" s="16">
        <v>6.9</v>
      </c>
      <c r="U69" s="16">
        <v>2.4500000000000002</v>
      </c>
      <c r="V69" s="107">
        <v>0.56999999999999995</v>
      </c>
      <c r="W69" s="65">
        <f t="shared" si="20"/>
        <v>0.20869565217391303</v>
      </c>
      <c r="X69" s="66">
        <f t="shared" si="21"/>
        <v>2.6640000000000001</v>
      </c>
      <c r="Y69" s="67">
        <f t="shared" si="22"/>
        <v>0.29600000000000004</v>
      </c>
      <c r="Z69" s="68">
        <f t="shared" si="23"/>
        <v>4.6319999999999997</v>
      </c>
      <c r="AA69" s="67">
        <f t="shared" si="24"/>
        <v>0.20139130434782607</v>
      </c>
    </row>
    <row r="70" spans="1:27" x14ac:dyDescent="0.2">
      <c r="A70" s="20" t="s">
        <v>37</v>
      </c>
      <c r="B70" s="46">
        <v>625</v>
      </c>
      <c r="C70" s="99">
        <v>20</v>
      </c>
      <c r="D70" s="3">
        <v>130</v>
      </c>
      <c r="E70" s="28">
        <v>6</v>
      </c>
      <c r="F70" s="107">
        <v>0.95</v>
      </c>
      <c r="G70" s="35">
        <v>204</v>
      </c>
      <c r="H70" s="28">
        <v>7</v>
      </c>
      <c r="I70" s="107">
        <v>0.96</v>
      </c>
      <c r="J70" s="28">
        <v>430</v>
      </c>
      <c r="K70" s="28">
        <v>24</v>
      </c>
      <c r="L70" s="107">
        <v>0.94</v>
      </c>
      <c r="M70" s="36">
        <v>7.5200000000000005</v>
      </c>
      <c r="N70" s="118">
        <v>7.6020000000000012</v>
      </c>
      <c r="O70" s="37">
        <v>1292.8</v>
      </c>
      <c r="P70" s="118">
        <v>854.4</v>
      </c>
      <c r="Q70" s="16">
        <v>48.2</v>
      </c>
      <c r="R70" s="48">
        <v>11.1</v>
      </c>
      <c r="S70" s="107">
        <v>0.76</v>
      </c>
      <c r="T70" s="16">
        <v>5.8</v>
      </c>
      <c r="U70" s="16">
        <v>3.59</v>
      </c>
      <c r="V70" s="107">
        <v>0.44</v>
      </c>
      <c r="W70" s="65">
        <f t="shared" si="20"/>
        <v>0.17391304347826086</v>
      </c>
      <c r="X70" s="66">
        <f t="shared" si="21"/>
        <v>2.6</v>
      </c>
      <c r="Y70" s="67">
        <f t="shared" si="22"/>
        <v>0.28888888888888892</v>
      </c>
      <c r="Z70" s="68">
        <f t="shared" si="23"/>
        <v>4.08</v>
      </c>
      <c r="AA70" s="67">
        <f t="shared" si="24"/>
        <v>0.1773913043478261</v>
      </c>
    </row>
    <row r="71" spans="1:27" x14ac:dyDescent="0.2">
      <c r="A71" s="20" t="s">
        <v>38</v>
      </c>
      <c r="B71" s="46">
        <v>553</v>
      </c>
      <c r="C71" s="99">
        <v>18</v>
      </c>
      <c r="D71" s="3">
        <v>167</v>
      </c>
      <c r="E71" s="28">
        <v>7</v>
      </c>
      <c r="F71" s="107">
        <v>0.96</v>
      </c>
      <c r="G71" s="35">
        <v>235</v>
      </c>
      <c r="H71" s="28">
        <v>7</v>
      </c>
      <c r="I71" s="107">
        <v>0.97</v>
      </c>
      <c r="J71" s="28">
        <v>615</v>
      </c>
      <c r="K71" s="28">
        <v>26</v>
      </c>
      <c r="L71" s="107">
        <v>0.95</v>
      </c>
      <c r="M71" s="36">
        <v>7.7575000000000003</v>
      </c>
      <c r="N71" s="118">
        <v>7.56</v>
      </c>
      <c r="O71" s="37">
        <v>1311.5</v>
      </c>
      <c r="P71" s="118">
        <v>1103</v>
      </c>
      <c r="Q71" s="16">
        <v>51</v>
      </c>
      <c r="R71" s="48">
        <v>4.0999999999999996</v>
      </c>
      <c r="S71" s="107">
        <v>0.91</v>
      </c>
      <c r="T71" s="16">
        <v>7.5</v>
      </c>
      <c r="U71" s="16">
        <v>1.29</v>
      </c>
      <c r="V71" s="107">
        <v>0.81</v>
      </c>
      <c r="W71" s="65">
        <f t="shared" si="20"/>
        <v>0.15652173913043479</v>
      </c>
      <c r="X71" s="66">
        <f t="shared" si="21"/>
        <v>3.0059999999999998</v>
      </c>
      <c r="Y71" s="67">
        <f t="shared" si="22"/>
        <v>0.33399999999999996</v>
      </c>
      <c r="Z71" s="68">
        <f t="shared" si="23"/>
        <v>4.2300000000000004</v>
      </c>
      <c r="AA71" s="67">
        <f t="shared" si="24"/>
        <v>0.1839130434782609</v>
      </c>
    </row>
    <row r="72" spans="1:27" ht="13.5" thickBot="1" x14ac:dyDescent="0.25">
      <c r="A72" s="20" t="s">
        <v>39</v>
      </c>
      <c r="B72" s="46">
        <v>563</v>
      </c>
      <c r="C72" s="100">
        <v>18</v>
      </c>
      <c r="D72" s="3">
        <v>136.19999999999999</v>
      </c>
      <c r="E72" s="28">
        <v>5.7</v>
      </c>
      <c r="F72" s="107">
        <v>0.95779999999999998</v>
      </c>
      <c r="G72" s="38">
        <v>242.5</v>
      </c>
      <c r="H72" s="29">
        <v>5</v>
      </c>
      <c r="I72" s="107">
        <v>0.97929999999999995</v>
      </c>
      <c r="J72" s="29">
        <v>516</v>
      </c>
      <c r="K72" s="29">
        <v>25.47</v>
      </c>
      <c r="L72" s="107">
        <v>0.95</v>
      </c>
      <c r="M72" s="39">
        <v>7.8</v>
      </c>
      <c r="N72" s="119">
        <v>7.77</v>
      </c>
      <c r="O72" s="94">
        <v>1133</v>
      </c>
      <c r="P72" s="118">
        <v>806.5</v>
      </c>
      <c r="Q72" s="16">
        <v>49.72</v>
      </c>
      <c r="R72" s="48">
        <v>11.244999999999999</v>
      </c>
      <c r="S72" s="107">
        <v>0.77380000000000004</v>
      </c>
      <c r="T72" s="16">
        <v>7.52</v>
      </c>
      <c r="U72" s="16">
        <v>0.86</v>
      </c>
      <c r="V72" s="107">
        <v>0.88</v>
      </c>
      <c r="W72" s="65">
        <f t="shared" si="20"/>
        <v>0.15652173913043479</v>
      </c>
      <c r="X72" s="66">
        <f t="shared" si="21"/>
        <v>2.4516</v>
      </c>
      <c r="Y72" s="67">
        <f t="shared" si="22"/>
        <v>0.27239999999999998</v>
      </c>
      <c r="Z72" s="68">
        <f t="shared" si="23"/>
        <v>4.3650000000000002</v>
      </c>
      <c r="AA72" s="67">
        <f t="shared" si="24"/>
        <v>0.18978260869565219</v>
      </c>
    </row>
    <row r="73" spans="1:27" ht="13.5" thickTop="1" x14ac:dyDescent="0.2">
      <c r="A73" s="90" t="s">
        <v>56</v>
      </c>
      <c r="B73" s="21">
        <f>SUM(B61:B72)</f>
        <v>8405</v>
      </c>
      <c r="C73" s="101"/>
      <c r="D73" s="95"/>
      <c r="E73" s="30"/>
      <c r="F73" s="108"/>
      <c r="G73" s="95"/>
      <c r="H73" s="30"/>
      <c r="I73" s="108"/>
      <c r="J73" s="30"/>
      <c r="K73" s="30"/>
      <c r="L73" s="108"/>
      <c r="M73" s="23"/>
      <c r="N73" s="101"/>
      <c r="O73" s="110"/>
      <c r="P73" s="121"/>
      <c r="Q73" s="113"/>
      <c r="R73" s="40"/>
      <c r="S73" s="108"/>
      <c r="T73" s="40"/>
      <c r="U73" s="40"/>
      <c r="V73" s="108"/>
      <c r="W73" s="138"/>
      <c r="X73" s="139"/>
      <c r="Y73" s="140"/>
      <c r="Z73" s="141"/>
      <c r="AA73" s="142"/>
    </row>
    <row r="74" spans="1:27" ht="13.5" thickBot="1" x14ac:dyDescent="0.25">
      <c r="A74" s="91" t="s">
        <v>57</v>
      </c>
      <c r="B74" s="41">
        <f t="shared" ref="B74:V74" si="25">AVERAGE(B61:B72)</f>
        <v>700.41666666666663</v>
      </c>
      <c r="C74" s="102">
        <f t="shared" si="25"/>
        <v>23</v>
      </c>
      <c r="D74" s="96">
        <f t="shared" si="25"/>
        <v>144.26666666666668</v>
      </c>
      <c r="E74" s="80">
        <f t="shared" si="25"/>
        <v>6.3083333333333336</v>
      </c>
      <c r="F74" s="109">
        <f>AVERAGE(F61:F72)</f>
        <v>0.94648333333333323</v>
      </c>
      <c r="G74" s="96">
        <f>AVERAGE(G61:G72)</f>
        <v>211.375</v>
      </c>
      <c r="H74" s="80">
        <f>AVERAGE(H61:H72)</f>
        <v>5.75</v>
      </c>
      <c r="I74" s="109">
        <f>AVERAGE(I61:I72)</f>
        <v>0.96910833333333335</v>
      </c>
      <c r="J74" s="80">
        <f t="shared" si="25"/>
        <v>475.41666666666669</v>
      </c>
      <c r="K74" s="80">
        <f t="shared" si="25"/>
        <v>23.455833333333334</v>
      </c>
      <c r="L74" s="109">
        <f>AVERAGE(L61:L72)</f>
        <v>0.94416666666666649</v>
      </c>
      <c r="M74" s="81">
        <f t="shared" si="25"/>
        <v>7.6997916666666661</v>
      </c>
      <c r="N74" s="120">
        <f t="shared" si="25"/>
        <v>7.71225</v>
      </c>
      <c r="O74" s="111">
        <f t="shared" si="25"/>
        <v>1103.425</v>
      </c>
      <c r="P74" s="122">
        <f t="shared" si="25"/>
        <v>843.74166666666667</v>
      </c>
      <c r="Q74" s="114">
        <f t="shared" si="25"/>
        <v>45.243333333333332</v>
      </c>
      <c r="R74" s="81">
        <f t="shared" si="25"/>
        <v>7.8512500000000003</v>
      </c>
      <c r="S74" s="109">
        <f t="shared" si="25"/>
        <v>0.80281666666666662</v>
      </c>
      <c r="T74" s="81">
        <f t="shared" si="25"/>
        <v>6.2595833333333326</v>
      </c>
      <c r="U74" s="81">
        <f t="shared" si="25"/>
        <v>2.0571666666666664</v>
      </c>
      <c r="V74" s="109">
        <f t="shared" si="25"/>
        <v>0.64416666666666667</v>
      </c>
      <c r="W74" s="133">
        <f>C74/$E$2</f>
        <v>0.2</v>
      </c>
      <c r="X74" s="134">
        <f>(C74*D74)/1000</f>
        <v>3.3181333333333338</v>
      </c>
      <c r="Y74" s="135">
        <f>(X74)/$G$3</f>
        <v>0.36868148148148155</v>
      </c>
      <c r="Z74" s="136">
        <f>(C74*G74)/1000</f>
        <v>4.8616250000000001</v>
      </c>
      <c r="AA74" s="137">
        <f>(Z74)/$I$3</f>
        <v>0.21137500000000001</v>
      </c>
    </row>
    <row r="75" spans="1:27" ht="13.5" thickTop="1" x14ac:dyDescent="0.2"/>
    <row r="76" spans="1:27" ht="13.5" thickBot="1" x14ac:dyDescent="0.25"/>
    <row r="77" spans="1:27" ht="13.5" thickTop="1" x14ac:dyDescent="0.2">
      <c r="A77" s="86" t="s">
        <v>4</v>
      </c>
      <c r="B77" s="11" t="s">
        <v>5</v>
      </c>
      <c r="C77" s="97" t="s">
        <v>5</v>
      </c>
      <c r="D77" s="103" t="s">
        <v>6</v>
      </c>
      <c r="E77" s="11" t="s">
        <v>7</v>
      </c>
      <c r="F77" s="104" t="s">
        <v>1</v>
      </c>
      <c r="G77" s="103" t="s">
        <v>8</v>
      </c>
      <c r="H77" s="11" t="s">
        <v>9</v>
      </c>
      <c r="I77" s="104" t="s">
        <v>2</v>
      </c>
      <c r="J77" s="11" t="s">
        <v>10</v>
      </c>
      <c r="K77" s="11" t="s">
        <v>11</v>
      </c>
      <c r="L77" s="104" t="s">
        <v>12</v>
      </c>
      <c r="M77" s="11" t="s">
        <v>13</v>
      </c>
      <c r="N77" s="97" t="s">
        <v>14</v>
      </c>
      <c r="O77" s="103" t="s">
        <v>15</v>
      </c>
      <c r="P77" s="97" t="s">
        <v>16</v>
      </c>
      <c r="Q77" s="103" t="s">
        <v>17</v>
      </c>
      <c r="R77" s="11" t="s">
        <v>18</v>
      </c>
      <c r="S77" s="104" t="s">
        <v>19</v>
      </c>
      <c r="T77" s="11" t="s">
        <v>20</v>
      </c>
      <c r="U77" s="11" t="s">
        <v>21</v>
      </c>
      <c r="V77" s="104" t="s">
        <v>22</v>
      </c>
      <c r="W77" s="57" t="s">
        <v>45</v>
      </c>
      <c r="X77" s="58" t="s">
        <v>46</v>
      </c>
      <c r="Y77" s="59" t="s">
        <v>47</v>
      </c>
      <c r="Z77" s="60" t="s">
        <v>45</v>
      </c>
      <c r="AA77" s="59" t="s">
        <v>45</v>
      </c>
    </row>
    <row r="78" spans="1:27" ht="13.5" thickBot="1" x14ac:dyDescent="0.25">
      <c r="A78" s="87" t="s">
        <v>58</v>
      </c>
      <c r="B78" s="8" t="s">
        <v>24</v>
      </c>
      <c r="C78" s="98" t="s">
        <v>25</v>
      </c>
      <c r="D78" s="92" t="s">
        <v>26</v>
      </c>
      <c r="E78" s="8" t="s">
        <v>26</v>
      </c>
      <c r="F78" s="105" t="s">
        <v>27</v>
      </c>
      <c r="G78" s="92" t="s">
        <v>26</v>
      </c>
      <c r="H78" s="8" t="s">
        <v>26</v>
      </c>
      <c r="I78" s="105" t="s">
        <v>27</v>
      </c>
      <c r="J78" s="8" t="s">
        <v>26</v>
      </c>
      <c r="K78" s="8" t="s">
        <v>26</v>
      </c>
      <c r="L78" s="105" t="s">
        <v>27</v>
      </c>
      <c r="M78" s="8"/>
      <c r="N78" s="115"/>
      <c r="O78" s="92"/>
      <c r="P78" s="115"/>
      <c r="Q78" s="112"/>
      <c r="R78" s="7"/>
      <c r="S78" s="105" t="s">
        <v>27</v>
      </c>
      <c r="T78" s="7"/>
      <c r="U78" s="7"/>
      <c r="V78" s="105" t="s">
        <v>27</v>
      </c>
      <c r="W78" s="61" t="s">
        <v>5</v>
      </c>
      <c r="X78" s="62" t="s">
        <v>49</v>
      </c>
      <c r="Y78" s="63" t="s">
        <v>50</v>
      </c>
      <c r="Z78" s="64" t="s">
        <v>51</v>
      </c>
      <c r="AA78" s="63" t="s">
        <v>52</v>
      </c>
    </row>
    <row r="79" spans="1:27" ht="13.5" thickTop="1" x14ac:dyDescent="0.2">
      <c r="A79" s="20" t="s">
        <v>28</v>
      </c>
      <c r="B79" s="47">
        <v>932</v>
      </c>
      <c r="C79" s="99">
        <v>30</v>
      </c>
      <c r="D79" s="19">
        <v>191</v>
      </c>
      <c r="E79" s="43">
        <v>12</v>
      </c>
      <c r="F79" s="106">
        <v>0.91</v>
      </c>
      <c r="G79" s="33">
        <v>283</v>
      </c>
      <c r="H79" s="32">
        <v>10</v>
      </c>
      <c r="I79" s="106">
        <v>0.95</v>
      </c>
      <c r="J79" s="32">
        <v>601</v>
      </c>
      <c r="K79" s="32">
        <v>43</v>
      </c>
      <c r="L79" s="106">
        <v>0.91</v>
      </c>
      <c r="M79" s="34">
        <v>7.88</v>
      </c>
      <c r="N79" s="116">
        <v>7.89</v>
      </c>
      <c r="O79" s="93">
        <v>1187</v>
      </c>
      <c r="P79" s="99">
        <v>1101</v>
      </c>
      <c r="Q79" s="16">
        <v>62.4</v>
      </c>
      <c r="R79" s="48">
        <v>9</v>
      </c>
      <c r="S79" s="106">
        <v>0.81</v>
      </c>
      <c r="T79" s="16">
        <v>8</v>
      </c>
      <c r="U79" s="16">
        <v>1.24</v>
      </c>
      <c r="V79" s="106">
        <v>0.83</v>
      </c>
      <c r="W79" s="65">
        <f t="shared" ref="W79:W90" si="26">C79/$E$2</f>
        <v>0.2608695652173913</v>
      </c>
      <c r="X79" s="66">
        <f t="shared" ref="X79:X90" si="27">(C79*D79)/1000</f>
        <v>5.73</v>
      </c>
      <c r="Y79" s="67">
        <f t="shared" ref="Y79:Y90" si="28">(X79)/$G$3</f>
        <v>0.63666666666666671</v>
      </c>
      <c r="Z79" s="68">
        <f t="shared" ref="Z79:Z90" si="29">(C79*G79)/1000</f>
        <v>8.49</v>
      </c>
      <c r="AA79" s="67">
        <f t="shared" ref="AA79:AA90" si="30">(Z79)/$I$3</f>
        <v>0.36913043478260871</v>
      </c>
    </row>
    <row r="80" spans="1:27" x14ac:dyDescent="0.2">
      <c r="A80" s="20" t="s">
        <v>29</v>
      </c>
      <c r="B80" s="47">
        <v>430</v>
      </c>
      <c r="C80" s="99">
        <v>15</v>
      </c>
      <c r="D80" s="3">
        <v>103</v>
      </c>
      <c r="E80" s="28">
        <v>8</v>
      </c>
      <c r="F80" s="107">
        <v>0.91</v>
      </c>
      <c r="G80" s="35">
        <v>213</v>
      </c>
      <c r="H80" s="28">
        <v>5</v>
      </c>
      <c r="I80" s="107">
        <v>0.98</v>
      </c>
      <c r="J80" s="28">
        <v>422</v>
      </c>
      <c r="K80" s="28">
        <v>26</v>
      </c>
      <c r="L80" s="107">
        <v>0.94</v>
      </c>
      <c r="M80" s="36">
        <v>7.9924999999999997</v>
      </c>
      <c r="N80" s="117">
        <v>8.0325000000000006</v>
      </c>
      <c r="O80" s="37">
        <v>1234</v>
      </c>
      <c r="P80" s="118">
        <v>813</v>
      </c>
      <c r="Q80" s="16">
        <v>57.3</v>
      </c>
      <c r="R80" s="48">
        <v>7</v>
      </c>
      <c r="S80" s="107">
        <v>0.89</v>
      </c>
      <c r="T80" s="16">
        <v>6.5</v>
      </c>
      <c r="U80" s="16">
        <v>2.42</v>
      </c>
      <c r="V80" s="107">
        <v>0.6</v>
      </c>
      <c r="W80" s="65">
        <f t="shared" si="26"/>
        <v>0.13043478260869565</v>
      </c>
      <c r="X80" s="66">
        <f t="shared" si="27"/>
        <v>1.5449999999999999</v>
      </c>
      <c r="Y80" s="67">
        <f t="shared" si="28"/>
        <v>0.17166666666666666</v>
      </c>
      <c r="Z80" s="68">
        <f t="shared" si="29"/>
        <v>3.1949999999999998</v>
      </c>
      <c r="AA80" s="67">
        <f t="shared" si="30"/>
        <v>0.13891304347826086</v>
      </c>
    </row>
    <row r="81" spans="1:27" x14ac:dyDescent="0.2">
      <c r="A81" s="20" t="s">
        <v>30</v>
      </c>
      <c r="B81" s="47">
        <v>943</v>
      </c>
      <c r="C81" s="99">
        <v>30</v>
      </c>
      <c r="D81" s="3">
        <v>126</v>
      </c>
      <c r="E81" s="28">
        <v>8</v>
      </c>
      <c r="F81" s="107">
        <v>0.9</v>
      </c>
      <c r="G81" s="35">
        <v>158</v>
      </c>
      <c r="H81" s="28">
        <v>9</v>
      </c>
      <c r="I81" s="107">
        <v>0.9</v>
      </c>
      <c r="J81" s="28">
        <v>316</v>
      </c>
      <c r="K81" s="28">
        <v>35</v>
      </c>
      <c r="L81" s="107">
        <v>0.86</v>
      </c>
      <c r="M81" s="36">
        <v>7.8725000000000005</v>
      </c>
      <c r="N81" s="117">
        <v>8.2100000000000009</v>
      </c>
      <c r="O81" s="37">
        <v>813</v>
      </c>
      <c r="P81" s="118">
        <v>590.5</v>
      </c>
      <c r="Q81" s="16">
        <v>34.4</v>
      </c>
      <c r="R81" s="48">
        <v>8</v>
      </c>
      <c r="S81" s="107">
        <v>0.7</v>
      </c>
      <c r="T81" s="16">
        <v>4.0999999999999996</v>
      </c>
      <c r="U81" s="16">
        <v>2.15</v>
      </c>
      <c r="V81" s="107">
        <v>0.34</v>
      </c>
      <c r="W81" s="65">
        <f t="shared" si="26"/>
        <v>0.2608695652173913</v>
      </c>
      <c r="X81" s="66">
        <f t="shared" si="27"/>
        <v>3.78</v>
      </c>
      <c r="Y81" s="67">
        <f t="shared" si="28"/>
        <v>0.42</v>
      </c>
      <c r="Z81" s="68">
        <f t="shared" si="29"/>
        <v>4.74</v>
      </c>
      <c r="AA81" s="67">
        <f t="shared" si="30"/>
        <v>0.20608695652173914</v>
      </c>
    </row>
    <row r="82" spans="1:27" x14ac:dyDescent="0.2">
      <c r="A82" s="20" t="s">
        <v>31</v>
      </c>
      <c r="B82" s="47">
        <v>905</v>
      </c>
      <c r="C82" s="99">
        <v>30</v>
      </c>
      <c r="D82" s="3">
        <v>80</v>
      </c>
      <c r="E82" s="28">
        <v>9</v>
      </c>
      <c r="F82" s="107">
        <v>0.81</v>
      </c>
      <c r="G82" s="35">
        <v>102</v>
      </c>
      <c r="H82" s="28">
        <v>6</v>
      </c>
      <c r="I82" s="107">
        <v>0.94</v>
      </c>
      <c r="J82" s="28">
        <v>237</v>
      </c>
      <c r="K82" s="28">
        <v>18</v>
      </c>
      <c r="L82" s="107">
        <v>0.9</v>
      </c>
      <c r="M82" s="36">
        <v>7.6739999999999995</v>
      </c>
      <c r="N82" s="117">
        <v>7.7179999999999991</v>
      </c>
      <c r="O82" s="37">
        <v>921.2</v>
      </c>
      <c r="P82" s="118">
        <v>1978.8</v>
      </c>
      <c r="Q82" s="16">
        <v>28</v>
      </c>
      <c r="R82" s="48">
        <v>5.3</v>
      </c>
      <c r="S82" s="107">
        <v>0.74</v>
      </c>
      <c r="T82" s="16">
        <v>3.6</v>
      </c>
      <c r="U82" s="16">
        <v>1.55</v>
      </c>
      <c r="V82" s="107">
        <v>0.71</v>
      </c>
      <c r="W82" s="65">
        <f t="shared" si="26"/>
        <v>0.2608695652173913</v>
      </c>
      <c r="X82" s="66">
        <f t="shared" si="27"/>
        <v>2.4</v>
      </c>
      <c r="Y82" s="67">
        <f t="shared" si="28"/>
        <v>0.26666666666666666</v>
      </c>
      <c r="Z82" s="68">
        <f t="shared" si="29"/>
        <v>3.06</v>
      </c>
      <c r="AA82" s="67">
        <f t="shared" si="30"/>
        <v>0.13304347826086957</v>
      </c>
    </row>
    <row r="83" spans="1:27" x14ac:dyDescent="0.2">
      <c r="A83" s="20" t="s">
        <v>32</v>
      </c>
      <c r="B83" s="47">
        <v>927</v>
      </c>
      <c r="C83" s="99">
        <v>30</v>
      </c>
      <c r="D83" s="3">
        <v>99</v>
      </c>
      <c r="E83" s="28">
        <v>7</v>
      </c>
      <c r="F83" s="107">
        <v>0.88</v>
      </c>
      <c r="G83" s="35">
        <v>188</v>
      </c>
      <c r="H83" s="28">
        <v>9</v>
      </c>
      <c r="I83" s="107">
        <v>0.94</v>
      </c>
      <c r="J83" s="28">
        <v>343</v>
      </c>
      <c r="K83" s="28">
        <v>29</v>
      </c>
      <c r="L83" s="107">
        <v>0.9</v>
      </c>
      <c r="M83" s="36">
        <v>7.4799999999999995</v>
      </c>
      <c r="N83" s="117">
        <v>7.8624999999999998</v>
      </c>
      <c r="O83" s="37">
        <v>985.25</v>
      </c>
      <c r="P83" s="118">
        <v>827.5</v>
      </c>
      <c r="Q83" s="16">
        <v>37</v>
      </c>
      <c r="R83" s="48">
        <v>10.199999999999999</v>
      </c>
      <c r="S83" s="107">
        <v>0.7</v>
      </c>
      <c r="T83" s="16">
        <v>6</v>
      </c>
      <c r="U83" s="16">
        <v>1.27</v>
      </c>
      <c r="V83" s="107">
        <v>0.73</v>
      </c>
      <c r="W83" s="65">
        <f t="shared" si="26"/>
        <v>0.2608695652173913</v>
      </c>
      <c r="X83" s="66">
        <f t="shared" si="27"/>
        <v>2.97</v>
      </c>
      <c r="Y83" s="67">
        <f t="shared" si="28"/>
        <v>0.33</v>
      </c>
      <c r="Z83" s="68">
        <f t="shared" si="29"/>
        <v>5.64</v>
      </c>
      <c r="AA83" s="67">
        <f t="shared" si="30"/>
        <v>0.2452173913043478</v>
      </c>
    </row>
    <row r="84" spans="1:27" x14ac:dyDescent="0.2">
      <c r="A84" s="20" t="s">
        <v>33</v>
      </c>
      <c r="B84" s="47">
        <v>808</v>
      </c>
      <c r="C84" s="99">
        <v>27</v>
      </c>
      <c r="D84" s="3">
        <v>112</v>
      </c>
      <c r="E84" s="28">
        <v>9</v>
      </c>
      <c r="F84" s="107">
        <v>0.86</v>
      </c>
      <c r="G84" s="35">
        <v>213</v>
      </c>
      <c r="H84" s="28">
        <v>10</v>
      </c>
      <c r="I84" s="107">
        <v>0.95</v>
      </c>
      <c r="J84" s="28">
        <v>406</v>
      </c>
      <c r="K84" s="28">
        <v>36</v>
      </c>
      <c r="L84" s="107">
        <v>0.9</v>
      </c>
      <c r="M84" s="36">
        <v>7.6475</v>
      </c>
      <c r="N84" s="117">
        <v>7.9799999999999995</v>
      </c>
      <c r="O84" s="37">
        <v>1006</v>
      </c>
      <c r="P84" s="118">
        <v>893.25</v>
      </c>
      <c r="Q84" s="16">
        <v>38.9</v>
      </c>
      <c r="R84" s="48">
        <v>14.3</v>
      </c>
      <c r="S84" s="107">
        <v>0.66</v>
      </c>
      <c r="T84" s="16">
        <v>6.6</v>
      </c>
      <c r="U84" s="16">
        <v>1.48</v>
      </c>
      <c r="V84" s="107">
        <v>0.7</v>
      </c>
      <c r="W84" s="65">
        <f t="shared" si="26"/>
        <v>0.23478260869565218</v>
      </c>
      <c r="X84" s="66">
        <f t="shared" si="27"/>
        <v>3.024</v>
      </c>
      <c r="Y84" s="67">
        <f t="shared" si="28"/>
        <v>0.33600000000000002</v>
      </c>
      <c r="Z84" s="68">
        <f t="shared" si="29"/>
        <v>5.7510000000000003</v>
      </c>
      <c r="AA84" s="67">
        <f t="shared" si="30"/>
        <v>0.25004347826086959</v>
      </c>
    </row>
    <row r="85" spans="1:27" x14ac:dyDescent="0.2">
      <c r="A85" s="20" t="s">
        <v>34</v>
      </c>
      <c r="B85" s="49">
        <v>655</v>
      </c>
      <c r="C85" s="99">
        <v>22</v>
      </c>
      <c r="D85" s="3">
        <v>70</v>
      </c>
      <c r="E85" s="28">
        <v>10</v>
      </c>
      <c r="F85" s="107">
        <v>0.83</v>
      </c>
      <c r="G85" s="35">
        <v>210</v>
      </c>
      <c r="H85" s="28">
        <v>10</v>
      </c>
      <c r="I85" s="107">
        <v>0.95</v>
      </c>
      <c r="J85" s="28">
        <v>365</v>
      </c>
      <c r="K85" s="28">
        <v>33</v>
      </c>
      <c r="L85" s="107">
        <v>0.89</v>
      </c>
      <c r="M85" s="36">
        <v>7.5374999999999996</v>
      </c>
      <c r="N85" s="117">
        <v>8.11</v>
      </c>
      <c r="O85" s="37">
        <v>1036</v>
      </c>
      <c r="P85" s="118">
        <v>948.75</v>
      </c>
      <c r="Q85" s="16">
        <v>42.9</v>
      </c>
      <c r="R85" s="48">
        <v>11.8</v>
      </c>
      <c r="S85" s="107">
        <v>0.7</v>
      </c>
      <c r="T85" s="16">
        <v>5.2</v>
      </c>
      <c r="U85" s="16">
        <v>1.27</v>
      </c>
      <c r="V85" s="107">
        <v>0.71</v>
      </c>
      <c r="W85" s="65">
        <f t="shared" si="26"/>
        <v>0.19130434782608696</v>
      </c>
      <c r="X85" s="66">
        <f t="shared" si="27"/>
        <v>1.54</v>
      </c>
      <c r="Y85" s="67">
        <f t="shared" si="28"/>
        <v>0.1711111111111111</v>
      </c>
      <c r="Z85" s="68">
        <f t="shared" si="29"/>
        <v>4.62</v>
      </c>
      <c r="AA85" s="67">
        <f t="shared" si="30"/>
        <v>0.2008695652173913</v>
      </c>
    </row>
    <row r="86" spans="1:27" x14ac:dyDescent="0.2">
      <c r="A86" s="20" t="s">
        <v>35</v>
      </c>
      <c r="B86" s="46">
        <v>941</v>
      </c>
      <c r="C86" s="99">
        <v>30</v>
      </c>
      <c r="D86" s="3">
        <v>97</v>
      </c>
      <c r="E86" s="28">
        <v>5</v>
      </c>
      <c r="F86" s="107">
        <v>0.95</v>
      </c>
      <c r="G86" s="35">
        <v>165</v>
      </c>
      <c r="H86" s="28">
        <v>8</v>
      </c>
      <c r="I86" s="107">
        <v>0.95</v>
      </c>
      <c r="J86" s="28">
        <v>337</v>
      </c>
      <c r="K86" s="28">
        <v>29</v>
      </c>
      <c r="L86" s="107">
        <v>0.91</v>
      </c>
      <c r="M86" s="36">
        <v>7.3449999999999998</v>
      </c>
      <c r="N86" s="118">
        <v>7.7075000000000005</v>
      </c>
      <c r="O86" s="37">
        <v>1000.25</v>
      </c>
      <c r="P86" s="118">
        <v>832.75</v>
      </c>
      <c r="Q86" s="16">
        <v>41</v>
      </c>
      <c r="R86" s="48">
        <v>14.3</v>
      </c>
      <c r="S86" s="107">
        <v>0.65</v>
      </c>
      <c r="T86" s="16">
        <v>5.4</v>
      </c>
      <c r="U86" s="16">
        <v>3.75</v>
      </c>
      <c r="V86" s="107">
        <v>0.28999999999999998</v>
      </c>
      <c r="W86" s="65">
        <f t="shared" si="26"/>
        <v>0.2608695652173913</v>
      </c>
      <c r="X86" s="66">
        <f t="shared" si="27"/>
        <v>2.91</v>
      </c>
      <c r="Y86" s="67">
        <f t="shared" si="28"/>
        <v>0.32333333333333336</v>
      </c>
      <c r="Z86" s="68">
        <f t="shared" si="29"/>
        <v>4.95</v>
      </c>
      <c r="AA86" s="67">
        <f t="shared" si="30"/>
        <v>0.21521739130434783</v>
      </c>
    </row>
    <row r="87" spans="1:27" x14ac:dyDescent="0.2">
      <c r="A87" s="20" t="s">
        <v>36</v>
      </c>
      <c r="B87" s="46">
        <v>603</v>
      </c>
      <c r="C87" s="99">
        <v>20</v>
      </c>
      <c r="D87" s="3">
        <v>105</v>
      </c>
      <c r="E87" s="28">
        <v>7</v>
      </c>
      <c r="F87" s="107">
        <v>0.91</v>
      </c>
      <c r="G87" s="35">
        <v>150</v>
      </c>
      <c r="H87" s="28">
        <v>8</v>
      </c>
      <c r="I87" s="107">
        <v>0.95</v>
      </c>
      <c r="J87" s="28">
        <v>293</v>
      </c>
      <c r="K87" s="28">
        <v>25</v>
      </c>
      <c r="L87" s="107">
        <v>0.92</v>
      </c>
      <c r="M87" s="36">
        <v>7.42</v>
      </c>
      <c r="N87" s="118">
        <v>7.74</v>
      </c>
      <c r="O87" s="37">
        <v>1106</v>
      </c>
      <c r="P87" s="118">
        <v>804</v>
      </c>
      <c r="Q87" s="16">
        <v>40.700000000000003</v>
      </c>
      <c r="R87" s="48">
        <v>4.5999999999999996</v>
      </c>
      <c r="S87" s="107">
        <v>0.87</v>
      </c>
      <c r="T87" s="16">
        <v>5.4</v>
      </c>
      <c r="U87" s="16">
        <v>5.4</v>
      </c>
      <c r="V87" s="107">
        <v>0.36</v>
      </c>
      <c r="W87" s="65">
        <f t="shared" si="26"/>
        <v>0.17391304347826086</v>
      </c>
      <c r="X87" s="66">
        <f t="shared" si="27"/>
        <v>2.1</v>
      </c>
      <c r="Y87" s="67">
        <f t="shared" si="28"/>
        <v>0.23333333333333334</v>
      </c>
      <c r="Z87" s="68">
        <f t="shared" si="29"/>
        <v>3</v>
      </c>
      <c r="AA87" s="67">
        <f t="shared" si="30"/>
        <v>0.13043478260869565</v>
      </c>
    </row>
    <row r="88" spans="1:27" x14ac:dyDescent="0.2">
      <c r="A88" s="20" t="s">
        <v>37</v>
      </c>
      <c r="B88" s="46">
        <v>510</v>
      </c>
      <c r="C88" s="99">
        <v>16</v>
      </c>
      <c r="D88" s="3">
        <v>69</v>
      </c>
      <c r="E88" s="28">
        <v>6</v>
      </c>
      <c r="F88" s="107">
        <v>0.7</v>
      </c>
      <c r="G88" s="35">
        <v>307</v>
      </c>
      <c r="H88" s="28">
        <v>22</v>
      </c>
      <c r="I88" s="107">
        <v>0.97</v>
      </c>
      <c r="J88" s="28">
        <v>306.8</v>
      </c>
      <c r="K88" s="28">
        <v>22</v>
      </c>
      <c r="L88" s="107">
        <v>0.94</v>
      </c>
      <c r="M88" s="36">
        <v>7.57</v>
      </c>
      <c r="N88" s="118">
        <v>7.66</v>
      </c>
      <c r="O88" s="37">
        <v>1098</v>
      </c>
      <c r="P88" s="118">
        <v>815</v>
      </c>
      <c r="Q88" s="16">
        <v>47.5</v>
      </c>
      <c r="R88" s="48">
        <v>5.8</v>
      </c>
      <c r="S88" s="107">
        <v>0.86</v>
      </c>
      <c r="T88" s="16">
        <v>5.5</v>
      </c>
      <c r="U88" s="16">
        <v>5.75</v>
      </c>
      <c r="V88" s="107">
        <v>0.12</v>
      </c>
      <c r="W88" s="65">
        <f t="shared" si="26"/>
        <v>0.1391304347826087</v>
      </c>
      <c r="X88" s="66">
        <f t="shared" si="27"/>
        <v>1.1040000000000001</v>
      </c>
      <c r="Y88" s="67">
        <f t="shared" si="28"/>
        <v>0.12266666666666667</v>
      </c>
      <c r="Z88" s="68">
        <f t="shared" si="29"/>
        <v>4.9119999999999999</v>
      </c>
      <c r="AA88" s="67">
        <f t="shared" si="30"/>
        <v>0.21356521739130435</v>
      </c>
    </row>
    <row r="89" spans="1:27" x14ac:dyDescent="0.2">
      <c r="A89" s="20" t="s">
        <v>38</v>
      </c>
      <c r="B89" s="46">
        <v>908</v>
      </c>
      <c r="C89" s="99">
        <v>30.266666666666666</v>
      </c>
      <c r="D89" s="3">
        <v>115</v>
      </c>
      <c r="E89" s="28">
        <v>5.6</v>
      </c>
      <c r="F89" s="107">
        <v>0.95</v>
      </c>
      <c r="G89" s="35">
        <v>360</v>
      </c>
      <c r="H89" s="28">
        <v>20.02</v>
      </c>
      <c r="I89" s="107">
        <v>0.97</v>
      </c>
      <c r="J89" s="28">
        <v>360</v>
      </c>
      <c r="K89" s="28">
        <v>20.02</v>
      </c>
      <c r="L89" s="107">
        <v>0.94</v>
      </c>
      <c r="M89" s="36">
        <v>7.7225000000000001</v>
      </c>
      <c r="N89" s="118">
        <v>7.5319999999999991</v>
      </c>
      <c r="O89" s="37">
        <v>1237.25</v>
      </c>
      <c r="P89" s="118">
        <v>811.6</v>
      </c>
      <c r="Q89" s="16">
        <v>53.075000000000003</v>
      </c>
      <c r="R89" s="48">
        <v>5.8900000000000006</v>
      </c>
      <c r="S89" s="107">
        <v>91.679186915887868</v>
      </c>
      <c r="T89" s="16">
        <v>7.2625000000000002</v>
      </c>
      <c r="U89" s="16">
        <v>4.3820000000000006</v>
      </c>
      <c r="V89" s="107">
        <v>42.64665811965812</v>
      </c>
      <c r="W89" s="65">
        <f t="shared" si="26"/>
        <v>0.26318840579710145</v>
      </c>
      <c r="X89" s="66">
        <f t="shared" si="27"/>
        <v>3.4806666666666666</v>
      </c>
      <c r="Y89" s="67">
        <f t="shared" si="28"/>
        <v>0.38674074074074072</v>
      </c>
      <c r="Z89" s="68">
        <f t="shared" si="29"/>
        <v>10.896000000000001</v>
      </c>
      <c r="AA89" s="67">
        <f t="shared" si="30"/>
        <v>0.47373913043478266</v>
      </c>
    </row>
    <row r="90" spans="1:27" ht="13.5" thickBot="1" x14ac:dyDescent="0.25">
      <c r="A90" s="20" t="s">
        <v>39</v>
      </c>
      <c r="B90" s="46">
        <v>634</v>
      </c>
      <c r="C90" s="100">
        <v>20.451612903225808</v>
      </c>
      <c r="D90" s="3">
        <v>86.2</v>
      </c>
      <c r="E90" s="28">
        <v>8.1666666666666661</v>
      </c>
      <c r="F90" s="107">
        <v>0.88</v>
      </c>
      <c r="G90" s="38">
        <v>319.8</v>
      </c>
      <c r="H90" s="29">
        <v>15.225</v>
      </c>
      <c r="I90" s="107">
        <v>0.97</v>
      </c>
      <c r="J90" s="29">
        <v>319.8</v>
      </c>
      <c r="K90" s="29">
        <v>15.225</v>
      </c>
      <c r="L90" s="107">
        <v>0.95</v>
      </c>
      <c r="M90" s="39">
        <v>7.7533333333333339</v>
      </c>
      <c r="N90" s="119">
        <v>7.5674999999999999</v>
      </c>
      <c r="O90" s="94">
        <v>1077.5999999999999</v>
      </c>
      <c r="P90" s="118">
        <v>745.33333333333337</v>
      </c>
      <c r="Q90" s="16">
        <v>45.266666666666673</v>
      </c>
      <c r="R90" s="48">
        <v>7.8374999999999986</v>
      </c>
      <c r="S90" s="107">
        <v>79.454199999999986</v>
      </c>
      <c r="T90" s="16">
        <v>4.503333333333333</v>
      </c>
      <c r="U90" s="16">
        <v>2.1120000000000001</v>
      </c>
      <c r="V90" s="107">
        <v>58.705999999999996</v>
      </c>
      <c r="W90" s="65">
        <f t="shared" si="26"/>
        <v>0.17784011220196355</v>
      </c>
      <c r="X90" s="66">
        <f t="shared" si="27"/>
        <v>1.7629290322580646</v>
      </c>
      <c r="Y90" s="67">
        <f t="shared" si="28"/>
        <v>0.19588100358422941</v>
      </c>
      <c r="Z90" s="68">
        <f t="shared" si="29"/>
        <v>6.5404258064516139</v>
      </c>
      <c r="AA90" s="67">
        <f t="shared" si="30"/>
        <v>0.28436633941093975</v>
      </c>
    </row>
    <row r="91" spans="1:27" ht="13.5" thickTop="1" x14ac:dyDescent="0.2">
      <c r="A91" s="90" t="s">
        <v>59</v>
      </c>
      <c r="B91" s="21">
        <f>SUM(B79:B90)</f>
        <v>9196</v>
      </c>
      <c r="C91" s="101"/>
      <c r="D91" s="95"/>
      <c r="E91" s="30"/>
      <c r="F91" s="108"/>
      <c r="G91" s="95"/>
      <c r="H91" s="30"/>
      <c r="I91" s="108"/>
      <c r="J91" s="30"/>
      <c r="K91" s="30"/>
      <c r="L91" s="108"/>
      <c r="M91" s="23"/>
      <c r="N91" s="101"/>
      <c r="O91" s="110"/>
      <c r="P91" s="121"/>
      <c r="Q91" s="113"/>
      <c r="R91" s="40"/>
      <c r="S91" s="108"/>
      <c r="T91" s="40"/>
      <c r="U91" s="40"/>
      <c r="V91" s="108"/>
      <c r="W91" s="138"/>
      <c r="X91" s="139"/>
      <c r="Y91" s="140"/>
      <c r="Z91" s="141"/>
      <c r="AA91" s="142"/>
    </row>
    <row r="92" spans="1:27" ht="13.5" thickBot="1" x14ac:dyDescent="0.25">
      <c r="A92" s="91" t="s">
        <v>60</v>
      </c>
      <c r="B92" s="41">
        <f t="shared" ref="B92:V92" si="31">AVERAGE(B79:B90)</f>
        <v>766.33333333333337</v>
      </c>
      <c r="C92" s="102">
        <f t="shared" si="31"/>
        <v>25.05985663082437</v>
      </c>
      <c r="D92" s="96">
        <f t="shared" si="31"/>
        <v>104.43333333333334</v>
      </c>
      <c r="E92" s="80">
        <f t="shared" si="31"/>
        <v>7.8972222222222221</v>
      </c>
      <c r="F92" s="109">
        <f>AVERAGE(F79:F90)</f>
        <v>0.87416666666666665</v>
      </c>
      <c r="G92" s="96">
        <f>AVERAGE(G79:G90)</f>
        <v>222.4</v>
      </c>
      <c r="H92" s="80">
        <f>AVERAGE(H79:H90)</f>
        <v>11.020416666666668</v>
      </c>
      <c r="I92" s="109">
        <f>AVERAGE(I79:I90)</f>
        <v>0.95166666666666677</v>
      </c>
      <c r="J92" s="80">
        <f t="shared" si="31"/>
        <v>358.88333333333338</v>
      </c>
      <c r="K92" s="80">
        <f t="shared" si="31"/>
        <v>27.603750000000002</v>
      </c>
      <c r="L92" s="109">
        <f>AVERAGE(L79:L90)</f>
        <v>0.91333333333333322</v>
      </c>
      <c r="M92" s="81">
        <f t="shared" si="31"/>
        <v>7.6579027777777755</v>
      </c>
      <c r="N92" s="120">
        <f t="shared" si="31"/>
        <v>7.8341666666666656</v>
      </c>
      <c r="O92" s="111">
        <f t="shared" si="31"/>
        <v>1058.4625000000001</v>
      </c>
      <c r="P92" s="122">
        <f t="shared" si="31"/>
        <v>930.12361111111113</v>
      </c>
      <c r="Q92" s="114">
        <f t="shared" si="31"/>
        <v>44.036805555555553</v>
      </c>
      <c r="R92" s="81">
        <f t="shared" si="31"/>
        <v>8.6689583333333307</v>
      </c>
      <c r="S92" s="109">
        <f t="shared" si="31"/>
        <v>14.892782242990654</v>
      </c>
      <c r="T92" s="81">
        <f t="shared" si="31"/>
        <v>5.6721527777777787</v>
      </c>
      <c r="U92" s="81">
        <f t="shared" si="31"/>
        <v>2.7311666666666667</v>
      </c>
      <c r="V92" s="109">
        <f t="shared" si="31"/>
        <v>8.8952215099715097</v>
      </c>
      <c r="W92" s="133">
        <f>C92/$E$2</f>
        <v>0.21791179678977712</v>
      </c>
      <c r="X92" s="134">
        <f>(C92*D92)/1000</f>
        <v>2.617084360812425</v>
      </c>
      <c r="Y92" s="135">
        <f>(X92)/$G$3</f>
        <v>0.29078715120138054</v>
      </c>
      <c r="Z92" s="136">
        <f>(C92*G92)/1000</f>
        <v>5.5733121146953399</v>
      </c>
      <c r="AA92" s="137">
        <f>(Z92)/$I$3</f>
        <v>0.24231791803023217</v>
      </c>
    </row>
    <row r="93" spans="1:27" ht="13.5" thickTop="1" x14ac:dyDescent="0.2"/>
    <row r="94" spans="1:27" ht="13.5" thickBot="1" x14ac:dyDescent="0.25"/>
    <row r="95" spans="1:27" ht="13.5" thickTop="1" x14ac:dyDescent="0.2">
      <c r="A95" s="86" t="s">
        <v>4</v>
      </c>
      <c r="B95" s="11" t="s">
        <v>5</v>
      </c>
      <c r="C95" s="97" t="s">
        <v>5</v>
      </c>
      <c r="D95" s="103" t="s">
        <v>6</v>
      </c>
      <c r="E95" s="11" t="s">
        <v>7</v>
      </c>
      <c r="F95" s="104" t="s">
        <v>1</v>
      </c>
      <c r="G95" s="103" t="s">
        <v>8</v>
      </c>
      <c r="H95" s="11" t="s">
        <v>9</v>
      </c>
      <c r="I95" s="104" t="s">
        <v>2</v>
      </c>
      <c r="J95" s="11" t="s">
        <v>10</v>
      </c>
      <c r="K95" s="11" t="s">
        <v>11</v>
      </c>
      <c r="L95" s="104" t="s">
        <v>12</v>
      </c>
      <c r="M95" s="11" t="s">
        <v>13</v>
      </c>
      <c r="N95" s="97" t="s">
        <v>14</v>
      </c>
      <c r="O95" s="103" t="s">
        <v>15</v>
      </c>
      <c r="P95" s="97" t="s">
        <v>16</v>
      </c>
      <c r="Q95" s="103" t="s">
        <v>17</v>
      </c>
      <c r="R95" s="11" t="s">
        <v>18</v>
      </c>
      <c r="S95" s="104" t="s">
        <v>19</v>
      </c>
      <c r="T95" s="11" t="s">
        <v>20</v>
      </c>
      <c r="U95" s="11" t="s">
        <v>21</v>
      </c>
      <c r="V95" s="104" t="s">
        <v>22</v>
      </c>
      <c r="W95" s="57" t="s">
        <v>45</v>
      </c>
      <c r="X95" s="58" t="s">
        <v>46</v>
      </c>
      <c r="Y95" s="59" t="s">
        <v>47</v>
      </c>
      <c r="Z95" s="60" t="s">
        <v>45</v>
      </c>
      <c r="AA95" s="59" t="s">
        <v>45</v>
      </c>
    </row>
    <row r="96" spans="1:27" ht="13.5" thickBot="1" x14ac:dyDescent="0.25">
      <c r="A96" s="87" t="s">
        <v>61</v>
      </c>
      <c r="B96" s="8" t="s">
        <v>24</v>
      </c>
      <c r="C96" s="98" t="s">
        <v>25</v>
      </c>
      <c r="D96" s="92" t="s">
        <v>26</v>
      </c>
      <c r="E96" s="8" t="s">
        <v>26</v>
      </c>
      <c r="F96" s="105" t="s">
        <v>27</v>
      </c>
      <c r="G96" s="92" t="s">
        <v>26</v>
      </c>
      <c r="H96" s="8" t="s">
        <v>26</v>
      </c>
      <c r="I96" s="105" t="s">
        <v>27</v>
      </c>
      <c r="J96" s="8" t="s">
        <v>26</v>
      </c>
      <c r="K96" s="8" t="s">
        <v>26</v>
      </c>
      <c r="L96" s="105" t="s">
        <v>27</v>
      </c>
      <c r="M96" s="8"/>
      <c r="N96" s="115"/>
      <c r="O96" s="92"/>
      <c r="P96" s="115"/>
      <c r="Q96" s="112"/>
      <c r="R96" s="7"/>
      <c r="S96" s="105" t="s">
        <v>27</v>
      </c>
      <c r="T96" s="7"/>
      <c r="U96" s="7"/>
      <c r="V96" s="105" t="s">
        <v>27</v>
      </c>
      <c r="W96" s="61" t="s">
        <v>5</v>
      </c>
      <c r="X96" s="62" t="s">
        <v>49</v>
      </c>
      <c r="Y96" s="63" t="s">
        <v>50</v>
      </c>
      <c r="Z96" s="64" t="s">
        <v>51</v>
      </c>
      <c r="AA96" s="63" t="s">
        <v>52</v>
      </c>
    </row>
    <row r="97" spans="1:27" ht="13.5" thickTop="1" x14ac:dyDescent="0.2">
      <c r="A97" s="20" t="s">
        <v>28</v>
      </c>
      <c r="B97" s="47">
        <v>558</v>
      </c>
      <c r="C97" s="99">
        <v>18</v>
      </c>
      <c r="D97" s="19">
        <v>96</v>
      </c>
      <c r="E97" s="50">
        <v>6</v>
      </c>
      <c r="F97" s="106">
        <v>0.9</v>
      </c>
      <c r="G97" s="52">
        <v>158</v>
      </c>
      <c r="H97" s="51">
        <v>3</v>
      </c>
      <c r="I97" s="106">
        <v>0.98</v>
      </c>
      <c r="J97" s="51">
        <v>350</v>
      </c>
      <c r="K97" s="51">
        <v>15</v>
      </c>
      <c r="L97" s="106">
        <v>0.95</v>
      </c>
      <c r="M97" s="34">
        <v>7.7</v>
      </c>
      <c r="N97" s="116">
        <v>7.4</v>
      </c>
      <c r="O97" s="93">
        <v>1186</v>
      </c>
      <c r="P97" s="99">
        <v>939</v>
      </c>
      <c r="Q97" s="16">
        <v>31</v>
      </c>
      <c r="R97" s="48">
        <v>10.7</v>
      </c>
      <c r="S97" s="106">
        <v>0.7</v>
      </c>
      <c r="T97" s="16">
        <v>5.0999999999999996</v>
      </c>
      <c r="U97" s="16">
        <v>2.82</v>
      </c>
      <c r="V97" s="106">
        <v>0.61</v>
      </c>
      <c r="W97" s="65">
        <f t="shared" ref="W97:W108" si="32">C97/$E$2</f>
        <v>0.15652173913043479</v>
      </c>
      <c r="X97" s="66">
        <f t="shared" ref="X97:X108" si="33">(C97*D97)/1000</f>
        <v>1.728</v>
      </c>
      <c r="Y97" s="67">
        <f t="shared" ref="Y97:Y108" si="34">(X97)/$G$3</f>
        <v>0.192</v>
      </c>
      <c r="Z97" s="68">
        <f t="shared" ref="Z97:Z108" si="35">(C97*G97)/1000</f>
        <v>2.8439999999999999</v>
      </c>
      <c r="AA97" s="67">
        <f t="shared" ref="AA97:AA108" si="36">(Z97)/$I$3</f>
        <v>0.12365217391304348</v>
      </c>
    </row>
    <row r="98" spans="1:27" x14ac:dyDescent="0.2">
      <c r="A98" s="20" t="s">
        <v>29</v>
      </c>
      <c r="B98" s="47">
        <v>340</v>
      </c>
      <c r="C98" s="99">
        <v>12</v>
      </c>
      <c r="D98" s="3">
        <v>86</v>
      </c>
      <c r="E98" s="53">
        <v>4</v>
      </c>
      <c r="F98" s="107">
        <v>0.89</v>
      </c>
      <c r="G98" s="54">
        <v>153</v>
      </c>
      <c r="H98" s="53">
        <v>5</v>
      </c>
      <c r="I98" s="107">
        <v>0.97</v>
      </c>
      <c r="J98" s="53">
        <v>253</v>
      </c>
      <c r="K98" s="53">
        <v>29</v>
      </c>
      <c r="L98" s="107">
        <v>0.86</v>
      </c>
      <c r="M98" s="36" t="s">
        <v>62</v>
      </c>
      <c r="N98" s="117">
        <v>7.6</v>
      </c>
      <c r="O98" s="37">
        <v>1067</v>
      </c>
      <c r="P98" s="118">
        <v>939</v>
      </c>
      <c r="Q98" s="16" t="s">
        <v>63</v>
      </c>
      <c r="R98" s="48" t="s">
        <v>64</v>
      </c>
      <c r="S98" s="107">
        <v>0.6</v>
      </c>
      <c r="T98" s="16" t="s">
        <v>65</v>
      </c>
      <c r="U98" s="16" t="s">
        <v>66</v>
      </c>
      <c r="V98" s="107">
        <v>0.35</v>
      </c>
      <c r="W98" s="65">
        <f t="shared" si="32"/>
        <v>0.10434782608695652</v>
      </c>
      <c r="X98" s="66">
        <f t="shared" si="33"/>
        <v>1.032</v>
      </c>
      <c r="Y98" s="67">
        <f t="shared" si="34"/>
        <v>0.11466666666666667</v>
      </c>
      <c r="Z98" s="68">
        <f t="shared" si="35"/>
        <v>1.8360000000000001</v>
      </c>
      <c r="AA98" s="67">
        <f t="shared" si="36"/>
        <v>7.9826086956521741E-2</v>
      </c>
    </row>
    <row r="99" spans="1:27" x14ac:dyDescent="0.2">
      <c r="A99" s="20" t="s">
        <v>30</v>
      </c>
      <c r="B99" s="47">
        <v>481</v>
      </c>
      <c r="C99" s="99">
        <v>16</v>
      </c>
      <c r="D99" s="3">
        <v>113</v>
      </c>
      <c r="E99" s="53">
        <v>5</v>
      </c>
      <c r="F99" s="107">
        <v>0.96</v>
      </c>
      <c r="G99" s="54">
        <v>252</v>
      </c>
      <c r="H99" s="53">
        <v>5</v>
      </c>
      <c r="I99" s="107">
        <v>0.98</v>
      </c>
      <c r="J99" s="53">
        <v>460</v>
      </c>
      <c r="K99" s="53">
        <v>26</v>
      </c>
      <c r="L99" s="107">
        <v>0.94</v>
      </c>
      <c r="M99" s="36">
        <v>7.39</v>
      </c>
      <c r="N99" s="117">
        <v>7.63</v>
      </c>
      <c r="O99" s="37">
        <v>1153</v>
      </c>
      <c r="P99" s="118">
        <v>931</v>
      </c>
      <c r="Q99" s="16">
        <v>44.7</v>
      </c>
      <c r="R99" s="48">
        <v>8.4</v>
      </c>
      <c r="S99" s="107">
        <v>0.85</v>
      </c>
      <c r="T99" s="16">
        <v>6.4</v>
      </c>
      <c r="U99" s="16">
        <v>2.5099999999999998</v>
      </c>
      <c r="V99" s="107">
        <v>0.56999999999999995</v>
      </c>
      <c r="W99" s="65">
        <f t="shared" si="32"/>
        <v>0.1391304347826087</v>
      </c>
      <c r="X99" s="66">
        <f t="shared" si="33"/>
        <v>1.8080000000000001</v>
      </c>
      <c r="Y99" s="67">
        <f t="shared" si="34"/>
        <v>0.20088888888888889</v>
      </c>
      <c r="Z99" s="68">
        <f t="shared" si="35"/>
        <v>4.032</v>
      </c>
      <c r="AA99" s="67">
        <f t="shared" si="36"/>
        <v>0.17530434782608695</v>
      </c>
    </row>
    <row r="100" spans="1:27" x14ac:dyDescent="0.2">
      <c r="A100" s="20" t="s">
        <v>31</v>
      </c>
      <c r="B100" s="47">
        <v>404</v>
      </c>
      <c r="C100" s="99">
        <v>13</v>
      </c>
      <c r="D100" s="3">
        <v>99</v>
      </c>
      <c r="E100" s="53">
        <v>6</v>
      </c>
      <c r="F100" s="107">
        <v>0.93</v>
      </c>
      <c r="G100" s="54">
        <v>218</v>
      </c>
      <c r="H100" s="53">
        <v>4</v>
      </c>
      <c r="I100" s="107">
        <v>0.98</v>
      </c>
      <c r="J100" s="53">
        <v>393</v>
      </c>
      <c r="K100" s="53">
        <v>18</v>
      </c>
      <c r="L100" s="107">
        <v>0.95</v>
      </c>
      <c r="M100" s="36">
        <v>7.37</v>
      </c>
      <c r="N100" s="117">
        <v>7.56</v>
      </c>
      <c r="O100" s="37">
        <v>1050</v>
      </c>
      <c r="P100" s="118">
        <v>736</v>
      </c>
      <c r="Q100" s="16">
        <v>45.9</v>
      </c>
      <c r="R100" s="48">
        <v>5.7</v>
      </c>
      <c r="S100" s="107">
        <v>0.85</v>
      </c>
      <c r="T100" s="16">
        <v>5.5</v>
      </c>
      <c r="U100" s="16">
        <v>2.82</v>
      </c>
      <c r="V100" s="107">
        <v>0.51</v>
      </c>
      <c r="W100" s="65">
        <f t="shared" si="32"/>
        <v>0.11304347826086956</v>
      </c>
      <c r="X100" s="66">
        <f t="shared" si="33"/>
        <v>1.2869999999999999</v>
      </c>
      <c r="Y100" s="67">
        <f t="shared" si="34"/>
        <v>0.14299999999999999</v>
      </c>
      <c r="Z100" s="68">
        <f t="shared" si="35"/>
        <v>2.8340000000000001</v>
      </c>
      <c r="AA100" s="67">
        <f t="shared" si="36"/>
        <v>0.12321739130434783</v>
      </c>
    </row>
    <row r="101" spans="1:27" x14ac:dyDescent="0.2">
      <c r="A101" s="20" t="s">
        <v>32</v>
      </c>
      <c r="B101" s="47">
        <v>381</v>
      </c>
      <c r="C101" s="99">
        <v>12</v>
      </c>
      <c r="D101" s="3">
        <v>93</v>
      </c>
      <c r="E101" s="53">
        <v>4</v>
      </c>
      <c r="F101" s="107">
        <v>0.95</v>
      </c>
      <c r="G101" s="54">
        <v>205</v>
      </c>
      <c r="H101" s="53">
        <v>5</v>
      </c>
      <c r="I101" s="107">
        <v>0.98</v>
      </c>
      <c r="J101" s="53">
        <v>398</v>
      </c>
      <c r="K101" s="53">
        <v>17</v>
      </c>
      <c r="L101" s="107">
        <v>0.96</v>
      </c>
      <c r="M101" s="36">
        <v>7.48</v>
      </c>
      <c r="N101" s="117">
        <v>7.63</v>
      </c>
      <c r="O101" s="37">
        <v>1050</v>
      </c>
      <c r="P101" s="118">
        <v>607</v>
      </c>
      <c r="Q101" s="16">
        <v>44</v>
      </c>
      <c r="R101" s="48">
        <v>1</v>
      </c>
      <c r="S101" s="107">
        <v>0.97</v>
      </c>
      <c r="T101" s="16">
        <v>4.9000000000000004</v>
      </c>
      <c r="U101" s="16">
        <v>2.9</v>
      </c>
      <c r="V101" s="107">
        <v>0.53</v>
      </c>
      <c r="W101" s="65">
        <f t="shared" si="32"/>
        <v>0.10434782608695652</v>
      </c>
      <c r="X101" s="66">
        <f t="shared" si="33"/>
        <v>1.1160000000000001</v>
      </c>
      <c r="Y101" s="67">
        <f t="shared" si="34"/>
        <v>0.12400000000000001</v>
      </c>
      <c r="Z101" s="68">
        <f t="shared" si="35"/>
        <v>2.46</v>
      </c>
      <c r="AA101" s="67">
        <f t="shared" si="36"/>
        <v>0.10695652173913044</v>
      </c>
    </row>
    <row r="102" spans="1:27" x14ac:dyDescent="0.2">
      <c r="A102" s="20" t="s">
        <v>33</v>
      </c>
      <c r="B102" s="47">
        <v>609</v>
      </c>
      <c r="C102" s="99">
        <v>20</v>
      </c>
      <c r="D102" s="3">
        <v>105</v>
      </c>
      <c r="E102" s="53">
        <v>8</v>
      </c>
      <c r="F102" s="107">
        <v>0.92</v>
      </c>
      <c r="G102" s="54">
        <v>230</v>
      </c>
      <c r="H102" s="53">
        <v>6</v>
      </c>
      <c r="I102" s="107">
        <v>0.97</v>
      </c>
      <c r="J102" s="53">
        <v>446</v>
      </c>
      <c r="K102" s="53">
        <v>24</v>
      </c>
      <c r="L102" s="107">
        <v>0.94</v>
      </c>
      <c r="M102" s="36">
        <v>7.29</v>
      </c>
      <c r="N102" s="117">
        <v>7.5</v>
      </c>
      <c r="O102" s="37">
        <v>1175</v>
      </c>
      <c r="P102" s="118">
        <v>813</v>
      </c>
      <c r="Q102" s="16">
        <v>57.3</v>
      </c>
      <c r="R102" s="48">
        <v>2.6</v>
      </c>
      <c r="S102" s="107">
        <v>0.95</v>
      </c>
      <c r="T102" s="16">
        <v>7.5</v>
      </c>
      <c r="U102" s="16">
        <v>2.82</v>
      </c>
      <c r="V102" s="107">
        <v>0.66</v>
      </c>
      <c r="W102" s="65">
        <f t="shared" si="32"/>
        <v>0.17391304347826086</v>
      </c>
      <c r="X102" s="66">
        <f t="shared" si="33"/>
        <v>2.1</v>
      </c>
      <c r="Y102" s="67">
        <f t="shared" si="34"/>
        <v>0.23333333333333334</v>
      </c>
      <c r="Z102" s="68">
        <f t="shared" si="35"/>
        <v>4.5999999999999996</v>
      </c>
      <c r="AA102" s="67">
        <f t="shared" si="36"/>
        <v>0.19999999999999998</v>
      </c>
    </row>
    <row r="103" spans="1:27" x14ac:dyDescent="0.2">
      <c r="A103" s="20" t="s">
        <v>34</v>
      </c>
      <c r="B103" s="47">
        <v>577</v>
      </c>
      <c r="C103" s="99">
        <v>18.612903225806452</v>
      </c>
      <c r="D103" s="3">
        <v>160.5</v>
      </c>
      <c r="E103" s="53">
        <v>9.4</v>
      </c>
      <c r="F103" s="107">
        <v>0.93</v>
      </c>
      <c r="G103" s="54">
        <v>205</v>
      </c>
      <c r="H103" s="53">
        <v>9</v>
      </c>
      <c r="I103" s="107">
        <v>0.95</v>
      </c>
      <c r="J103" s="53">
        <v>503</v>
      </c>
      <c r="K103" s="53">
        <v>30</v>
      </c>
      <c r="L103" s="107">
        <v>0.94</v>
      </c>
      <c r="M103" s="36">
        <v>7.5</v>
      </c>
      <c r="N103" s="117">
        <v>7.75</v>
      </c>
      <c r="O103" s="37">
        <v>983.75</v>
      </c>
      <c r="P103" s="118">
        <v>854.4</v>
      </c>
      <c r="Q103" s="16">
        <v>45.7</v>
      </c>
      <c r="R103" s="48">
        <v>13.7</v>
      </c>
      <c r="S103" s="107">
        <v>0.7</v>
      </c>
      <c r="T103" s="16">
        <v>6</v>
      </c>
      <c r="U103" s="16">
        <v>3.13</v>
      </c>
      <c r="V103" s="107">
        <v>0.5</v>
      </c>
      <c r="W103" s="65">
        <f t="shared" si="32"/>
        <v>0.16185133239831698</v>
      </c>
      <c r="X103" s="66">
        <f t="shared" si="33"/>
        <v>2.9873709677419358</v>
      </c>
      <c r="Y103" s="67">
        <f t="shared" si="34"/>
        <v>0.33193010752688173</v>
      </c>
      <c r="Z103" s="68">
        <f t="shared" si="35"/>
        <v>3.8156451612903224</v>
      </c>
      <c r="AA103" s="67">
        <f t="shared" si="36"/>
        <v>0.16589761570827488</v>
      </c>
    </row>
    <row r="104" spans="1:27" x14ac:dyDescent="0.2">
      <c r="A104" s="20" t="s">
        <v>35</v>
      </c>
      <c r="B104" s="46">
        <v>657</v>
      </c>
      <c r="C104" s="99">
        <v>21</v>
      </c>
      <c r="D104" s="3">
        <v>127</v>
      </c>
      <c r="E104" s="53">
        <v>14</v>
      </c>
      <c r="F104" s="107">
        <v>0.9</v>
      </c>
      <c r="G104" s="54">
        <v>193</v>
      </c>
      <c r="H104" s="53">
        <v>7</v>
      </c>
      <c r="I104" s="107">
        <v>0.96</v>
      </c>
      <c r="J104" s="53">
        <v>452</v>
      </c>
      <c r="K104" s="53">
        <v>25</v>
      </c>
      <c r="L104" s="107">
        <v>0.94</v>
      </c>
      <c r="M104" s="36">
        <v>8.0500000000000007</v>
      </c>
      <c r="N104" s="118">
        <v>7.72</v>
      </c>
      <c r="O104" s="37">
        <v>1065</v>
      </c>
      <c r="P104" s="118">
        <v>814</v>
      </c>
      <c r="Q104" s="16">
        <v>57.1</v>
      </c>
      <c r="R104" s="48">
        <v>10.9</v>
      </c>
      <c r="S104" s="107">
        <v>0.81</v>
      </c>
      <c r="T104" s="16">
        <v>9.1999999999999993</v>
      </c>
      <c r="U104" s="16">
        <v>3.92</v>
      </c>
      <c r="V104" s="107">
        <v>0.59</v>
      </c>
      <c r="W104" s="65">
        <f t="shared" si="32"/>
        <v>0.18260869565217391</v>
      </c>
      <c r="X104" s="66">
        <f t="shared" si="33"/>
        <v>2.6669999999999998</v>
      </c>
      <c r="Y104" s="67">
        <f t="shared" si="34"/>
        <v>0.29633333333333334</v>
      </c>
      <c r="Z104" s="68">
        <f t="shared" si="35"/>
        <v>4.0529999999999999</v>
      </c>
      <c r="AA104" s="67">
        <f t="shared" si="36"/>
        <v>0.17621739130434783</v>
      </c>
    </row>
    <row r="105" spans="1:27" x14ac:dyDescent="0.2">
      <c r="A105" s="20" t="s">
        <v>36</v>
      </c>
      <c r="B105" s="46">
        <v>658</v>
      </c>
      <c r="C105" s="99">
        <v>22</v>
      </c>
      <c r="D105" s="3">
        <v>118</v>
      </c>
      <c r="E105" s="53">
        <v>8</v>
      </c>
      <c r="F105" s="107">
        <v>0.9</v>
      </c>
      <c r="G105" s="54">
        <v>216</v>
      </c>
      <c r="H105" s="53">
        <v>6</v>
      </c>
      <c r="I105" s="107">
        <v>0.97</v>
      </c>
      <c r="J105" s="53">
        <v>442</v>
      </c>
      <c r="K105" s="53">
        <v>23</v>
      </c>
      <c r="L105" s="107">
        <v>0.94</v>
      </c>
      <c r="M105" s="36">
        <v>7.7</v>
      </c>
      <c r="N105" s="118">
        <v>7.8</v>
      </c>
      <c r="O105" s="37">
        <v>1024</v>
      </c>
      <c r="P105" s="118">
        <v>743</v>
      </c>
      <c r="Q105" s="16">
        <v>53.1</v>
      </c>
      <c r="R105" s="48">
        <v>5.5</v>
      </c>
      <c r="S105" s="107">
        <v>0.88</v>
      </c>
      <c r="T105" s="16">
        <v>7.6</v>
      </c>
      <c r="U105" s="16">
        <v>3.8</v>
      </c>
      <c r="V105" s="107">
        <v>0.43</v>
      </c>
      <c r="W105" s="65">
        <f t="shared" si="32"/>
        <v>0.19130434782608696</v>
      </c>
      <c r="X105" s="66">
        <f t="shared" si="33"/>
        <v>2.5960000000000001</v>
      </c>
      <c r="Y105" s="67">
        <f t="shared" si="34"/>
        <v>0.28844444444444445</v>
      </c>
      <c r="Z105" s="68">
        <f t="shared" si="35"/>
        <v>4.7519999999999998</v>
      </c>
      <c r="AA105" s="67">
        <f t="shared" si="36"/>
        <v>0.20660869565217391</v>
      </c>
    </row>
    <row r="106" spans="1:27" x14ac:dyDescent="0.2">
      <c r="A106" s="20" t="s">
        <v>37</v>
      </c>
      <c r="B106" s="46">
        <v>581</v>
      </c>
      <c r="C106" s="99">
        <v>19</v>
      </c>
      <c r="D106" s="3">
        <v>181</v>
      </c>
      <c r="E106" s="53">
        <v>5</v>
      </c>
      <c r="F106" s="107">
        <v>0.97</v>
      </c>
      <c r="G106" s="54">
        <v>218</v>
      </c>
      <c r="H106" s="53">
        <v>5</v>
      </c>
      <c r="I106" s="107">
        <v>0.98</v>
      </c>
      <c r="J106" s="53">
        <v>537</v>
      </c>
      <c r="K106" s="53">
        <v>24</v>
      </c>
      <c r="L106" s="107">
        <v>0.95</v>
      </c>
      <c r="M106" s="36">
        <v>7.28</v>
      </c>
      <c r="N106" s="118">
        <v>7.63</v>
      </c>
      <c r="O106" s="37">
        <v>1104</v>
      </c>
      <c r="P106" s="118">
        <v>885</v>
      </c>
      <c r="Q106" s="16">
        <v>36.200000000000003</v>
      </c>
      <c r="R106" s="48">
        <v>3.4</v>
      </c>
      <c r="S106" s="107">
        <v>0.91</v>
      </c>
      <c r="T106" s="16">
        <v>8.4</v>
      </c>
      <c r="U106" s="16">
        <v>1.42</v>
      </c>
      <c r="V106" s="107">
        <v>0.85</v>
      </c>
      <c r="W106" s="65">
        <f t="shared" si="32"/>
        <v>0.16521739130434782</v>
      </c>
      <c r="X106" s="66">
        <f t="shared" si="33"/>
        <v>3.4390000000000001</v>
      </c>
      <c r="Y106" s="67">
        <f t="shared" si="34"/>
        <v>0.38211111111111112</v>
      </c>
      <c r="Z106" s="68">
        <f t="shared" si="35"/>
        <v>4.1420000000000003</v>
      </c>
      <c r="AA106" s="67">
        <f t="shared" si="36"/>
        <v>0.18008695652173914</v>
      </c>
    </row>
    <row r="107" spans="1:27" x14ac:dyDescent="0.2">
      <c r="A107" s="20" t="s">
        <v>38</v>
      </c>
      <c r="B107" s="46">
        <v>613</v>
      </c>
      <c r="C107" s="99">
        <v>20</v>
      </c>
      <c r="D107" s="3">
        <v>173</v>
      </c>
      <c r="E107" s="53">
        <v>4</v>
      </c>
      <c r="F107" s="107">
        <v>0.98</v>
      </c>
      <c r="G107" s="54">
        <v>290</v>
      </c>
      <c r="H107" s="53">
        <v>5</v>
      </c>
      <c r="I107" s="107">
        <v>0.98</v>
      </c>
      <c r="J107" s="53">
        <v>554</v>
      </c>
      <c r="K107" s="53">
        <v>18</v>
      </c>
      <c r="L107" s="107">
        <v>0.96</v>
      </c>
      <c r="M107" s="36">
        <v>7.83</v>
      </c>
      <c r="N107" s="118">
        <v>7.87</v>
      </c>
      <c r="O107" s="37">
        <v>1142</v>
      </c>
      <c r="P107" s="118">
        <v>798</v>
      </c>
      <c r="Q107" s="16">
        <v>44.7</v>
      </c>
      <c r="R107" s="48">
        <v>9.1999999999999993</v>
      </c>
      <c r="S107" s="107">
        <v>0.72</v>
      </c>
      <c r="T107" s="16">
        <v>10.7</v>
      </c>
      <c r="U107" s="16">
        <v>1.77</v>
      </c>
      <c r="V107" s="107">
        <v>0.8</v>
      </c>
      <c r="W107" s="65">
        <f t="shared" si="32"/>
        <v>0.17391304347826086</v>
      </c>
      <c r="X107" s="66">
        <f t="shared" si="33"/>
        <v>3.46</v>
      </c>
      <c r="Y107" s="67">
        <f t="shared" si="34"/>
        <v>0.38444444444444442</v>
      </c>
      <c r="Z107" s="68">
        <f t="shared" si="35"/>
        <v>5.8</v>
      </c>
      <c r="AA107" s="67">
        <f t="shared" si="36"/>
        <v>0.25217391304347825</v>
      </c>
    </row>
    <row r="108" spans="1:27" ht="13.5" thickBot="1" x14ac:dyDescent="0.25">
      <c r="A108" s="20" t="s">
        <v>39</v>
      </c>
      <c r="B108" s="46">
        <v>467</v>
      </c>
      <c r="C108" s="100">
        <v>15</v>
      </c>
      <c r="D108" s="3">
        <v>204</v>
      </c>
      <c r="E108" s="53">
        <v>4</v>
      </c>
      <c r="F108" s="107">
        <v>0.98</v>
      </c>
      <c r="G108" s="56">
        <v>330</v>
      </c>
      <c r="H108" s="55">
        <v>4</v>
      </c>
      <c r="I108" s="107">
        <v>0.99</v>
      </c>
      <c r="J108" s="55">
        <v>636</v>
      </c>
      <c r="K108" s="55">
        <v>19</v>
      </c>
      <c r="L108" s="107">
        <v>0.97</v>
      </c>
      <c r="M108" s="39">
        <v>7.79</v>
      </c>
      <c r="N108" s="119">
        <v>7.74</v>
      </c>
      <c r="O108" s="94">
        <v>1068</v>
      </c>
      <c r="P108" s="118">
        <v>752</v>
      </c>
      <c r="Q108" s="16">
        <v>59.5</v>
      </c>
      <c r="R108" s="48">
        <v>3.2</v>
      </c>
      <c r="S108" s="107">
        <v>0.95</v>
      </c>
      <c r="T108" s="16">
        <v>10.3</v>
      </c>
      <c r="U108" s="16">
        <v>2.44</v>
      </c>
      <c r="V108" s="107">
        <v>0.76</v>
      </c>
      <c r="W108" s="65">
        <f t="shared" si="32"/>
        <v>0.13043478260869565</v>
      </c>
      <c r="X108" s="66">
        <f t="shared" si="33"/>
        <v>3.06</v>
      </c>
      <c r="Y108" s="67">
        <f t="shared" si="34"/>
        <v>0.34</v>
      </c>
      <c r="Z108" s="68">
        <f t="shared" si="35"/>
        <v>4.95</v>
      </c>
      <c r="AA108" s="67">
        <f t="shared" si="36"/>
        <v>0.21521739130434783</v>
      </c>
    </row>
    <row r="109" spans="1:27" ht="13.5" thickTop="1" x14ac:dyDescent="0.2">
      <c r="A109" s="90" t="s">
        <v>67</v>
      </c>
      <c r="B109" s="21">
        <f>SUM(B97:B108)</f>
        <v>6326</v>
      </c>
      <c r="C109" s="101"/>
      <c r="D109" s="95"/>
      <c r="E109" s="30"/>
      <c r="F109" s="108"/>
      <c r="G109" s="95"/>
      <c r="H109" s="30"/>
      <c r="I109" s="108"/>
      <c r="J109" s="30"/>
      <c r="K109" s="30"/>
      <c r="L109" s="108"/>
      <c r="M109" s="23"/>
      <c r="N109" s="101"/>
      <c r="O109" s="110"/>
      <c r="P109" s="121"/>
      <c r="Q109" s="113"/>
      <c r="R109" s="40"/>
      <c r="S109" s="108"/>
      <c r="T109" s="40"/>
      <c r="U109" s="40"/>
      <c r="V109" s="108"/>
      <c r="W109" s="138"/>
      <c r="X109" s="139"/>
      <c r="Y109" s="140"/>
      <c r="Z109" s="141"/>
      <c r="AA109" s="142"/>
    </row>
    <row r="110" spans="1:27" ht="13.5" thickBot="1" x14ac:dyDescent="0.25">
      <c r="A110" s="91" t="s">
        <v>68</v>
      </c>
      <c r="B110" s="41">
        <f t="shared" ref="B110:V110" si="37">AVERAGE(B97:B108)</f>
        <v>527.16666666666663</v>
      </c>
      <c r="C110" s="102">
        <f t="shared" si="37"/>
        <v>17.217741935483872</v>
      </c>
      <c r="D110" s="96">
        <f t="shared" si="37"/>
        <v>129.625</v>
      </c>
      <c r="E110" s="80">
        <f t="shared" si="37"/>
        <v>6.45</v>
      </c>
      <c r="F110" s="109">
        <f>AVERAGE(F97:F108)</f>
        <v>0.9341666666666667</v>
      </c>
      <c r="G110" s="96">
        <f>AVERAGE(G97:G108)</f>
        <v>222.33333333333334</v>
      </c>
      <c r="H110" s="80">
        <f>AVERAGE(H97:H108)</f>
        <v>5.333333333333333</v>
      </c>
      <c r="I110" s="109">
        <f>AVERAGE(I97:I108)</f>
        <v>0.97416666666666674</v>
      </c>
      <c r="J110" s="80">
        <f t="shared" si="37"/>
        <v>452</v>
      </c>
      <c r="K110" s="80">
        <f t="shared" si="37"/>
        <v>22.333333333333332</v>
      </c>
      <c r="L110" s="109">
        <f>AVERAGE(L97:L108)</f>
        <v>0.94166666666666654</v>
      </c>
      <c r="M110" s="81">
        <f t="shared" si="37"/>
        <v>7.580000000000001</v>
      </c>
      <c r="N110" s="120">
        <f t="shared" si="37"/>
        <v>7.6524999999999999</v>
      </c>
      <c r="O110" s="111">
        <f t="shared" si="37"/>
        <v>1088.9791666666667</v>
      </c>
      <c r="P110" s="122">
        <f t="shared" si="37"/>
        <v>817.61666666666667</v>
      </c>
      <c r="Q110" s="114">
        <f t="shared" si="37"/>
        <v>47.2</v>
      </c>
      <c r="R110" s="81">
        <f t="shared" si="37"/>
        <v>6.754545454545454</v>
      </c>
      <c r="S110" s="109">
        <f t="shared" si="37"/>
        <v>0.8241666666666666</v>
      </c>
      <c r="T110" s="81">
        <f t="shared" si="37"/>
        <v>7.418181818181818</v>
      </c>
      <c r="U110" s="81">
        <f t="shared" si="37"/>
        <v>2.7590909090909093</v>
      </c>
      <c r="V110" s="109">
        <f t="shared" si="37"/>
        <v>0.59666666666666657</v>
      </c>
      <c r="W110" s="133">
        <f>C110/$E$2</f>
        <v>0.14971949509116411</v>
      </c>
      <c r="X110" s="134">
        <f>(C110*D110)/1000</f>
        <v>2.2318497983870969</v>
      </c>
      <c r="Y110" s="135">
        <f>(X110)/$G$3</f>
        <v>0.24798331093189965</v>
      </c>
      <c r="Z110" s="136">
        <f>(C110*G110)/1000</f>
        <v>3.8280779569892474</v>
      </c>
      <c r="AA110" s="137">
        <f>(Z110)/$I$3</f>
        <v>0.16643817204301076</v>
      </c>
    </row>
    <row r="111" spans="1:27" ht="13.5" thickTop="1" x14ac:dyDescent="0.2"/>
  </sheetData>
  <mergeCells count="1">
    <mergeCell ref="D1:J1"/>
  </mergeCells>
  <phoneticPr fontId="4" type="noConversion"/>
  <conditionalFormatting sqref="H7:H18 H25:H36 H43:H54 H61:H72">
    <cfRule type="cellIs" dxfId="17" priority="44" stopIfTrue="1" operator="greaterThan">
      <formula>25</formula>
    </cfRule>
  </conditionalFormatting>
  <conditionalFormatting sqref="P7:P18 E7:E18 E25:E36 E43:E54 E61:E72">
    <cfRule type="cellIs" dxfId="16" priority="45" stopIfTrue="1" operator="greaterThanOrEqual">
      <formula>35</formula>
    </cfRule>
  </conditionalFormatting>
  <conditionalFormatting sqref="K25:K36 K43:K54 K61:K72 K7:K18">
    <cfRule type="cellIs" dxfId="15" priority="43" stopIfTrue="1" operator="greaterThan">
      <formula>125</formula>
    </cfRule>
  </conditionalFormatting>
  <conditionalFormatting sqref="H79:H90 H97:H108">
    <cfRule type="cellIs" dxfId="14" priority="27" stopIfTrue="1" operator="greaterThan">
      <formula>25</formula>
    </cfRule>
    <cfRule type="cellIs" dxfId="13" priority="32" stopIfTrue="1" operator="greaterThan">
      <formula>25</formula>
    </cfRule>
  </conditionalFormatting>
  <conditionalFormatting sqref="E79:E90 E97:E108">
    <cfRule type="cellIs" dxfId="12" priority="29" stopIfTrue="1" operator="greaterThan">
      <formula>35</formula>
    </cfRule>
    <cfRule type="cellIs" dxfId="11" priority="33" stopIfTrue="1" operator="greaterThanOrEqual">
      <formula>35</formula>
    </cfRule>
  </conditionalFormatting>
  <conditionalFormatting sqref="K97:K108 K79:K90">
    <cfRule type="cellIs" dxfId="10" priority="28" stopIfTrue="1" operator="greaterThan">
      <formula>125</formula>
    </cfRule>
    <cfRule type="cellIs" dxfId="9" priority="31" stopIfTrue="1" operator="greaterThan">
      <formula>125</formula>
    </cfRule>
  </conditionalFormatting>
  <conditionalFormatting sqref="W43:W54 W56 Y43:Y54 Y56 AA43:AA54 AA56">
    <cfRule type="cellIs" dxfId="8" priority="13" operator="between">
      <formula>80%</formula>
      <formula>200%</formula>
    </cfRule>
  </conditionalFormatting>
  <conditionalFormatting sqref="W61:W72 Y61:Y72 AA61:AA72">
    <cfRule type="cellIs" dxfId="7" priority="12" operator="between">
      <formula>80%</formula>
      <formula>200%</formula>
    </cfRule>
  </conditionalFormatting>
  <conditionalFormatting sqref="W79:W90 Y79:Y90 AA79:AA90">
    <cfRule type="cellIs" dxfId="6" priority="11" operator="between">
      <formula>80%</formula>
      <formula>200%</formula>
    </cfRule>
  </conditionalFormatting>
  <conditionalFormatting sqref="W97:W108 Y97:Y108 AA97:AA108">
    <cfRule type="cellIs" dxfId="5" priority="10" operator="between">
      <formula>80%</formula>
      <formula>200%</formula>
    </cfRule>
  </conditionalFormatting>
  <conditionalFormatting sqref="W74 Y74 AA74">
    <cfRule type="cellIs" dxfId="3" priority="4" operator="between">
      <formula>80%</formula>
      <formula>200%</formula>
    </cfRule>
  </conditionalFormatting>
  <conditionalFormatting sqref="W92 Y92 AA92">
    <cfRule type="cellIs" dxfId="2" priority="3" operator="between">
      <formula>80%</formula>
      <formula>200%</formula>
    </cfRule>
  </conditionalFormatting>
  <conditionalFormatting sqref="W110 Y110 AA110">
    <cfRule type="cellIs" dxfId="1" priority="2" operator="between">
      <formula>80%</formula>
      <formula>200%</formula>
    </cfRule>
  </conditionalFormatting>
  <printOptions horizontalCentered="1" verticalCentered="1" gridLinesSet="0"/>
  <pageMargins left="0.23622047244094491" right="0.51181102362204722" top="0.47244094488188981" bottom="0.98425196850393704" header="0.51181102362204722" footer="0.51181102362204722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Alfara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CITA</dc:creator>
  <cp:keywords/>
  <dc:description/>
  <cp:lastModifiedBy>Xavi López Casals</cp:lastModifiedBy>
  <cp:revision/>
  <dcterms:created xsi:type="dcterms:W3CDTF">2000-01-04T11:06:10Z</dcterms:created>
  <dcterms:modified xsi:type="dcterms:W3CDTF">2022-04-14T11:07:32Z</dcterms:modified>
  <cp:category/>
  <cp:contentStatus/>
</cp:coreProperties>
</file>