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copate20-my.sharepoint.com/personal/marques_copate_cat/Documents/CICLE AIGUA/ALTRES/WEB/2022/IINSTAL·LACIONS/CCM_ EXCELS/"/>
    </mc:Choice>
  </mc:AlternateContent>
  <xr:revisionPtr revIDLastSave="101" documentId="11_CA36D5E8835B8BEFFCF072D75F163748AE1D08D8" xr6:coauthVersionLast="47" xr6:coauthVersionMax="47" xr10:uidLastSave="{8F77906F-C67C-490D-B8AD-CB3B5B9C13FF}"/>
  <bookViews>
    <workbookView xWindow="-120" yWindow="-120" windowWidth="29040" windowHeight="15840" tabRatio="602" xr2:uid="{00000000-000D-0000-FFFF-FFFF00000000}"/>
  </bookViews>
  <sheets>
    <sheet name="Alcanar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40" i="1" l="1"/>
  <c r="T18" i="1"/>
  <c r="U18" i="1" s="1"/>
  <c r="R18" i="1"/>
  <c r="S18" i="1" s="1"/>
  <c r="Q18" i="1"/>
  <c r="T17" i="1"/>
  <c r="U17" i="1" s="1"/>
  <c r="R17" i="1"/>
  <c r="S17" i="1" s="1"/>
  <c r="Q17" i="1"/>
  <c r="T16" i="1"/>
  <c r="U16" i="1" s="1"/>
  <c r="R16" i="1"/>
  <c r="S16" i="1" s="1"/>
  <c r="Q16" i="1"/>
  <c r="T15" i="1"/>
  <c r="U15" i="1" s="1"/>
  <c r="R15" i="1"/>
  <c r="S15" i="1" s="1"/>
  <c r="Q15" i="1"/>
  <c r="T14" i="1"/>
  <c r="U14" i="1" s="1"/>
  <c r="R14" i="1"/>
  <c r="S14" i="1" s="1"/>
  <c r="Q14" i="1"/>
  <c r="T13" i="1"/>
  <c r="U13" i="1" s="1"/>
  <c r="R13" i="1"/>
  <c r="S13" i="1" s="1"/>
  <c r="Q13" i="1"/>
  <c r="T12" i="1"/>
  <c r="U12" i="1" s="1"/>
  <c r="R12" i="1"/>
  <c r="S12" i="1" s="1"/>
  <c r="Q12" i="1"/>
  <c r="T11" i="1"/>
  <c r="U11" i="1" s="1"/>
  <c r="R11" i="1"/>
  <c r="S11" i="1" s="1"/>
  <c r="Q11" i="1"/>
  <c r="T10" i="1"/>
  <c r="U10" i="1" s="1"/>
  <c r="R10" i="1"/>
  <c r="S10" i="1" s="1"/>
  <c r="Q10" i="1"/>
  <c r="T9" i="1"/>
  <c r="U9" i="1" s="1"/>
  <c r="R9" i="1"/>
  <c r="S9" i="1" s="1"/>
  <c r="Q9" i="1"/>
  <c r="T8" i="1"/>
  <c r="U8" i="1" s="1"/>
  <c r="R8" i="1"/>
  <c r="S8" i="1" s="1"/>
  <c r="Q8" i="1"/>
  <c r="T7" i="1"/>
  <c r="U7" i="1" s="1"/>
  <c r="R7" i="1"/>
  <c r="S7" i="1" s="1"/>
  <c r="Q7" i="1"/>
  <c r="T36" i="1"/>
  <c r="U36" i="1" s="1"/>
  <c r="R36" i="1"/>
  <c r="S36" i="1" s="1"/>
  <c r="Q36" i="1"/>
  <c r="T35" i="1"/>
  <c r="U35" i="1" s="1"/>
  <c r="R35" i="1"/>
  <c r="S35" i="1" s="1"/>
  <c r="Q35" i="1"/>
  <c r="T34" i="1"/>
  <c r="U34" i="1" s="1"/>
  <c r="R34" i="1"/>
  <c r="S34" i="1" s="1"/>
  <c r="Q34" i="1"/>
  <c r="T33" i="1"/>
  <c r="U33" i="1" s="1"/>
  <c r="R33" i="1"/>
  <c r="S33" i="1" s="1"/>
  <c r="Q33" i="1"/>
  <c r="T32" i="1"/>
  <c r="U32" i="1" s="1"/>
  <c r="R32" i="1"/>
  <c r="S32" i="1" s="1"/>
  <c r="Q32" i="1"/>
  <c r="T31" i="1"/>
  <c r="U31" i="1" s="1"/>
  <c r="R31" i="1"/>
  <c r="S31" i="1" s="1"/>
  <c r="Q31" i="1"/>
  <c r="T30" i="1"/>
  <c r="U30" i="1" s="1"/>
  <c r="R30" i="1"/>
  <c r="S30" i="1" s="1"/>
  <c r="Q30" i="1"/>
  <c r="T29" i="1"/>
  <c r="U29" i="1" s="1"/>
  <c r="R29" i="1"/>
  <c r="S29" i="1" s="1"/>
  <c r="Q29" i="1"/>
  <c r="T28" i="1"/>
  <c r="U28" i="1" s="1"/>
  <c r="R28" i="1"/>
  <c r="S28" i="1" s="1"/>
  <c r="Q28" i="1"/>
  <c r="T27" i="1"/>
  <c r="U27" i="1" s="1"/>
  <c r="R27" i="1"/>
  <c r="S27" i="1" s="1"/>
  <c r="Q27" i="1"/>
  <c r="T26" i="1"/>
  <c r="U26" i="1" s="1"/>
  <c r="R26" i="1"/>
  <c r="S26" i="1" s="1"/>
  <c r="Q26" i="1"/>
  <c r="T25" i="1"/>
  <c r="U25" i="1" s="1"/>
  <c r="R25" i="1"/>
  <c r="S25" i="1" s="1"/>
  <c r="Q25" i="1"/>
  <c r="T54" i="1"/>
  <c r="U54" i="1" s="1"/>
  <c r="R54" i="1"/>
  <c r="S54" i="1" s="1"/>
  <c r="Q54" i="1"/>
  <c r="T53" i="1"/>
  <c r="U53" i="1" s="1"/>
  <c r="R53" i="1"/>
  <c r="S53" i="1" s="1"/>
  <c r="Q53" i="1"/>
  <c r="T52" i="1"/>
  <c r="U52" i="1" s="1"/>
  <c r="R52" i="1"/>
  <c r="S52" i="1" s="1"/>
  <c r="Q52" i="1"/>
  <c r="T51" i="1"/>
  <c r="U51" i="1" s="1"/>
  <c r="R51" i="1"/>
  <c r="S51" i="1" s="1"/>
  <c r="Q51" i="1"/>
  <c r="T50" i="1"/>
  <c r="U50" i="1" s="1"/>
  <c r="R50" i="1"/>
  <c r="S50" i="1" s="1"/>
  <c r="Q50" i="1"/>
  <c r="T49" i="1"/>
  <c r="U49" i="1" s="1"/>
  <c r="R49" i="1"/>
  <c r="S49" i="1" s="1"/>
  <c r="Q49" i="1"/>
  <c r="T48" i="1"/>
  <c r="U48" i="1" s="1"/>
  <c r="R48" i="1"/>
  <c r="S48" i="1" s="1"/>
  <c r="Q48" i="1"/>
  <c r="T47" i="1"/>
  <c r="U47" i="1" s="1"/>
  <c r="R47" i="1"/>
  <c r="S47" i="1" s="1"/>
  <c r="Q47" i="1"/>
  <c r="T46" i="1"/>
  <c r="U46" i="1" s="1"/>
  <c r="R46" i="1"/>
  <c r="S46" i="1" s="1"/>
  <c r="Q46" i="1"/>
  <c r="T45" i="1"/>
  <c r="U45" i="1" s="1"/>
  <c r="R45" i="1"/>
  <c r="S45" i="1" s="1"/>
  <c r="Q45" i="1"/>
  <c r="T44" i="1"/>
  <c r="U44" i="1" s="1"/>
  <c r="R44" i="1"/>
  <c r="S44" i="1" s="1"/>
  <c r="Q44" i="1"/>
  <c r="T43" i="1"/>
  <c r="U43" i="1" s="1"/>
  <c r="R43" i="1"/>
  <c r="S43" i="1" s="1"/>
  <c r="Q43" i="1"/>
  <c r="T73" i="1"/>
  <c r="U73" i="1" s="1"/>
  <c r="R73" i="1"/>
  <c r="S73" i="1" s="1"/>
  <c r="Q73" i="1"/>
  <c r="T72" i="1"/>
  <c r="U72" i="1" s="1"/>
  <c r="R72" i="1"/>
  <c r="S72" i="1" s="1"/>
  <c r="Q72" i="1"/>
  <c r="T71" i="1"/>
  <c r="U71" i="1" s="1"/>
  <c r="R71" i="1"/>
  <c r="S71" i="1" s="1"/>
  <c r="Q71" i="1"/>
  <c r="T70" i="1"/>
  <c r="U70" i="1" s="1"/>
  <c r="R70" i="1"/>
  <c r="S70" i="1" s="1"/>
  <c r="Q70" i="1"/>
  <c r="T69" i="1"/>
  <c r="U69" i="1" s="1"/>
  <c r="R69" i="1"/>
  <c r="S69" i="1" s="1"/>
  <c r="Q69" i="1"/>
  <c r="T68" i="1"/>
  <c r="U68" i="1" s="1"/>
  <c r="R68" i="1"/>
  <c r="S68" i="1" s="1"/>
  <c r="Q68" i="1"/>
  <c r="T67" i="1"/>
  <c r="U67" i="1" s="1"/>
  <c r="R67" i="1"/>
  <c r="S67" i="1" s="1"/>
  <c r="Q67" i="1"/>
  <c r="T66" i="1"/>
  <c r="U66" i="1" s="1"/>
  <c r="R66" i="1"/>
  <c r="S66" i="1" s="1"/>
  <c r="Q66" i="1"/>
  <c r="T65" i="1"/>
  <c r="U65" i="1" s="1"/>
  <c r="R65" i="1"/>
  <c r="S65" i="1" s="1"/>
  <c r="Q65" i="1"/>
  <c r="T64" i="1"/>
  <c r="U64" i="1" s="1"/>
  <c r="R64" i="1"/>
  <c r="S64" i="1" s="1"/>
  <c r="Q64" i="1"/>
  <c r="T63" i="1"/>
  <c r="U63" i="1" s="1"/>
  <c r="R63" i="1"/>
  <c r="S63" i="1" s="1"/>
  <c r="Q63" i="1"/>
  <c r="T62" i="1"/>
  <c r="U62" i="1" s="1"/>
  <c r="R62" i="1"/>
  <c r="S62" i="1" s="1"/>
  <c r="Q62" i="1"/>
  <c r="T92" i="1"/>
  <c r="U92" i="1" s="1"/>
  <c r="R92" i="1"/>
  <c r="S92" i="1" s="1"/>
  <c r="Q92" i="1"/>
  <c r="T91" i="1"/>
  <c r="U91" i="1" s="1"/>
  <c r="R91" i="1"/>
  <c r="S91" i="1" s="1"/>
  <c r="Q91" i="1"/>
  <c r="T90" i="1"/>
  <c r="U90" i="1" s="1"/>
  <c r="R90" i="1"/>
  <c r="S90" i="1" s="1"/>
  <c r="Q90" i="1"/>
  <c r="T89" i="1"/>
  <c r="U89" i="1" s="1"/>
  <c r="R89" i="1"/>
  <c r="S89" i="1" s="1"/>
  <c r="Q89" i="1"/>
  <c r="T88" i="1"/>
  <c r="U88" i="1" s="1"/>
  <c r="R88" i="1"/>
  <c r="S88" i="1" s="1"/>
  <c r="Q88" i="1"/>
  <c r="T87" i="1"/>
  <c r="U87" i="1" s="1"/>
  <c r="R87" i="1"/>
  <c r="S87" i="1" s="1"/>
  <c r="Q87" i="1"/>
  <c r="T86" i="1"/>
  <c r="U86" i="1" s="1"/>
  <c r="R86" i="1"/>
  <c r="S86" i="1" s="1"/>
  <c r="Q86" i="1"/>
  <c r="T85" i="1"/>
  <c r="U85" i="1" s="1"/>
  <c r="R85" i="1"/>
  <c r="S85" i="1" s="1"/>
  <c r="Q85" i="1"/>
  <c r="T84" i="1"/>
  <c r="U84" i="1" s="1"/>
  <c r="R84" i="1"/>
  <c r="S84" i="1" s="1"/>
  <c r="Q84" i="1"/>
  <c r="T83" i="1"/>
  <c r="U83" i="1" s="1"/>
  <c r="R83" i="1"/>
  <c r="S83" i="1" s="1"/>
  <c r="Q83" i="1"/>
  <c r="T82" i="1"/>
  <c r="U82" i="1" s="1"/>
  <c r="R82" i="1"/>
  <c r="S82" i="1" s="1"/>
  <c r="Q82" i="1"/>
  <c r="T81" i="1"/>
  <c r="U81" i="1" s="1"/>
  <c r="R81" i="1"/>
  <c r="S81" i="1" s="1"/>
  <c r="Q81" i="1"/>
  <c r="T111" i="1"/>
  <c r="U111" i="1" s="1"/>
  <c r="R111" i="1"/>
  <c r="S111" i="1" s="1"/>
  <c r="Q111" i="1"/>
  <c r="T110" i="1"/>
  <c r="U110" i="1" s="1"/>
  <c r="R110" i="1"/>
  <c r="S110" i="1" s="1"/>
  <c r="Q110" i="1"/>
  <c r="T109" i="1"/>
  <c r="U109" i="1" s="1"/>
  <c r="R109" i="1"/>
  <c r="S109" i="1" s="1"/>
  <c r="Q109" i="1"/>
  <c r="T108" i="1"/>
  <c r="U108" i="1" s="1"/>
  <c r="R108" i="1"/>
  <c r="S108" i="1" s="1"/>
  <c r="Q108" i="1"/>
  <c r="T107" i="1"/>
  <c r="U107" i="1" s="1"/>
  <c r="R107" i="1"/>
  <c r="S107" i="1" s="1"/>
  <c r="Q107" i="1"/>
  <c r="T106" i="1"/>
  <c r="U106" i="1" s="1"/>
  <c r="R106" i="1"/>
  <c r="S106" i="1" s="1"/>
  <c r="Q106" i="1"/>
  <c r="T105" i="1"/>
  <c r="U105" i="1" s="1"/>
  <c r="R105" i="1"/>
  <c r="S105" i="1" s="1"/>
  <c r="Q105" i="1"/>
  <c r="T104" i="1"/>
  <c r="U104" i="1" s="1"/>
  <c r="R104" i="1"/>
  <c r="S104" i="1" s="1"/>
  <c r="Q104" i="1"/>
  <c r="T103" i="1"/>
  <c r="U103" i="1" s="1"/>
  <c r="R103" i="1"/>
  <c r="S103" i="1" s="1"/>
  <c r="Q103" i="1"/>
  <c r="T102" i="1"/>
  <c r="U102" i="1" s="1"/>
  <c r="R102" i="1"/>
  <c r="S102" i="1" s="1"/>
  <c r="Q102" i="1"/>
  <c r="T101" i="1"/>
  <c r="U101" i="1" s="1"/>
  <c r="R101" i="1"/>
  <c r="S101" i="1" s="1"/>
  <c r="Q101" i="1"/>
  <c r="T100" i="1"/>
  <c r="U100" i="1" s="1"/>
  <c r="R100" i="1"/>
  <c r="S100" i="1" s="1"/>
  <c r="Q100" i="1"/>
  <c r="T130" i="1"/>
  <c r="U130" i="1" s="1"/>
  <c r="R130" i="1"/>
  <c r="S130" i="1" s="1"/>
  <c r="Q130" i="1"/>
  <c r="T129" i="1"/>
  <c r="U129" i="1" s="1"/>
  <c r="R129" i="1"/>
  <c r="S129" i="1" s="1"/>
  <c r="Q129" i="1"/>
  <c r="T128" i="1"/>
  <c r="U128" i="1" s="1"/>
  <c r="R128" i="1"/>
  <c r="S128" i="1" s="1"/>
  <c r="Q128" i="1"/>
  <c r="T127" i="1"/>
  <c r="U127" i="1" s="1"/>
  <c r="R127" i="1"/>
  <c r="S127" i="1" s="1"/>
  <c r="Q127" i="1"/>
  <c r="T126" i="1"/>
  <c r="U126" i="1" s="1"/>
  <c r="R126" i="1"/>
  <c r="S126" i="1" s="1"/>
  <c r="Q126" i="1"/>
  <c r="T125" i="1"/>
  <c r="U125" i="1" s="1"/>
  <c r="R125" i="1"/>
  <c r="S125" i="1" s="1"/>
  <c r="Q125" i="1"/>
  <c r="T124" i="1"/>
  <c r="U124" i="1" s="1"/>
  <c r="R124" i="1"/>
  <c r="S124" i="1" s="1"/>
  <c r="Q124" i="1"/>
  <c r="T123" i="1"/>
  <c r="U123" i="1" s="1"/>
  <c r="R123" i="1"/>
  <c r="S123" i="1" s="1"/>
  <c r="Q123" i="1"/>
  <c r="T122" i="1"/>
  <c r="U122" i="1" s="1"/>
  <c r="R122" i="1"/>
  <c r="S122" i="1" s="1"/>
  <c r="Q122" i="1"/>
  <c r="T121" i="1"/>
  <c r="U121" i="1" s="1"/>
  <c r="R121" i="1"/>
  <c r="S121" i="1" s="1"/>
  <c r="Q121" i="1"/>
  <c r="T120" i="1"/>
  <c r="U120" i="1" s="1"/>
  <c r="R120" i="1"/>
  <c r="S120" i="1" s="1"/>
  <c r="Q120" i="1"/>
  <c r="T119" i="1"/>
  <c r="U119" i="1" s="1"/>
  <c r="R119" i="1"/>
  <c r="S119" i="1" s="1"/>
  <c r="Q119" i="1"/>
  <c r="T149" i="1"/>
  <c r="U149" i="1" s="1"/>
  <c r="R149" i="1"/>
  <c r="S149" i="1" s="1"/>
  <c r="Q149" i="1"/>
  <c r="T148" i="1"/>
  <c r="U148" i="1" s="1"/>
  <c r="R148" i="1"/>
  <c r="S148" i="1" s="1"/>
  <c r="Q148" i="1"/>
  <c r="T147" i="1"/>
  <c r="U147" i="1" s="1"/>
  <c r="R147" i="1"/>
  <c r="S147" i="1" s="1"/>
  <c r="Q147" i="1"/>
  <c r="T146" i="1"/>
  <c r="U146" i="1" s="1"/>
  <c r="R146" i="1"/>
  <c r="S146" i="1" s="1"/>
  <c r="Q146" i="1"/>
  <c r="T145" i="1"/>
  <c r="U145" i="1" s="1"/>
  <c r="R145" i="1"/>
  <c r="S145" i="1" s="1"/>
  <c r="Q145" i="1"/>
  <c r="T144" i="1"/>
  <c r="U144" i="1" s="1"/>
  <c r="R144" i="1"/>
  <c r="S144" i="1" s="1"/>
  <c r="Q144" i="1"/>
  <c r="T143" i="1"/>
  <c r="U143" i="1" s="1"/>
  <c r="R143" i="1"/>
  <c r="S143" i="1" s="1"/>
  <c r="Q143" i="1"/>
  <c r="T142" i="1"/>
  <c r="U142" i="1" s="1"/>
  <c r="R142" i="1"/>
  <c r="S142" i="1" s="1"/>
  <c r="Q142" i="1"/>
  <c r="T141" i="1"/>
  <c r="U141" i="1" s="1"/>
  <c r="R141" i="1"/>
  <c r="S141" i="1" s="1"/>
  <c r="Q141" i="1"/>
  <c r="T140" i="1"/>
  <c r="U140" i="1" s="1"/>
  <c r="R140" i="1"/>
  <c r="S140" i="1" s="1"/>
  <c r="Q140" i="1"/>
  <c r="T139" i="1"/>
  <c r="U139" i="1" s="1"/>
  <c r="R139" i="1"/>
  <c r="S139" i="1" s="1"/>
  <c r="Q139" i="1"/>
  <c r="T138" i="1"/>
  <c r="U138" i="1" s="1"/>
  <c r="R138" i="1"/>
  <c r="S138" i="1" s="1"/>
  <c r="Q138" i="1"/>
  <c r="T168" i="1"/>
  <c r="U168" i="1" s="1"/>
  <c r="R168" i="1"/>
  <c r="S168" i="1" s="1"/>
  <c r="Q168" i="1"/>
  <c r="T167" i="1"/>
  <c r="U167" i="1" s="1"/>
  <c r="R167" i="1"/>
  <c r="S167" i="1" s="1"/>
  <c r="Q167" i="1"/>
  <c r="T166" i="1"/>
  <c r="U166" i="1" s="1"/>
  <c r="R166" i="1"/>
  <c r="S166" i="1" s="1"/>
  <c r="Q166" i="1"/>
  <c r="T165" i="1"/>
  <c r="U165" i="1" s="1"/>
  <c r="R165" i="1"/>
  <c r="S165" i="1" s="1"/>
  <c r="Q165" i="1"/>
  <c r="T164" i="1"/>
  <c r="U164" i="1" s="1"/>
  <c r="R164" i="1"/>
  <c r="S164" i="1" s="1"/>
  <c r="Q164" i="1"/>
  <c r="T163" i="1"/>
  <c r="U163" i="1" s="1"/>
  <c r="R163" i="1"/>
  <c r="S163" i="1" s="1"/>
  <c r="Q163" i="1"/>
  <c r="T162" i="1"/>
  <c r="U162" i="1" s="1"/>
  <c r="R162" i="1"/>
  <c r="S162" i="1" s="1"/>
  <c r="Q162" i="1"/>
  <c r="T161" i="1"/>
  <c r="U161" i="1" s="1"/>
  <c r="R161" i="1"/>
  <c r="S161" i="1" s="1"/>
  <c r="Q161" i="1"/>
  <c r="T160" i="1"/>
  <c r="U160" i="1" s="1"/>
  <c r="R160" i="1"/>
  <c r="S160" i="1" s="1"/>
  <c r="Q160" i="1"/>
  <c r="T159" i="1"/>
  <c r="U159" i="1" s="1"/>
  <c r="R159" i="1"/>
  <c r="S159" i="1" s="1"/>
  <c r="Q159" i="1"/>
  <c r="T158" i="1"/>
  <c r="U158" i="1" s="1"/>
  <c r="R158" i="1"/>
  <c r="S158" i="1" s="1"/>
  <c r="Q158" i="1"/>
  <c r="T157" i="1"/>
  <c r="U157" i="1" s="1"/>
  <c r="R157" i="1"/>
  <c r="S157" i="1" s="1"/>
  <c r="Q157" i="1"/>
  <c r="T187" i="1"/>
  <c r="U187" i="1" s="1"/>
  <c r="R187" i="1"/>
  <c r="S187" i="1" s="1"/>
  <c r="Q187" i="1"/>
  <c r="T186" i="1"/>
  <c r="U186" i="1" s="1"/>
  <c r="R186" i="1"/>
  <c r="S186" i="1" s="1"/>
  <c r="Q186" i="1"/>
  <c r="T185" i="1"/>
  <c r="U185" i="1" s="1"/>
  <c r="R185" i="1"/>
  <c r="S185" i="1" s="1"/>
  <c r="Q185" i="1"/>
  <c r="T184" i="1"/>
  <c r="U184" i="1" s="1"/>
  <c r="R184" i="1"/>
  <c r="S184" i="1" s="1"/>
  <c r="Q184" i="1"/>
  <c r="T183" i="1"/>
  <c r="U183" i="1" s="1"/>
  <c r="R183" i="1"/>
  <c r="S183" i="1" s="1"/>
  <c r="Q183" i="1"/>
  <c r="T182" i="1"/>
  <c r="U182" i="1" s="1"/>
  <c r="R182" i="1"/>
  <c r="S182" i="1" s="1"/>
  <c r="Q182" i="1"/>
  <c r="T181" i="1"/>
  <c r="U181" i="1" s="1"/>
  <c r="R181" i="1"/>
  <c r="S181" i="1" s="1"/>
  <c r="Q181" i="1"/>
  <c r="T180" i="1"/>
  <c r="U180" i="1" s="1"/>
  <c r="R180" i="1"/>
  <c r="S180" i="1" s="1"/>
  <c r="Q180" i="1"/>
  <c r="T179" i="1"/>
  <c r="U179" i="1" s="1"/>
  <c r="R179" i="1"/>
  <c r="S179" i="1" s="1"/>
  <c r="Q179" i="1"/>
  <c r="T178" i="1"/>
  <c r="U178" i="1" s="1"/>
  <c r="R178" i="1"/>
  <c r="S178" i="1" s="1"/>
  <c r="Q178" i="1"/>
  <c r="T177" i="1"/>
  <c r="U177" i="1" s="1"/>
  <c r="R177" i="1"/>
  <c r="S177" i="1" s="1"/>
  <c r="Q177" i="1"/>
  <c r="T176" i="1"/>
  <c r="U176" i="1" s="1"/>
  <c r="R176" i="1"/>
  <c r="S176" i="1" s="1"/>
  <c r="Q176" i="1"/>
  <c r="T204" i="1"/>
  <c r="U204" i="1" s="1"/>
  <c r="R204" i="1"/>
  <c r="S204" i="1" s="1"/>
  <c r="Q204" i="1"/>
  <c r="T203" i="1"/>
  <c r="U203" i="1" s="1"/>
  <c r="R203" i="1"/>
  <c r="S203" i="1" s="1"/>
  <c r="Q203" i="1"/>
  <c r="T202" i="1"/>
  <c r="U202" i="1" s="1"/>
  <c r="R202" i="1"/>
  <c r="S202" i="1" s="1"/>
  <c r="Q202" i="1"/>
  <c r="T201" i="1"/>
  <c r="U201" i="1" s="1"/>
  <c r="R201" i="1"/>
  <c r="S201" i="1" s="1"/>
  <c r="Q201" i="1"/>
  <c r="T200" i="1"/>
  <c r="U200" i="1" s="1"/>
  <c r="R200" i="1"/>
  <c r="S200" i="1" s="1"/>
  <c r="Q200" i="1"/>
  <c r="T199" i="1"/>
  <c r="U199" i="1" s="1"/>
  <c r="R199" i="1"/>
  <c r="S199" i="1" s="1"/>
  <c r="Q199" i="1"/>
  <c r="T198" i="1"/>
  <c r="U198" i="1" s="1"/>
  <c r="R198" i="1"/>
  <c r="S198" i="1" s="1"/>
  <c r="Q198" i="1"/>
  <c r="T197" i="1"/>
  <c r="U197" i="1" s="1"/>
  <c r="R197" i="1"/>
  <c r="S197" i="1" s="1"/>
  <c r="Q197" i="1"/>
  <c r="T196" i="1"/>
  <c r="U196" i="1" s="1"/>
  <c r="R196" i="1"/>
  <c r="S196" i="1" s="1"/>
  <c r="Q196" i="1"/>
  <c r="T195" i="1"/>
  <c r="U195" i="1" s="1"/>
  <c r="R195" i="1"/>
  <c r="S195" i="1" s="1"/>
  <c r="Q195" i="1"/>
  <c r="T194" i="1"/>
  <c r="U194" i="1" s="1"/>
  <c r="R194" i="1"/>
  <c r="S194" i="1" s="1"/>
  <c r="Q194" i="1"/>
  <c r="T223" i="1"/>
  <c r="U223" i="1" s="1"/>
  <c r="R223" i="1"/>
  <c r="S223" i="1" s="1"/>
  <c r="Q223" i="1"/>
  <c r="T222" i="1"/>
  <c r="U222" i="1" s="1"/>
  <c r="R222" i="1"/>
  <c r="S222" i="1" s="1"/>
  <c r="Q222" i="1"/>
  <c r="T221" i="1"/>
  <c r="U221" i="1" s="1"/>
  <c r="R221" i="1"/>
  <c r="S221" i="1" s="1"/>
  <c r="Q221" i="1"/>
  <c r="T220" i="1"/>
  <c r="U220" i="1" s="1"/>
  <c r="R220" i="1"/>
  <c r="S220" i="1" s="1"/>
  <c r="Q220" i="1"/>
  <c r="T219" i="1"/>
  <c r="U219" i="1" s="1"/>
  <c r="R219" i="1"/>
  <c r="S219" i="1" s="1"/>
  <c r="Q219" i="1"/>
  <c r="T218" i="1"/>
  <c r="U218" i="1" s="1"/>
  <c r="R218" i="1"/>
  <c r="S218" i="1" s="1"/>
  <c r="Q218" i="1"/>
  <c r="T217" i="1"/>
  <c r="U217" i="1" s="1"/>
  <c r="R217" i="1"/>
  <c r="S217" i="1" s="1"/>
  <c r="Q217" i="1"/>
  <c r="T216" i="1"/>
  <c r="U216" i="1" s="1"/>
  <c r="R216" i="1"/>
  <c r="S216" i="1" s="1"/>
  <c r="Q216" i="1"/>
  <c r="T215" i="1"/>
  <c r="U215" i="1" s="1"/>
  <c r="R215" i="1"/>
  <c r="S215" i="1" s="1"/>
  <c r="Q215" i="1"/>
  <c r="T214" i="1"/>
  <c r="U214" i="1" s="1"/>
  <c r="R214" i="1"/>
  <c r="S214" i="1" s="1"/>
  <c r="Q214" i="1"/>
  <c r="T213" i="1"/>
  <c r="U213" i="1" s="1"/>
  <c r="R213" i="1"/>
  <c r="S213" i="1" s="1"/>
  <c r="Q213" i="1"/>
  <c r="T212" i="1"/>
  <c r="U212" i="1" s="1"/>
  <c r="R212" i="1"/>
  <c r="S212" i="1" s="1"/>
  <c r="Q212" i="1"/>
  <c r="T241" i="1"/>
  <c r="U241" i="1" s="1"/>
  <c r="R241" i="1"/>
  <c r="S241" i="1" s="1"/>
  <c r="Q241" i="1"/>
  <c r="T240" i="1"/>
  <c r="U240" i="1" s="1"/>
  <c r="R240" i="1"/>
  <c r="S240" i="1" s="1"/>
  <c r="Q240" i="1"/>
  <c r="T239" i="1"/>
  <c r="U239" i="1" s="1"/>
  <c r="R239" i="1"/>
  <c r="S239" i="1" s="1"/>
  <c r="Q239" i="1"/>
  <c r="T238" i="1"/>
  <c r="U238" i="1" s="1"/>
  <c r="R238" i="1"/>
  <c r="S238" i="1" s="1"/>
  <c r="Q238" i="1"/>
  <c r="T237" i="1"/>
  <c r="U237" i="1" s="1"/>
  <c r="R237" i="1"/>
  <c r="S237" i="1" s="1"/>
  <c r="Q237" i="1"/>
  <c r="T236" i="1"/>
  <c r="U236" i="1" s="1"/>
  <c r="R236" i="1"/>
  <c r="S236" i="1" s="1"/>
  <c r="Q236" i="1"/>
  <c r="T235" i="1"/>
  <c r="U235" i="1" s="1"/>
  <c r="R235" i="1"/>
  <c r="S235" i="1" s="1"/>
  <c r="Q235" i="1"/>
  <c r="T234" i="1"/>
  <c r="U234" i="1" s="1"/>
  <c r="R234" i="1"/>
  <c r="S234" i="1" s="1"/>
  <c r="Q234" i="1"/>
  <c r="T233" i="1"/>
  <c r="U233" i="1" s="1"/>
  <c r="R233" i="1"/>
  <c r="S233" i="1" s="1"/>
  <c r="Q233" i="1"/>
  <c r="T232" i="1"/>
  <c r="U232" i="1" s="1"/>
  <c r="R232" i="1"/>
  <c r="S232" i="1" s="1"/>
  <c r="Q232" i="1"/>
  <c r="T231" i="1"/>
  <c r="U231" i="1" s="1"/>
  <c r="R231" i="1"/>
  <c r="S231" i="1" s="1"/>
  <c r="Q231" i="1"/>
  <c r="T230" i="1"/>
  <c r="U230" i="1" s="1"/>
  <c r="R230" i="1"/>
  <c r="S230" i="1" s="1"/>
  <c r="Q230" i="1"/>
  <c r="T259" i="1"/>
  <c r="U259" i="1" s="1"/>
  <c r="R259" i="1"/>
  <c r="S259" i="1" s="1"/>
  <c r="Q259" i="1"/>
  <c r="T258" i="1"/>
  <c r="U258" i="1" s="1"/>
  <c r="R258" i="1"/>
  <c r="S258" i="1" s="1"/>
  <c r="Q258" i="1"/>
  <c r="T257" i="1"/>
  <c r="U257" i="1" s="1"/>
  <c r="R257" i="1"/>
  <c r="S257" i="1" s="1"/>
  <c r="Q257" i="1"/>
  <c r="T256" i="1"/>
  <c r="U256" i="1" s="1"/>
  <c r="R256" i="1"/>
  <c r="S256" i="1" s="1"/>
  <c r="Q256" i="1"/>
  <c r="T255" i="1"/>
  <c r="U255" i="1" s="1"/>
  <c r="R255" i="1"/>
  <c r="S255" i="1" s="1"/>
  <c r="Q255" i="1"/>
  <c r="T254" i="1"/>
  <c r="U254" i="1" s="1"/>
  <c r="R254" i="1"/>
  <c r="S254" i="1" s="1"/>
  <c r="Q254" i="1"/>
  <c r="T253" i="1"/>
  <c r="U253" i="1" s="1"/>
  <c r="R253" i="1"/>
  <c r="S253" i="1" s="1"/>
  <c r="Q253" i="1"/>
  <c r="T252" i="1"/>
  <c r="U252" i="1" s="1"/>
  <c r="R252" i="1"/>
  <c r="S252" i="1" s="1"/>
  <c r="Q252" i="1"/>
  <c r="T251" i="1"/>
  <c r="U251" i="1" s="1"/>
  <c r="R251" i="1"/>
  <c r="S251" i="1" s="1"/>
  <c r="Q251" i="1"/>
  <c r="T250" i="1"/>
  <c r="U250" i="1" s="1"/>
  <c r="R250" i="1"/>
  <c r="S250" i="1" s="1"/>
  <c r="Q250" i="1"/>
  <c r="T249" i="1"/>
  <c r="U249" i="1" s="1"/>
  <c r="R249" i="1"/>
  <c r="S249" i="1" s="1"/>
  <c r="Q249" i="1"/>
  <c r="T248" i="1"/>
  <c r="U248" i="1" s="1"/>
  <c r="R248" i="1"/>
  <c r="S248" i="1" s="1"/>
  <c r="Q248" i="1"/>
  <c r="T277" i="1"/>
  <c r="U277" i="1" s="1"/>
  <c r="R277" i="1"/>
  <c r="S277" i="1" s="1"/>
  <c r="Q277" i="1"/>
  <c r="T276" i="1"/>
  <c r="U276" i="1" s="1"/>
  <c r="R276" i="1"/>
  <c r="S276" i="1" s="1"/>
  <c r="Q276" i="1"/>
  <c r="T275" i="1"/>
  <c r="U275" i="1" s="1"/>
  <c r="R275" i="1"/>
  <c r="S275" i="1" s="1"/>
  <c r="Q275" i="1"/>
  <c r="T274" i="1"/>
  <c r="U274" i="1" s="1"/>
  <c r="R274" i="1"/>
  <c r="S274" i="1" s="1"/>
  <c r="Q274" i="1"/>
  <c r="T273" i="1"/>
  <c r="U273" i="1" s="1"/>
  <c r="R273" i="1"/>
  <c r="S273" i="1" s="1"/>
  <c r="Q273" i="1"/>
  <c r="T272" i="1"/>
  <c r="U272" i="1" s="1"/>
  <c r="R272" i="1"/>
  <c r="S272" i="1" s="1"/>
  <c r="Q272" i="1"/>
  <c r="T271" i="1"/>
  <c r="U271" i="1" s="1"/>
  <c r="R271" i="1"/>
  <c r="S271" i="1" s="1"/>
  <c r="Q271" i="1"/>
  <c r="T270" i="1"/>
  <c r="U270" i="1" s="1"/>
  <c r="R270" i="1"/>
  <c r="S270" i="1" s="1"/>
  <c r="Q270" i="1"/>
  <c r="T269" i="1"/>
  <c r="U269" i="1" s="1"/>
  <c r="R269" i="1"/>
  <c r="S269" i="1" s="1"/>
  <c r="Q269" i="1"/>
  <c r="T268" i="1"/>
  <c r="U268" i="1" s="1"/>
  <c r="R268" i="1"/>
  <c r="S268" i="1" s="1"/>
  <c r="Q268" i="1"/>
  <c r="T267" i="1"/>
  <c r="U267" i="1" s="1"/>
  <c r="R267" i="1"/>
  <c r="S267" i="1" s="1"/>
  <c r="Q267" i="1"/>
  <c r="T266" i="1"/>
  <c r="U266" i="1" s="1"/>
  <c r="R266" i="1"/>
  <c r="S266" i="1" s="1"/>
  <c r="Q266" i="1"/>
  <c r="T295" i="1"/>
  <c r="U295" i="1" s="1"/>
  <c r="R295" i="1"/>
  <c r="S295" i="1" s="1"/>
  <c r="Q295" i="1"/>
  <c r="T294" i="1"/>
  <c r="U294" i="1" s="1"/>
  <c r="R294" i="1"/>
  <c r="S294" i="1" s="1"/>
  <c r="Q294" i="1"/>
  <c r="T293" i="1"/>
  <c r="U293" i="1" s="1"/>
  <c r="R293" i="1"/>
  <c r="S293" i="1" s="1"/>
  <c r="Q293" i="1"/>
  <c r="T292" i="1"/>
  <c r="U292" i="1" s="1"/>
  <c r="R292" i="1"/>
  <c r="S292" i="1" s="1"/>
  <c r="Q292" i="1"/>
  <c r="T291" i="1"/>
  <c r="U291" i="1" s="1"/>
  <c r="R291" i="1"/>
  <c r="S291" i="1" s="1"/>
  <c r="Q291" i="1"/>
  <c r="T290" i="1"/>
  <c r="U290" i="1" s="1"/>
  <c r="R290" i="1"/>
  <c r="S290" i="1" s="1"/>
  <c r="Q290" i="1"/>
  <c r="T289" i="1"/>
  <c r="U289" i="1" s="1"/>
  <c r="R289" i="1"/>
  <c r="S289" i="1" s="1"/>
  <c r="Q289" i="1"/>
  <c r="T288" i="1"/>
  <c r="U288" i="1" s="1"/>
  <c r="R288" i="1"/>
  <c r="S288" i="1" s="1"/>
  <c r="Q288" i="1"/>
  <c r="T287" i="1"/>
  <c r="U287" i="1" s="1"/>
  <c r="R287" i="1"/>
  <c r="S287" i="1" s="1"/>
  <c r="Q287" i="1"/>
  <c r="T285" i="1"/>
  <c r="U285" i="1" s="1"/>
  <c r="R285" i="1"/>
  <c r="S285" i="1" s="1"/>
  <c r="Q285" i="1"/>
  <c r="T284" i="1"/>
  <c r="U284" i="1" s="1"/>
  <c r="R284" i="1"/>
  <c r="S284" i="1" s="1"/>
  <c r="Q284" i="1"/>
  <c r="T313" i="1"/>
  <c r="U313" i="1" s="1"/>
  <c r="R313" i="1"/>
  <c r="S313" i="1" s="1"/>
  <c r="Q313" i="1"/>
  <c r="T312" i="1"/>
  <c r="U312" i="1" s="1"/>
  <c r="R312" i="1"/>
  <c r="S312" i="1" s="1"/>
  <c r="Q312" i="1"/>
  <c r="T311" i="1"/>
  <c r="U311" i="1" s="1"/>
  <c r="R311" i="1"/>
  <c r="S311" i="1" s="1"/>
  <c r="Q311" i="1"/>
  <c r="T310" i="1"/>
  <c r="U310" i="1" s="1"/>
  <c r="R310" i="1"/>
  <c r="S310" i="1" s="1"/>
  <c r="Q310" i="1"/>
  <c r="T309" i="1"/>
  <c r="U309" i="1" s="1"/>
  <c r="R309" i="1"/>
  <c r="S309" i="1" s="1"/>
  <c r="Q309" i="1"/>
  <c r="T308" i="1"/>
  <c r="U308" i="1" s="1"/>
  <c r="R308" i="1"/>
  <c r="S308" i="1" s="1"/>
  <c r="Q308" i="1"/>
  <c r="T307" i="1"/>
  <c r="U307" i="1" s="1"/>
  <c r="R307" i="1"/>
  <c r="S307" i="1" s="1"/>
  <c r="Q307" i="1"/>
  <c r="T306" i="1"/>
  <c r="U306" i="1" s="1"/>
  <c r="R306" i="1"/>
  <c r="S306" i="1" s="1"/>
  <c r="Q306" i="1"/>
  <c r="T305" i="1"/>
  <c r="U305" i="1" s="1"/>
  <c r="R305" i="1"/>
  <c r="S305" i="1" s="1"/>
  <c r="Q305" i="1"/>
  <c r="T304" i="1"/>
  <c r="U304" i="1" s="1"/>
  <c r="R304" i="1"/>
  <c r="S304" i="1" s="1"/>
  <c r="Q304" i="1"/>
  <c r="T303" i="1"/>
  <c r="U303" i="1" s="1"/>
  <c r="R303" i="1"/>
  <c r="S303" i="1" s="1"/>
  <c r="Q303" i="1"/>
  <c r="T302" i="1"/>
  <c r="U302" i="1" s="1"/>
  <c r="R302" i="1"/>
  <c r="S302" i="1" s="1"/>
  <c r="Q302" i="1"/>
  <c r="T331" i="1"/>
  <c r="U331" i="1" s="1"/>
  <c r="R331" i="1"/>
  <c r="S331" i="1" s="1"/>
  <c r="Q331" i="1"/>
  <c r="T330" i="1"/>
  <c r="U330" i="1" s="1"/>
  <c r="R330" i="1"/>
  <c r="S330" i="1" s="1"/>
  <c r="Q330" i="1"/>
  <c r="T329" i="1"/>
  <c r="U329" i="1" s="1"/>
  <c r="R329" i="1"/>
  <c r="S329" i="1" s="1"/>
  <c r="Q329" i="1"/>
  <c r="T328" i="1"/>
  <c r="U328" i="1" s="1"/>
  <c r="R328" i="1"/>
  <c r="S328" i="1" s="1"/>
  <c r="Q328" i="1"/>
  <c r="T327" i="1"/>
  <c r="U327" i="1" s="1"/>
  <c r="R327" i="1"/>
  <c r="S327" i="1" s="1"/>
  <c r="Q327" i="1"/>
  <c r="T326" i="1"/>
  <c r="U326" i="1" s="1"/>
  <c r="R326" i="1"/>
  <c r="S326" i="1" s="1"/>
  <c r="Q326" i="1"/>
  <c r="T325" i="1"/>
  <c r="U325" i="1" s="1"/>
  <c r="R325" i="1"/>
  <c r="S325" i="1" s="1"/>
  <c r="Q325" i="1"/>
  <c r="T324" i="1"/>
  <c r="U324" i="1" s="1"/>
  <c r="R324" i="1"/>
  <c r="S324" i="1" s="1"/>
  <c r="Q324" i="1"/>
  <c r="T323" i="1"/>
  <c r="U323" i="1" s="1"/>
  <c r="R323" i="1"/>
  <c r="S323" i="1" s="1"/>
  <c r="Q323" i="1"/>
  <c r="T322" i="1"/>
  <c r="U322" i="1" s="1"/>
  <c r="R322" i="1"/>
  <c r="S322" i="1" s="1"/>
  <c r="Q322" i="1"/>
  <c r="T321" i="1"/>
  <c r="U321" i="1" s="1"/>
  <c r="R321" i="1"/>
  <c r="S321" i="1" s="1"/>
  <c r="Q321" i="1"/>
  <c r="T320" i="1"/>
  <c r="U320" i="1" s="1"/>
  <c r="R320" i="1"/>
  <c r="S320" i="1" s="1"/>
  <c r="Q320" i="1"/>
  <c r="T349" i="1"/>
  <c r="U349" i="1" s="1"/>
  <c r="R349" i="1"/>
  <c r="S349" i="1" s="1"/>
  <c r="Q349" i="1"/>
  <c r="T348" i="1"/>
  <c r="U348" i="1" s="1"/>
  <c r="R348" i="1"/>
  <c r="S348" i="1" s="1"/>
  <c r="Q348" i="1"/>
  <c r="T347" i="1"/>
  <c r="U347" i="1" s="1"/>
  <c r="R347" i="1"/>
  <c r="S347" i="1" s="1"/>
  <c r="Q347" i="1"/>
  <c r="T346" i="1"/>
  <c r="U346" i="1" s="1"/>
  <c r="R346" i="1"/>
  <c r="S346" i="1" s="1"/>
  <c r="Q346" i="1"/>
  <c r="T345" i="1"/>
  <c r="U345" i="1" s="1"/>
  <c r="R345" i="1"/>
  <c r="S345" i="1" s="1"/>
  <c r="Q345" i="1"/>
  <c r="T344" i="1"/>
  <c r="U344" i="1" s="1"/>
  <c r="R344" i="1"/>
  <c r="S344" i="1" s="1"/>
  <c r="Q344" i="1"/>
  <c r="T343" i="1"/>
  <c r="U343" i="1" s="1"/>
  <c r="R343" i="1"/>
  <c r="S343" i="1" s="1"/>
  <c r="Q343" i="1"/>
  <c r="T342" i="1"/>
  <c r="U342" i="1" s="1"/>
  <c r="R342" i="1"/>
  <c r="S342" i="1" s="1"/>
  <c r="Q342" i="1"/>
  <c r="T341" i="1"/>
  <c r="U341" i="1" s="1"/>
  <c r="R341" i="1"/>
  <c r="S341" i="1" s="1"/>
  <c r="Q341" i="1"/>
  <c r="T340" i="1"/>
  <c r="U340" i="1" s="1"/>
  <c r="R340" i="1"/>
  <c r="S340" i="1" s="1"/>
  <c r="Q340" i="1"/>
  <c r="T339" i="1"/>
  <c r="U339" i="1" s="1"/>
  <c r="R339" i="1"/>
  <c r="S339" i="1" s="1"/>
  <c r="Q339" i="1"/>
  <c r="T338" i="1"/>
  <c r="U338" i="1" s="1"/>
  <c r="R338" i="1"/>
  <c r="S338" i="1" s="1"/>
  <c r="Q338" i="1"/>
  <c r="T367" i="1"/>
  <c r="U367" i="1" s="1"/>
  <c r="R367" i="1"/>
  <c r="S367" i="1" s="1"/>
  <c r="Q367" i="1"/>
  <c r="T366" i="1"/>
  <c r="U366" i="1" s="1"/>
  <c r="R366" i="1"/>
  <c r="S366" i="1" s="1"/>
  <c r="Q366" i="1"/>
  <c r="T365" i="1"/>
  <c r="U365" i="1" s="1"/>
  <c r="R365" i="1"/>
  <c r="S365" i="1" s="1"/>
  <c r="Q365" i="1"/>
  <c r="T364" i="1"/>
  <c r="U364" i="1" s="1"/>
  <c r="R364" i="1"/>
  <c r="S364" i="1" s="1"/>
  <c r="Q364" i="1"/>
  <c r="T363" i="1"/>
  <c r="U363" i="1" s="1"/>
  <c r="R363" i="1"/>
  <c r="S363" i="1" s="1"/>
  <c r="Q363" i="1"/>
  <c r="T362" i="1"/>
  <c r="U362" i="1" s="1"/>
  <c r="R362" i="1"/>
  <c r="S362" i="1" s="1"/>
  <c r="Q362" i="1"/>
  <c r="T361" i="1"/>
  <c r="U361" i="1" s="1"/>
  <c r="R361" i="1"/>
  <c r="S361" i="1" s="1"/>
  <c r="Q361" i="1"/>
  <c r="T360" i="1"/>
  <c r="U360" i="1" s="1"/>
  <c r="R360" i="1"/>
  <c r="S360" i="1" s="1"/>
  <c r="Q360" i="1"/>
  <c r="T359" i="1"/>
  <c r="U359" i="1" s="1"/>
  <c r="R359" i="1"/>
  <c r="S359" i="1" s="1"/>
  <c r="Q359" i="1"/>
  <c r="T358" i="1"/>
  <c r="U358" i="1" s="1"/>
  <c r="R358" i="1"/>
  <c r="S358" i="1" s="1"/>
  <c r="Q358" i="1"/>
  <c r="T357" i="1"/>
  <c r="U357" i="1" s="1"/>
  <c r="R357" i="1"/>
  <c r="S357" i="1" s="1"/>
  <c r="Q357" i="1"/>
  <c r="T356" i="1"/>
  <c r="U356" i="1" s="1"/>
  <c r="R356" i="1"/>
  <c r="S356" i="1" s="1"/>
  <c r="Q356" i="1"/>
  <c r="T385" i="1"/>
  <c r="U385" i="1" s="1"/>
  <c r="R385" i="1"/>
  <c r="S385" i="1" s="1"/>
  <c r="Q385" i="1"/>
  <c r="T384" i="1"/>
  <c r="U384" i="1" s="1"/>
  <c r="R384" i="1"/>
  <c r="S384" i="1" s="1"/>
  <c r="Q384" i="1"/>
  <c r="T383" i="1"/>
  <c r="U383" i="1" s="1"/>
  <c r="R383" i="1"/>
  <c r="S383" i="1" s="1"/>
  <c r="Q383" i="1"/>
  <c r="T382" i="1"/>
  <c r="U382" i="1" s="1"/>
  <c r="R382" i="1"/>
  <c r="S382" i="1" s="1"/>
  <c r="Q382" i="1"/>
  <c r="T381" i="1"/>
  <c r="U381" i="1" s="1"/>
  <c r="R381" i="1"/>
  <c r="S381" i="1" s="1"/>
  <c r="Q381" i="1"/>
  <c r="T380" i="1"/>
  <c r="U380" i="1" s="1"/>
  <c r="R380" i="1"/>
  <c r="S380" i="1" s="1"/>
  <c r="Q380" i="1"/>
  <c r="T379" i="1"/>
  <c r="U379" i="1" s="1"/>
  <c r="R379" i="1"/>
  <c r="S379" i="1" s="1"/>
  <c r="Q379" i="1"/>
  <c r="T378" i="1"/>
  <c r="U378" i="1" s="1"/>
  <c r="R378" i="1"/>
  <c r="S378" i="1" s="1"/>
  <c r="Q378" i="1"/>
  <c r="T377" i="1"/>
  <c r="U377" i="1" s="1"/>
  <c r="R377" i="1"/>
  <c r="S377" i="1" s="1"/>
  <c r="Q377" i="1"/>
  <c r="T376" i="1"/>
  <c r="U376" i="1" s="1"/>
  <c r="R376" i="1"/>
  <c r="S376" i="1" s="1"/>
  <c r="Q376" i="1"/>
  <c r="T375" i="1"/>
  <c r="U375" i="1" s="1"/>
  <c r="R375" i="1"/>
  <c r="S375" i="1" s="1"/>
  <c r="Q375" i="1"/>
  <c r="T374" i="1"/>
  <c r="U374" i="1" s="1"/>
  <c r="R374" i="1"/>
  <c r="S374" i="1" s="1"/>
  <c r="Q374" i="1"/>
  <c r="T403" i="1"/>
  <c r="U403" i="1" s="1"/>
  <c r="R403" i="1"/>
  <c r="S403" i="1" s="1"/>
  <c r="Q403" i="1"/>
  <c r="T402" i="1"/>
  <c r="U402" i="1" s="1"/>
  <c r="R402" i="1"/>
  <c r="S402" i="1" s="1"/>
  <c r="Q402" i="1"/>
  <c r="T401" i="1"/>
  <c r="U401" i="1" s="1"/>
  <c r="R401" i="1"/>
  <c r="S401" i="1" s="1"/>
  <c r="Q401" i="1"/>
  <c r="T400" i="1"/>
  <c r="U400" i="1" s="1"/>
  <c r="R400" i="1"/>
  <c r="S400" i="1" s="1"/>
  <c r="Q400" i="1"/>
  <c r="T399" i="1"/>
  <c r="U399" i="1" s="1"/>
  <c r="R399" i="1"/>
  <c r="S399" i="1" s="1"/>
  <c r="Q399" i="1"/>
  <c r="T398" i="1"/>
  <c r="U398" i="1" s="1"/>
  <c r="R398" i="1"/>
  <c r="S398" i="1" s="1"/>
  <c r="Q398" i="1"/>
  <c r="T397" i="1"/>
  <c r="U397" i="1" s="1"/>
  <c r="R397" i="1"/>
  <c r="S397" i="1" s="1"/>
  <c r="Q397" i="1"/>
  <c r="T396" i="1"/>
  <c r="U396" i="1" s="1"/>
  <c r="R396" i="1"/>
  <c r="S396" i="1" s="1"/>
  <c r="Q396" i="1"/>
  <c r="T395" i="1"/>
  <c r="U395" i="1" s="1"/>
  <c r="R395" i="1"/>
  <c r="S395" i="1" s="1"/>
  <c r="Q395" i="1"/>
  <c r="T394" i="1"/>
  <c r="U394" i="1" s="1"/>
  <c r="R394" i="1"/>
  <c r="S394" i="1" s="1"/>
  <c r="Q394" i="1"/>
  <c r="T393" i="1"/>
  <c r="U393" i="1" s="1"/>
  <c r="R393" i="1"/>
  <c r="S393" i="1" s="1"/>
  <c r="Q393" i="1"/>
  <c r="T392" i="1"/>
  <c r="U392" i="1" s="1"/>
  <c r="R392" i="1"/>
  <c r="S392" i="1" s="1"/>
  <c r="Q392" i="1"/>
  <c r="T421" i="1"/>
  <c r="U421" i="1" s="1"/>
  <c r="R421" i="1"/>
  <c r="S421" i="1" s="1"/>
  <c r="Q421" i="1"/>
  <c r="T419" i="1"/>
  <c r="U419" i="1" s="1"/>
  <c r="S419" i="1"/>
  <c r="R419" i="1"/>
  <c r="Q419" i="1"/>
  <c r="T418" i="1"/>
  <c r="U418" i="1" s="1"/>
  <c r="R418" i="1"/>
  <c r="S418" i="1" s="1"/>
  <c r="Q418" i="1"/>
  <c r="T417" i="1"/>
  <c r="U417" i="1" s="1"/>
  <c r="R417" i="1"/>
  <c r="S417" i="1" s="1"/>
  <c r="Q417" i="1"/>
  <c r="T416" i="1"/>
  <c r="U416" i="1" s="1"/>
  <c r="R416" i="1"/>
  <c r="S416" i="1" s="1"/>
  <c r="Q416" i="1"/>
  <c r="T415" i="1"/>
  <c r="U415" i="1" s="1"/>
  <c r="R415" i="1"/>
  <c r="S415" i="1" s="1"/>
  <c r="Q415" i="1"/>
  <c r="T414" i="1"/>
  <c r="U414" i="1" s="1"/>
  <c r="R414" i="1"/>
  <c r="S414" i="1" s="1"/>
  <c r="Q414" i="1"/>
  <c r="T413" i="1"/>
  <c r="U413" i="1" s="1"/>
  <c r="R413" i="1"/>
  <c r="S413" i="1" s="1"/>
  <c r="Q413" i="1"/>
  <c r="T412" i="1"/>
  <c r="U412" i="1" s="1"/>
  <c r="R412" i="1"/>
  <c r="S412" i="1" s="1"/>
  <c r="Q412" i="1"/>
  <c r="T411" i="1"/>
  <c r="U411" i="1" s="1"/>
  <c r="R411" i="1"/>
  <c r="S411" i="1" s="1"/>
  <c r="Q411" i="1"/>
  <c r="T410" i="1"/>
  <c r="U410" i="1" s="1"/>
  <c r="R410" i="1"/>
  <c r="S410" i="1" s="1"/>
  <c r="Q410" i="1"/>
  <c r="T439" i="1"/>
  <c r="U439" i="1" s="1"/>
  <c r="R439" i="1"/>
  <c r="S439" i="1" s="1"/>
  <c r="Q439" i="1"/>
  <c r="T438" i="1"/>
  <c r="U438" i="1" s="1"/>
  <c r="R438" i="1"/>
  <c r="S438" i="1" s="1"/>
  <c r="Q438" i="1"/>
  <c r="T437" i="1"/>
  <c r="U437" i="1" s="1"/>
  <c r="R437" i="1"/>
  <c r="S437" i="1" s="1"/>
  <c r="Q437" i="1"/>
  <c r="T436" i="1"/>
  <c r="U436" i="1" s="1"/>
  <c r="R436" i="1"/>
  <c r="S436" i="1" s="1"/>
  <c r="Q436" i="1"/>
  <c r="T435" i="1"/>
  <c r="U435" i="1" s="1"/>
  <c r="R435" i="1"/>
  <c r="S435" i="1" s="1"/>
  <c r="Q435" i="1"/>
  <c r="T434" i="1"/>
  <c r="U434" i="1" s="1"/>
  <c r="R434" i="1"/>
  <c r="S434" i="1" s="1"/>
  <c r="Q434" i="1"/>
  <c r="T433" i="1"/>
  <c r="U433" i="1" s="1"/>
  <c r="R433" i="1"/>
  <c r="S433" i="1" s="1"/>
  <c r="Q433" i="1"/>
  <c r="T432" i="1"/>
  <c r="U432" i="1" s="1"/>
  <c r="R432" i="1"/>
  <c r="S432" i="1" s="1"/>
  <c r="Q432" i="1"/>
  <c r="T431" i="1"/>
  <c r="U431" i="1" s="1"/>
  <c r="R431" i="1"/>
  <c r="S431" i="1" s="1"/>
  <c r="Q431" i="1"/>
  <c r="T430" i="1"/>
  <c r="U430" i="1" s="1"/>
  <c r="R430" i="1"/>
  <c r="S430" i="1" s="1"/>
  <c r="Q430" i="1"/>
  <c r="T429" i="1"/>
  <c r="U429" i="1" s="1"/>
  <c r="R429" i="1"/>
  <c r="S429" i="1" s="1"/>
  <c r="Q429" i="1"/>
  <c r="T428" i="1"/>
  <c r="U428" i="1" s="1"/>
  <c r="R428" i="1"/>
  <c r="S428" i="1" s="1"/>
  <c r="Q428" i="1"/>
  <c r="T447" i="1"/>
  <c r="U447" i="1" s="1"/>
  <c r="T448" i="1"/>
  <c r="U448" i="1" s="1"/>
  <c r="T449" i="1"/>
  <c r="U449" i="1" s="1"/>
  <c r="T450" i="1"/>
  <c r="U450" i="1" s="1"/>
  <c r="T451" i="1"/>
  <c r="U451" i="1" s="1"/>
  <c r="T452" i="1"/>
  <c r="U452" i="1" s="1"/>
  <c r="T453" i="1"/>
  <c r="U453" i="1" s="1"/>
  <c r="T454" i="1"/>
  <c r="U454" i="1" s="1"/>
  <c r="T455" i="1"/>
  <c r="U455" i="1" s="1"/>
  <c r="T456" i="1"/>
  <c r="U456" i="1" s="1"/>
  <c r="T457" i="1"/>
  <c r="U457" i="1" s="1"/>
  <c r="T446" i="1"/>
  <c r="U446" i="1" s="1"/>
  <c r="R447" i="1"/>
  <c r="S447" i="1" s="1"/>
  <c r="R448" i="1"/>
  <c r="S448" i="1" s="1"/>
  <c r="R449" i="1"/>
  <c r="S449" i="1" s="1"/>
  <c r="R450" i="1"/>
  <c r="S450" i="1" s="1"/>
  <c r="R451" i="1"/>
  <c r="S451" i="1" s="1"/>
  <c r="R452" i="1"/>
  <c r="S452" i="1" s="1"/>
  <c r="R453" i="1"/>
  <c r="S453" i="1" s="1"/>
  <c r="R454" i="1"/>
  <c r="S454" i="1" s="1"/>
  <c r="R455" i="1"/>
  <c r="S455" i="1" s="1"/>
  <c r="R456" i="1"/>
  <c r="S456" i="1" s="1"/>
  <c r="R457" i="1"/>
  <c r="S457" i="1" s="1"/>
  <c r="R446" i="1"/>
  <c r="S446" i="1" s="1"/>
  <c r="Q447" i="1"/>
  <c r="Q448" i="1"/>
  <c r="Q449" i="1"/>
  <c r="Q450" i="1"/>
  <c r="Q451" i="1"/>
  <c r="Q452" i="1"/>
  <c r="Q453" i="1"/>
  <c r="Q454" i="1"/>
  <c r="Q455" i="1"/>
  <c r="Q456" i="1"/>
  <c r="Q457" i="1"/>
  <c r="Q446" i="1"/>
  <c r="O458" i="1"/>
  <c r="P447" i="1"/>
  <c r="P448" i="1"/>
  <c r="P449" i="1"/>
  <c r="P450" i="1"/>
  <c r="P451" i="1"/>
  <c r="P452" i="1"/>
  <c r="P453" i="1"/>
  <c r="P454" i="1"/>
  <c r="P455" i="1"/>
  <c r="P456" i="1"/>
  <c r="P457" i="1"/>
  <c r="P446" i="1"/>
  <c r="N459" i="1"/>
  <c r="M459" i="1"/>
  <c r="O459" i="1"/>
  <c r="I459" i="1"/>
  <c r="L459" i="1"/>
  <c r="F459" i="1"/>
  <c r="H459" i="1"/>
  <c r="G459" i="1"/>
  <c r="K459" i="1"/>
  <c r="J459" i="1"/>
  <c r="E459" i="1"/>
  <c r="D459" i="1"/>
  <c r="C459" i="1"/>
  <c r="Q459" i="1" s="1"/>
  <c r="B459" i="1"/>
  <c r="B458" i="1"/>
  <c r="N441" i="1"/>
  <c r="M441" i="1"/>
  <c r="P439" i="1"/>
  <c r="P438" i="1"/>
  <c r="P437" i="1"/>
  <c r="P436" i="1"/>
  <c r="P435" i="1"/>
  <c r="P434" i="1"/>
  <c r="P433" i="1"/>
  <c r="P432" i="1"/>
  <c r="P431" i="1"/>
  <c r="P430" i="1"/>
  <c r="P429" i="1"/>
  <c r="P428" i="1"/>
  <c r="O422" i="1"/>
  <c r="O404" i="1"/>
  <c r="O441" i="1"/>
  <c r="I441" i="1"/>
  <c r="L441" i="1"/>
  <c r="F441" i="1"/>
  <c r="H441" i="1"/>
  <c r="G441" i="1"/>
  <c r="K441" i="1"/>
  <c r="J441" i="1"/>
  <c r="E441" i="1"/>
  <c r="D441" i="1"/>
  <c r="B441" i="1"/>
  <c r="B440" i="1"/>
  <c r="C441" i="1"/>
  <c r="Q441" i="1" s="1"/>
  <c r="P421" i="1"/>
  <c r="P420" i="1"/>
  <c r="C420" i="1"/>
  <c r="C423" i="1" s="1"/>
  <c r="R423" i="1" s="1"/>
  <c r="S423" i="1" s="1"/>
  <c r="P419" i="1"/>
  <c r="P418" i="1"/>
  <c r="P417" i="1"/>
  <c r="P416" i="1"/>
  <c r="P415" i="1"/>
  <c r="P414" i="1"/>
  <c r="P413" i="1"/>
  <c r="P412" i="1"/>
  <c r="P411" i="1"/>
  <c r="P410" i="1"/>
  <c r="O423" i="1"/>
  <c r="I423" i="1"/>
  <c r="L423" i="1"/>
  <c r="F423" i="1"/>
  <c r="H423" i="1"/>
  <c r="G423" i="1"/>
  <c r="K423" i="1"/>
  <c r="J423" i="1"/>
  <c r="E423" i="1"/>
  <c r="D423" i="1"/>
  <c r="B423" i="1"/>
  <c r="B422" i="1"/>
  <c r="B404" i="1"/>
  <c r="O386" i="1"/>
  <c r="B386" i="1"/>
  <c r="F405" i="1"/>
  <c r="O405" i="1"/>
  <c r="H405" i="1"/>
  <c r="G405" i="1"/>
  <c r="K405" i="1"/>
  <c r="J405" i="1"/>
  <c r="E405" i="1"/>
  <c r="D405" i="1"/>
  <c r="C405" i="1"/>
  <c r="R405" i="1" s="1"/>
  <c r="S405" i="1" s="1"/>
  <c r="B405" i="1"/>
  <c r="I405" i="1"/>
  <c r="L405" i="1"/>
  <c r="P405" i="1"/>
  <c r="P382" i="1"/>
  <c r="L382" i="1"/>
  <c r="F382" i="1"/>
  <c r="F380" i="1"/>
  <c r="L380" i="1"/>
  <c r="I380" i="1"/>
  <c r="F381" i="1"/>
  <c r="L381" i="1"/>
  <c r="I381" i="1"/>
  <c r="I382" i="1"/>
  <c r="F383" i="1"/>
  <c r="L383" i="1"/>
  <c r="I383" i="1"/>
  <c r="F384" i="1"/>
  <c r="L384" i="1"/>
  <c r="I384" i="1"/>
  <c r="F385" i="1"/>
  <c r="L385" i="1"/>
  <c r="I385" i="1"/>
  <c r="P381" i="1"/>
  <c r="P380" i="1"/>
  <c r="P376" i="1"/>
  <c r="P377" i="1"/>
  <c r="P378" i="1"/>
  <c r="P379" i="1"/>
  <c r="P375" i="1"/>
  <c r="P374" i="1"/>
  <c r="F379" i="1"/>
  <c r="L379" i="1"/>
  <c r="I379" i="1"/>
  <c r="F376" i="1"/>
  <c r="L376" i="1"/>
  <c r="I376" i="1"/>
  <c r="F377" i="1"/>
  <c r="L377" i="1"/>
  <c r="I377" i="1"/>
  <c r="L378" i="1"/>
  <c r="I378" i="1"/>
  <c r="F378" i="1"/>
  <c r="O387" i="1"/>
  <c r="H387" i="1"/>
  <c r="K387" i="1"/>
  <c r="E387" i="1"/>
  <c r="G387" i="1"/>
  <c r="J387" i="1"/>
  <c r="D387" i="1"/>
  <c r="C387" i="1"/>
  <c r="Q387" i="1" s="1"/>
  <c r="B387" i="1"/>
  <c r="P359" i="1"/>
  <c r="O369" i="1"/>
  <c r="I369" i="1"/>
  <c r="L369" i="1"/>
  <c r="F369" i="1"/>
  <c r="H369" i="1"/>
  <c r="K369" i="1"/>
  <c r="E369" i="1"/>
  <c r="G369" i="1"/>
  <c r="J369" i="1"/>
  <c r="D369" i="1"/>
  <c r="C369" i="1"/>
  <c r="Q369" i="1" s="1"/>
  <c r="B369" i="1"/>
  <c r="O368" i="1"/>
  <c r="B368" i="1"/>
  <c r="P367" i="1"/>
  <c r="P366" i="1"/>
  <c r="P365" i="1"/>
  <c r="P364" i="1"/>
  <c r="P363" i="1"/>
  <c r="P362" i="1"/>
  <c r="P361" i="1"/>
  <c r="P358" i="1"/>
  <c r="P357" i="1"/>
  <c r="P356" i="1"/>
  <c r="O351" i="1"/>
  <c r="I351" i="1"/>
  <c r="L351" i="1"/>
  <c r="F351" i="1"/>
  <c r="H351" i="1"/>
  <c r="K351" i="1"/>
  <c r="E351" i="1"/>
  <c r="G351" i="1"/>
  <c r="J351" i="1"/>
  <c r="D351" i="1"/>
  <c r="C351" i="1"/>
  <c r="B351" i="1"/>
  <c r="O350" i="1"/>
  <c r="B350" i="1"/>
  <c r="P349" i="1"/>
  <c r="P348" i="1"/>
  <c r="P347" i="1"/>
  <c r="P346" i="1"/>
  <c r="P345" i="1"/>
  <c r="P344" i="1"/>
  <c r="P343" i="1"/>
  <c r="P342" i="1"/>
  <c r="P341" i="1"/>
  <c r="P340" i="1"/>
  <c r="P339" i="1"/>
  <c r="P338" i="1"/>
  <c r="O333" i="1"/>
  <c r="I333" i="1"/>
  <c r="L333" i="1"/>
  <c r="F333" i="1"/>
  <c r="H333" i="1"/>
  <c r="K333" i="1"/>
  <c r="E333" i="1"/>
  <c r="G333" i="1"/>
  <c r="J333" i="1"/>
  <c r="D333" i="1"/>
  <c r="C333" i="1"/>
  <c r="Q333" i="1" s="1"/>
  <c r="B333" i="1"/>
  <c r="O332" i="1"/>
  <c r="B332" i="1"/>
  <c r="P331" i="1"/>
  <c r="P330" i="1"/>
  <c r="P329" i="1"/>
  <c r="P328" i="1"/>
  <c r="P327" i="1"/>
  <c r="P326" i="1"/>
  <c r="P325" i="1"/>
  <c r="P324" i="1"/>
  <c r="P323" i="1"/>
  <c r="P322" i="1"/>
  <c r="P321" i="1"/>
  <c r="P320" i="1"/>
  <c r="P302" i="1"/>
  <c r="P303" i="1"/>
  <c r="P304" i="1"/>
  <c r="P305" i="1"/>
  <c r="P306" i="1"/>
  <c r="P307" i="1"/>
  <c r="P308" i="1"/>
  <c r="P309" i="1"/>
  <c r="P310" i="1"/>
  <c r="P311" i="1"/>
  <c r="O315" i="1"/>
  <c r="I315" i="1"/>
  <c r="L315" i="1"/>
  <c r="F315" i="1"/>
  <c r="H315" i="1"/>
  <c r="K315" i="1"/>
  <c r="E315" i="1"/>
  <c r="G315" i="1"/>
  <c r="J315" i="1"/>
  <c r="D315" i="1"/>
  <c r="C315" i="1"/>
  <c r="B315" i="1"/>
  <c r="O314" i="1"/>
  <c r="B314" i="1"/>
  <c r="P313" i="1"/>
  <c r="P312" i="1"/>
  <c r="C286" i="1"/>
  <c r="C297" i="1" s="1"/>
  <c r="Q297" i="1" s="1"/>
  <c r="P284" i="1"/>
  <c r="P285" i="1"/>
  <c r="P286" i="1"/>
  <c r="P287" i="1"/>
  <c r="P288" i="1"/>
  <c r="P289" i="1"/>
  <c r="P290" i="1"/>
  <c r="P291" i="1"/>
  <c r="P292" i="1"/>
  <c r="P293" i="1"/>
  <c r="P294" i="1"/>
  <c r="P295" i="1"/>
  <c r="O297" i="1"/>
  <c r="I297" i="1"/>
  <c r="L297" i="1"/>
  <c r="F297" i="1"/>
  <c r="H297" i="1"/>
  <c r="K297" i="1"/>
  <c r="E297" i="1"/>
  <c r="G297" i="1"/>
  <c r="J297" i="1"/>
  <c r="D297" i="1"/>
  <c r="B297" i="1"/>
  <c r="O296" i="1"/>
  <c r="B296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O279" i="1"/>
  <c r="I279" i="1"/>
  <c r="L279" i="1"/>
  <c r="F279" i="1"/>
  <c r="H279" i="1"/>
  <c r="K279" i="1"/>
  <c r="E279" i="1"/>
  <c r="G279" i="1"/>
  <c r="J279" i="1"/>
  <c r="D279" i="1"/>
  <c r="C279" i="1"/>
  <c r="B279" i="1"/>
  <c r="O278" i="1"/>
  <c r="B278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O261" i="1"/>
  <c r="I261" i="1"/>
  <c r="L261" i="1"/>
  <c r="F261" i="1"/>
  <c r="H261" i="1"/>
  <c r="K261" i="1"/>
  <c r="E261" i="1"/>
  <c r="G261" i="1"/>
  <c r="J261" i="1"/>
  <c r="D261" i="1"/>
  <c r="C261" i="1"/>
  <c r="B261" i="1"/>
  <c r="O260" i="1"/>
  <c r="I260" i="1"/>
  <c r="L260" i="1"/>
  <c r="F260" i="1"/>
  <c r="H260" i="1"/>
  <c r="K260" i="1"/>
  <c r="E260" i="1"/>
  <c r="G260" i="1"/>
  <c r="J260" i="1"/>
  <c r="D260" i="1"/>
  <c r="C260" i="1"/>
  <c r="B260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O243" i="1"/>
  <c r="I243" i="1"/>
  <c r="L243" i="1"/>
  <c r="F243" i="1"/>
  <c r="H243" i="1"/>
  <c r="K243" i="1"/>
  <c r="E243" i="1"/>
  <c r="G243" i="1"/>
  <c r="J243" i="1"/>
  <c r="D243" i="1"/>
  <c r="C243" i="1"/>
  <c r="B243" i="1"/>
  <c r="O242" i="1"/>
  <c r="I242" i="1"/>
  <c r="L242" i="1"/>
  <c r="F242" i="1"/>
  <c r="H242" i="1"/>
  <c r="K242" i="1"/>
  <c r="E242" i="1"/>
  <c r="G242" i="1"/>
  <c r="J242" i="1"/>
  <c r="D242" i="1"/>
  <c r="C242" i="1"/>
  <c r="B242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O225" i="1"/>
  <c r="I225" i="1"/>
  <c r="L225" i="1"/>
  <c r="F225" i="1"/>
  <c r="H225" i="1"/>
  <c r="K225" i="1"/>
  <c r="E225" i="1"/>
  <c r="G225" i="1"/>
  <c r="J225" i="1"/>
  <c r="D225" i="1"/>
  <c r="C225" i="1"/>
  <c r="Q225" i="1" s="1"/>
  <c r="B225" i="1"/>
  <c r="O224" i="1"/>
  <c r="I224" i="1"/>
  <c r="L224" i="1"/>
  <c r="F224" i="1"/>
  <c r="H224" i="1"/>
  <c r="K224" i="1"/>
  <c r="E224" i="1"/>
  <c r="G224" i="1"/>
  <c r="J224" i="1"/>
  <c r="D224" i="1"/>
  <c r="C224" i="1"/>
  <c r="B224" i="1"/>
  <c r="P203" i="1"/>
  <c r="C205" i="1"/>
  <c r="T205" i="1" s="1"/>
  <c r="U205" i="1" s="1"/>
  <c r="P194" i="1"/>
  <c r="P195" i="1"/>
  <c r="P196" i="1"/>
  <c r="P197" i="1"/>
  <c r="P198" i="1"/>
  <c r="P199" i="1"/>
  <c r="P200" i="1"/>
  <c r="P201" i="1"/>
  <c r="P202" i="1"/>
  <c r="P204" i="1"/>
  <c r="P205" i="1"/>
  <c r="O207" i="1"/>
  <c r="I207" i="1"/>
  <c r="L207" i="1"/>
  <c r="F207" i="1"/>
  <c r="H207" i="1"/>
  <c r="K207" i="1"/>
  <c r="E207" i="1"/>
  <c r="G207" i="1"/>
  <c r="J207" i="1"/>
  <c r="D207" i="1"/>
  <c r="B207" i="1"/>
  <c r="O206" i="1"/>
  <c r="I206" i="1"/>
  <c r="L206" i="1"/>
  <c r="F206" i="1"/>
  <c r="H206" i="1"/>
  <c r="K206" i="1"/>
  <c r="E206" i="1"/>
  <c r="G206" i="1"/>
  <c r="J206" i="1"/>
  <c r="D206" i="1"/>
  <c r="B206" i="1"/>
  <c r="B74" i="1"/>
  <c r="B75" i="1"/>
  <c r="P101" i="1"/>
  <c r="P102" i="1"/>
  <c r="P103" i="1"/>
  <c r="P104" i="1"/>
  <c r="P105" i="1"/>
  <c r="P106" i="1"/>
  <c r="P107" i="1"/>
  <c r="P108" i="1"/>
  <c r="P109" i="1"/>
  <c r="F109" i="1"/>
  <c r="F112" i="1" s="1"/>
  <c r="P110" i="1"/>
  <c r="P111" i="1"/>
  <c r="P100" i="1"/>
  <c r="P130" i="1"/>
  <c r="P120" i="1"/>
  <c r="P121" i="1"/>
  <c r="P122" i="1"/>
  <c r="P123" i="1"/>
  <c r="P124" i="1"/>
  <c r="P125" i="1"/>
  <c r="P126" i="1"/>
  <c r="P127" i="1"/>
  <c r="P128" i="1"/>
  <c r="P129" i="1"/>
  <c r="P119" i="1"/>
  <c r="P139" i="1"/>
  <c r="P140" i="1"/>
  <c r="P141" i="1"/>
  <c r="P142" i="1"/>
  <c r="P143" i="1"/>
  <c r="P144" i="1"/>
  <c r="P145" i="1"/>
  <c r="P146" i="1"/>
  <c r="P147" i="1"/>
  <c r="P148" i="1"/>
  <c r="P149" i="1"/>
  <c r="P138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O189" i="1"/>
  <c r="I189" i="1"/>
  <c r="L189" i="1"/>
  <c r="F189" i="1"/>
  <c r="H189" i="1"/>
  <c r="K189" i="1"/>
  <c r="E189" i="1"/>
  <c r="G189" i="1"/>
  <c r="J189" i="1"/>
  <c r="D189" i="1"/>
  <c r="C189" i="1"/>
  <c r="B189" i="1"/>
  <c r="O188" i="1"/>
  <c r="I188" i="1"/>
  <c r="L188" i="1"/>
  <c r="F188" i="1"/>
  <c r="H188" i="1"/>
  <c r="K188" i="1"/>
  <c r="E188" i="1"/>
  <c r="G188" i="1"/>
  <c r="J188" i="1"/>
  <c r="D188" i="1"/>
  <c r="C188" i="1"/>
  <c r="B188" i="1"/>
  <c r="P158" i="1"/>
  <c r="P159" i="1"/>
  <c r="P160" i="1"/>
  <c r="P161" i="1"/>
  <c r="P162" i="1"/>
  <c r="P163" i="1"/>
  <c r="P164" i="1"/>
  <c r="P165" i="1"/>
  <c r="P166" i="1"/>
  <c r="P167" i="1"/>
  <c r="P168" i="1"/>
  <c r="P157" i="1"/>
  <c r="O170" i="1"/>
  <c r="I170" i="1"/>
  <c r="L170" i="1"/>
  <c r="F170" i="1"/>
  <c r="H170" i="1"/>
  <c r="K170" i="1"/>
  <c r="E170" i="1"/>
  <c r="G170" i="1"/>
  <c r="J170" i="1"/>
  <c r="D170" i="1"/>
  <c r="C170" i="1"/>
  <c r="B170" i="1"/>
  <c r="O169" i="1"/>
  <c r="I169" i="1"/>
  <c r="L169" i="1"/>
  <c r="F169" i="1"/>
  <c r="H169" i="1"/>
  <c r="K169" i="1"/>
  <c r="E169" i="1"/>
  <c r="G169" i="1"/>
  <c r="J169" i="1"/>
  <c r="D169" i="1"/>
  <c r="C169" i="1"/>
  <c r="B169" i="1"/>
  <c r="O151" i="1"/>
  <c r="I151" i="1"/>
  <c r="L151" i="1"/>
  <c r="F151" i="1"/>
  <c r="H151" i="1"/>
  <c r="K151" i="1"/>
  <c r="E151" i="1"/>
  <c r="G151" i="1"/>
  <c r="J151" i="1"/>
  <c r="D151" i="1"/>
  <c r="C151" i="1"/>
  <c r="B151" i="1"/>
  <c r="O150" i="1"/>
  <c r="I150" i="1"/>
  <c r="L150" i="1"/>
  <c r="F150" i="1"/>
  <c r="H150" i="1"/>
  <c r="K150" i="1"/>
  <c r="E150" i="1"/>
  <c r="G150" i="1"/>
  <c r="J150" i="1"/>
  <c r="D150" i="1"/>
  <c r="C150" i="1"/>
  <c r="B150" i="1"/>
  <c r="O132" i="1"/>
  <c r="I132" i="1"/>
  <c r="L132" i="1"/>
  <c r="F132" i="1"/>
  <c r="H132" i="1"/>
  <c r="K132" i="1"/>
  <c r="E132" i="1"/>
  <c r="G132" i="1"/>
  <c r="J132" i="1"/>
  <c r="D132" i="1"/>
  <c r="C132" i="1"/>
  <c r="Q132" i="1" s="1"/>
  <c r="B132" i="1"/>
  <c r="O131" i="1"/>
  <c r="I131" i="1"/>
  <c r="L131" i="1"/>
  <c r="F131" i="1"/>
  <c r="H131" i="1"/>
  <c r="K131" i="1"/>
  <c r="E131" i="1"/>
  <c r="G131" i="1"/>
  <c r="J131" i="1"/>
  <c r="D131" i="1"/>
  <c r="C131" i="1"/>
  <c r="B131" i="1"/>
  <c r="P83" i="1"/>
  <c r="P84" i="1"/>
  <c r="P85" i="1"/>
  <c r="P86" i="1"/>
  <c r="P87" i="1"/>
  <c r="P88" i="1"/>
  <c r="P89" i="1"/>
  <c r="P90" i="1"/>
  <c r="P91" i="1"/>
  <c r="P92" i="1"/>
  <c r="P82" i="1"/>
  <c r="O113" i="1"/>
  <c r="O112" i="1"/>
  <c r="B55" i="1"/>
  <c r="B56" i="1" s="1"/>
  <c r="I113" i="1"/>
  <c r="L113" i="1"/>
  <c r="H113" i="1"/>
  <c r="K113" i="1"/>
  <c r="E113" i="1"/>
  <c r="G113" i="1"/>
  <c r="J113" i="1"/>
  <c r="D113" i="1"/>
  <c r="C113" i="1"/>
  <c r="Q113" i="1" s="1"/>
  <c r="B113" i="1"/>
  <c r="I112" i="1"/>
  <c r="L112" i="1"/>
  <c r="H112" i="1"/>
  <c r="K112" i="1"/>
  <c r="E112" i="1"/>
  <c r="G112" i="1"/>
  <c r="J112" i="1"/>
  <c r="D112" i="1"/>
  <c r="C112" i="1"/>
  <c r="B112" i="1"/>
  <c r="O94" i="1"/>
  <c r="I94" i="1"/>
  <c r="L94" i="1"/>
  <c r="F94" i="1"/>
  <c r="H94" i="1"/>
  <c r="K94" i="1"/>
  <c r="E94" i="1"/>
  <c r="G94" i="1"/>
  <c r="J94" i="1"/>
  <c r="D94" i="1"/>
  <c r="C94" i="1"/>
  <c r="B94" i="1"/>
  <c r="O93" i="1"/>
  <c r="I93" i="1"/>
  <c r="L93" i="1"/>
  <c r="F93" i="1"/>
  <c r="H93" i="1"/>
  <c r="K93" i="1"/>
  <c r="E93" i="1"/>
  <c r="G93" i="1"/>
  <c r="J93" i="1"/>
  <c r="D93" i="1"/>
  <c r="C93" i="1"/>
  <c r="B93" i="1"/>
  <c r="C75" i="1"/>
  <c r="D75" i="1"/>
  <c r="J75" i="1"/>
  <c r="G75" i="1"/>
  <c r="E75" i="1"/>
  <c r="K75" i="1"/>
  <c r="H75" i="1"/>
  <c r="F75" i="1"/>
  <c r="L75" i="1"/>
  <c r="I75" i="1"/>
  <c r="O75" i="1"/>
  <c r="C74" i="1"/>
  <c r="D74" i="1"/>
  <c r="J74" i="1"/>
  <c r="G74" i="1"/>
  <c r="E74" i="1"/>
  <c r="K74" i="1"/>
  <c r="H74" i="1"/>
  <c r="F74" i="1"/>
  <c r="L74" i="1"/>
  <c r="I74" i="1"/>
  <c r="O74" i="1"/>
  <c r="C55" i="1"/>
  <c r="C56" i="1" s="1"/>
  <c r="Q56" i="1" s="1"/>
  <c r="D55" i="1"/>
  <c r="D56" i="1" s="1"/>
  <c r="J55" i="1"/>
  <c r="J56" i="1" s="1"/>
  <c r="G55" i="1"/>
  <c r="G56" i="1" s="1"/>
  <c r="E55" i="1"/>
  <c r="E56" i="1" s="1"/>
  <c r="K55" i="1"/>
  <c r="K56" i="1" s="1"/>
  <c r="H55" i="1"/>
  <c r="H56" i="1" s="1"/>
  <c r="F55" i="1"/>
  <c r="F56" i="1" s="1"/>
  <c r="L55" i="1"/>
  <c r="L56" i="1" s="1"/>
  <c r="I55" i="1"/>
  <c r="I56" i="1" s="1"/>
  <c r="O55" i="1"/>
  <c r="O56" i="1" s="1"/>
  <c r="B37" i="1"/>
  <c r="B38" i="1" s="1"/>
  <c r="O37" i="1"/>
  <c r="O38" i="1" s="1"/>
  <c r="I37" i="1"/>
  <c r="I38" i="1" s="1"/>
  <c r="L37" i="1"/>
  <c r="L38" i="1" s="1"/>
  <c r="F37" i="1"/>
  <c r="F38" i="1" s="1"/>
  <c r="H37" i="1"/>
  <c r="H38" i="1" s="1"/>
  <c r="K37" i="1"/>
  <c r="K38" i="1" s="1"/>
  <c r="E37" i="1"/>
  <c r="E38" i="1" s="1"/>
  <c r="G37" i="1"/>
  <c r="G38" i="1" s="1"/>
  <c r="J37" i="1"/>
  <c r="J38" i="1" s="1"/>
  <c r="D37" i="1"/>
  <c r="D38" i="1" s="1"/>
  <c r="C37" i="1"/>
  <c r="C38" i="1" s="1"/>
  <c r="O19" i="1"/>
  <c r="O20" i="1" s="1"/>
  <c r="I19" i="1"/>
  <c r="I20" i="1" s="1"/>
  <c r="L19" i="1"/>
  <c r="L20" i="1" s="1"/>
  <c r="F19" i="1"/>
  <c r="F20" i="1" s="1"/>
  <c r="H19" i="1"/>
  <c r="H20" i="1" s="1"/>
  <c r="K19" i="1"/>
  <c r="K20" i="1" s="1"/>
  <c r="E19" i="1"/>
  <c r="E20" i="1" s="1"/>
  <c r="G19" i="1"/>
  <c r="G20" i="1" s="1"/>
  <c r="J19" i="1"/>
  <c r="J20" i="1" s="1"/>
  <c r="D19" i="1"/>
  <c r="D20" i="1" s="1"/>
  <c r="C19" i="1"/>
  <c r="C20" i="1" s="1"/>
  <c r="R20" i="1" s="1"/>
  <c r="S20" i="1" s="1"/>
  <c r="B19" i="1"/>
  <c r="B20" i="1" s="1"/>
  <c r="T279" i="1" l="1"/>
  <c r="U279" i="1" s="1"/>
  <c r="R243" i="1"/>
  <c r="S243" i="1" s="1"/>
  <c r="R297" i="1"/>
  <c r="S297" i="1" s="1"/>
  <c r="T315" i="1"/>
  <c r="U315" i="1" s="1"/>
  <c r="R75" i="1"/>
  <c r="S75" i="1" s="1"/>
  <c r="T297" i="1"/>
  <c r="U297" i="1" s="1"/>
  <c r="T441" i="1"/>
  <c r="U441" i="1" s="1"/>
  <c r="F113" i="1"/>
  <c r="T387" i="1"/>
  <c r="U387" i="1" s="1"/>
  <c r="T38" i="1"/>
  <c r="U38" i="1" s="1"/>
  <c r="R441" i="1"/>
  <c r="S441" i="1" s="1"/>
  <c r="R420" i="1"/>
  <c r="S420" i="1" s="1"/>
  <c r="T189" i="1"/>
  <c r="U189" i="1" s="1"/>
  <c r="T420" i="1"/>
  <c r="U420" i="1" s="1"/>
  <c r="T286" i="1"/>
  <c r="U286" i="1" s="1"/>
  <c r="T351" i="1"/>
  <c r="U351" i="1" s="1"/>
  <c r="T94" i="1"/>
  <c r="U94" i="1" s="1"/>
  <c r="T151" i="1"/>
  <c r="U151" i="1" s="1"/>
  <c r="T423" i="1"/>
  <c r="U423" i="1" s="1"/>
  <c r="T261" i="1"/>
  <c r="U261" i="1" s="1"/>
  <c r="R113" i="1"/>
  <c r="S113" i="1" s="1"/>
  <c r="R151" i="1"/>
  <c r="S151" i="1" s="1"/>
  <c r="Q423" i="1"/>
  <c r="Q420" i="1"/>
  <c r="R261" i="1"/>
  <c r="S261" i="1" s="1"/>
  <c r="T243" i="1"/>
  <c r="U243" i="1" s="1"/>
  <c r="Q151" i="1"/>
  <c r="R459" i="1"/>
  <c r="S459" i="1" s="1"/>
  <c r="Q315" i="1"/>
  <c r="R315" i="1"/>
  <c r="S315" i="1" s="1"/>
  <c r="T113" i="1"/>
  <c r="U113" i="1" s="1"/>
  <c r="R170" i="1"/>
  <c r="S170" i="1" s="1"/>
  <c r="Q38" i="1"/>
  <c r="C206" i="1"/>
  <c r="R387" i="1"/>
  <c r="S387" i="1" s="1"/>
  <c r="R369" i="1"/>
  <c r="S369" i="1" s="1"/>
  <c r="R333" i="1"/>
  <c r="S333" i="1" s="1"/>
  <c r="R286" i="1"/>
  <c r="S286" i="1" s="1"/>
  <c r="Q243" i="1"/>
  <c r="R225" i="1"/>
  <c r="S225" i="1" s="1"/>
  <c r="Q189" i="1"/>
  <c r="T170" i="1"/>
  <c r="U170" i="1" s="1"/>
  <c r="R56" i="1"/>
  <c r="S56" i="1" s="1"/>
  <c r="C207" i="1"/>
  <c r="T369" i="1"/>
  <c r="U369" i="1" s="1"/>
  <c r="T333" i="1"/>
  <c r="U333" i="1" s="1"/>
  <c r="Q261" i="1"/>
  <c r="T225" i="1"/>
  <c r="U225" i="1" s="1"/>
  <c r="R189" i="1"/>
  <c r="S189" i="1" s="1"/>
  <c r="T56" i="1"/>
  <c r="U56" i="1" s="1"/>
  <c r="Q205" i="1"/>
  <c r="Q405" i="1"/>
  <c r="R205" i="1"/>
  <c r="S205" i="1" s="1"/>
  <c r="Q75" i="1"/>
  <c r="Q20" i="1"/>
  <c r="T405" i="1"/>
  <c r="U405" i="1" s="1"/>
  <c r="R351" i="1"/>
  <c r="S351" i="1" s="1"/>
  <c r="Q279" i="1"/>
  <c r="R132" i="1"/>
  <c r="S132" i="1" s="1"/>
  <c r="Q94" i="1"/>
  <c r="T75" i="1"/>
  <c r="U75" i="1" s="1"/>
  <c r="R38" i="1"/>
  <c r="S38" i="1" s="1"/>
  <c r="T20" i="1"/>
  <c r="U20" i="1" s="1"/>
  <c r="Q351" i="1"/>
  <c r="T459" i="1"/>
  <c r="U459" i="1" s="1"/>
  <c r="R279" i="1"/>
  <c r="S279" i="1" s="1"/>
  <c r="Q170" i="1"/>
  <c r="T132" i="1"/>
  <c r="U132" i="1" s="1"/>
  <c r="R94" i="1"/>
  <c r="S94" i="1" s="1"/>
  <c r="Q286" i="1"/>
  <c r="P207" i="1"/>
  <c r="P224" i="1"/>
  <c r="P260" i="1"/>
  <c r="P297" i="1"/>
  <c r="P315" i="1"/>
  <c r="P351" i="1"/>
  <c r="P369" i="1"/>
  <c r="I387" i="1"/>
  <c r="L387" i="1"/>
  <c r="P242" i="1"/>
  <c r="P279" i="1"/>
  <c r="P441" i="1"/>
  <c r="P243" i="1"/>
  <c r="P206" i="1"/>
  <c r="P225" i="1"/>
  <c r="P261" i="1"/>
  <c r="P314" i="1"/>
  <c r="P423" i="1"/>
  <c r="P189" i="1"/>
  <c r="P459" i="1"/>
  <c r="P94" i="1"/>
  <c r="P169" i="1"/>
  <c r="P151" i="1"/>
  <c r="P132" i="1"/>
  <c r="P333" i="1"/>
  <c r="P112" i="1"/>
  <c r="P131" i="1"/>
  <c r="P170" i="1"/>
  <c r="P113" i="1"/>
  <c r="P387" i="1"/>
  <c r="P150" i="1"/>
  <c r="P93" i="1"/>
  <c r="F387" i="1"/>
  <c r="P188" i="1"/>
  <c r="R207" i="1" l="1"/>
  <c r="S207" i="1" s="1"/>
  <c r="Q207" i="1"/>
  <c r="T207" i="1"/>
  <c r="U207" i="1" s="1"/>
</calcChain>
</file>

<file path=xl/sharedStrings.xml><?xml version="1.0" encoding="utf-8"?>
<sst xmlns="http://schemas.openxmlformats.org/spreadsheetml/2006/main" count="1310" uniqueCount="134">
  <si>
    <t>E.D.A.R.  ALCANAR</t>
  </si>
  <si>
    <t>Habitants:7727</t>
  </si>
  <si>
    <t>MES</t>
  </si>
  <si>
    <t>DBO</t>
  </si>
  <si>
    <t>CARREGA</t>
  </si>
  <si>
    <t>Data</t>
  </si>
  <si>
    <t>Cabal</t>
  </si>
  <si>
    <t>Cabal 1997</t>
  </si>
  <si>
    <t xml:space="preserve">MES Influent </t>
  </si>
  <si>
    <t>MES Efluent</t>
  </si>
  <si>
    <t>DBO Influent.</t>
  </si>
  <si>
    <t>DBO Efluent</t>
  </si>
  <si>
    <t>DQO Influent.</t>
  </si>
  <si>
    <t>DQO Efluent</t>
  </si>
  <si>
    <t>DQO</t>
  </si>
  <si>
    <t>Energia 1997</t>
  </si>
  <si>
    <t>Saturació</t>
  </si>
  <si>
    <t xml:space="preserve">Saturacio </t>
  </si>
  <si>
    <t>Saturacio</t>
  </si>
  <si>
    <t>1997</t>
  </si>
  <si>
    <t>(m3/mes)</t>
  </si>
  <si>
    <t>(m3/dia)</t>
  </si>
  <si>
    <t>(1997)</t>
  </si>
  <si>
    <t>Rend.</t>
  </si>
  <si>
    <t>(Kwh/m3)</t>
  </si>
  <si>
    <t>MES Kg/dia</t>
  </si>
  <si>
    <t>MES %</t>
  </si>
  <si>
    <t>DBO5 Kg/dia</t>
  </si>
  <si>
    <t>DBO5 %</t>
  </si>
  <si>
    <t xml:space="preserve">Gen </t>
  </si>
  <si>
    <t xml:space="preserve">Feb </t>
  </si>
  <si>
    <t xml:space="preserve">Mar </t>
  </si>
  <si>
    <t xml:space="preserve">Abr </t>
  </si>
  <si>
    <t xml:space="preserve">Mai </t>
  </si>
  <si>
    <t xml:space="preserve">Jun </t>
  </si>
  <si>
    <t xml:space="preserve">Jul </t>
  </si>
  <si>
    <t xml:space="preserve">Ago </t>
  </si>
  <si>
    <t xml:space="preserve">Set </t>
  </si>
  <si>
    <t xml:space="preserve">Oct </t>
  </si>
  <si>
    <t xml:space="preserve">Nov </t>
  </si>
  <si>
    <t xml:space="preserve">Des </t>
  </si>
  <si>
    <t>TOTAL97</t>
  </si>
  <si>
    <t>MITJA97</t>
  </si>
  <si>
    <t>Cabal 1998</t>
  </si>
  <si>
    <t>Energia 1998</t>
  </si>
  <si>
    <t>1998</t>
  </si>
  <si>
    <t>(1998)</t>
  </si>
  <si>
    <t>TOTAL98</t>
  </si>
  <si>
    <t>MITJA98</t>
  </si>
  <si>
    <t>MES Infl.</t>
  </si>
  <si>
    <t>MES Efl.</t>
  </si>
  <si>
    <t>DBO Infl.</t>
  </si>
  <si>
    <t>DBO Efl.</t>
  </si>
  <si>
    <t>DQO Infl.</t>
  </si>
  <si>
    <t>DQO Efl.</t>
  </si>
  <si>
    <t>Energia</t>
  </si>
  <si>
    <t>1999</t>
  </si>
  <si>
    <t>(mg/l)</t>
  </si>
  <si>
    <t>TOTAL99</t>
  </si>
  <si>
    <t>MITJA99</t>
  </si>
  <si>
    <t>2000</t>
  </si>
  <si>
    <t>TOTAL00</t>
  </si>
  <si>
    <t>MITJA00</t>
  </si>
  <si>
    <t>Energia Tot</t>
  </si>
  <si>
    <t>2001</t>
  </si>
  <si>
    <t>(Kwh)</t>
  </si>
  <si>
    <t>TOTAL01</t>
  </si>
  <si>
    <t>MITJA01</t>
  </si>
  <si>
    <t>2002</t>
  </si>
  <si>
    <t>TOTAL02</t>
  </si>
  <si>
    <t>MITJA02</t>
  </si>
  <si>
    <t>2003</t>
  </si>
  <si>
    <t>TOTAL03</t>
  </si>
  <si>
    <t>MITJA03</t>
  </si>
  <si>
    <t>2004</t>
  </si>
  <si>
    <t>TOTAL04</t>
  </si>
  <si>
    <t>MITJA04</t>
  </si>
  <si>
    <t>2005</t>
  </si>
  <si>
    <t>TOTAL05</t>
  </si>
  <si>
    <t>MITJA05</t>
  </si>
  <si>
    <t>2006</t>
  </si>
  <si>
    <t>TOTAL06</t>
  </si>
  <si>
    <t>MITJA06</t>
  </si>
  <si>
    <t>2007</t>
  </si>
  <si>
    <t>TOTAL07</t>
  </si>
  <si>
    <t>MITJA07</t>
  </si>
  <si>
    <t>2008</t>
  </si>
  <si>
    <t>TOTAL08</t>
  </si>
  <si>
    <t>MITJA08</t>
  </si>
  <si>
    <t>2009</t>
  </si>
  <si>
    <t>TOTAL09</t>
  </si>
  <si>
    <t>MITJA09</t>
  </si>
  <si>
    <t>2010</t>
  </si>
  <si>
    <t>TOTAL10</t>
  </si>
  <si>
    <t>MITJA10</t>
  </si>
  <si>
    <t>2011</t>
  </si>
  <si>
    <t>TOTAL11</t>
  </si>
  <si>
    <t>MITJA11</t>
  </si>
  <si>
    <t>2012</t>
  </si>
  <si>
    <t>TOTAL12</t>
  </si>
  <si>
    <t>MITJA12</t>
  </si>
  <si>
    <t>2013</t>
  </si>
  <si>
    <t>TOTAL13</t>
  </si>
  <si>
    <t>MITJA13</t>
  </si>
  <si>
    <t>2014</t>
  </si>
  <si>
    <t>TOTAL14</t>
  </si>
  <si>
    <t>MITJA14</t>
  </si>
  <si>
    <t>2015</t>
  </si>
  <si>
    <t>TOTAL15</t>
  </si>
  <si>
    <t>MITJA15</t>
  </si>
  <si>
    <t>2016</t>
  </si>
  <si>
    <t>TOTAL16</t>
  </si>
  <si>
    <t>MITJA16</t>
  </si>
  <si>
    <t>2017</t>
  </si>
  <si>
    <t>TOTAL17</t>
  </si>
  <si>
    <t>MITJA17</t>
  </si>
  <si>
    <t>2018</t>
  </si>
  <si>
    <t>TOTAL18</t>
  </si>
  <si>
    <t>MITJA18</t>
  </si>
  <si>
    <t>2019</t>
  </si>
  <si>
    <t>TOTAL19</t>
  </si>
  <si>
    <t>MITJA19</t>
  </si>
  <si>
    <t>NO3 Inf</t>
  </si>
  <si>
    <t>NO3 Efl</t>
  </si>
  <si>
    <t>2020</t>
  </si>
  <si>
    <t>mgN/l</t>
  </si>
  <si>
    <t>TOTAL20</t>
  </si>
  <si>
    <t>MITJA20</t>
  </si>
  <si>
    <t>2021</t>
  </si>
  <si>
    <t>0.6</t>
  </si>
  <si>
    <t>1,1,</t>
  </si>
  <si>
    <t>TOTAL 21</t>
  </si>
  <si>
    <t>MITJA  21</t>
  </si>
  <si>
    <t>cabal dis.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</si>
</sst>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,##0.000"/>
    <numFmt numFmtId="167" formatCode="_-* #,##0.00\ [$€-1]_-;\-* #,##0.00\ [$€-1]_-;_-* &quot;-&quot;??\ [$€-1]_-;_-@_-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9"/>
      <color indexed="9"/>
      <name val="Arial"/>
      <family val="2"/>
    </font>
    <font>
      <sz val="10"/>
      <color rgb="FF000000"/>
      <name val="Arial"/>
      <family val="2"/>
    </font>
    <font>
      <sz val="9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1" fillId="0" borderId="0"/>
    <xf numFmtId="0" fontId="2" fillId="0" borderId="0"/>
    <xf numFmtId="167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8">
    <xf numFmtId="0" fontId="0" fillId="0" borderId="0" xfId="0"/>
    <xf numFmtId="0" fontId="3" fillId="0" borderId="0" xfId="0" applyFont="1"/>
    <xf numFmtId="3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1" fillId="0" borderId="0" xfId="0" applyFont="1"/>
    <xf numFmtId="3" fontId="0" fillId="0" borderId="0" xfId="0" applyNumberFormat="1"/>
    <xf numFmtId="2" fontId="0" fillId="0" borderId="0" xfId="0" applyNumberFormat="1"/>
    <xf numFmtId="4" fontId="3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3" fontId="10" fillId="3" borderId="5" xfId="0" applyNumberFormat="1" applyFont="1" applyFill="1" applyBorder="1" applyAlignment="1">
      <alignment horizontal="center"/>
    </xf>
    <xf numFmtId="3" fontId="10" fillId="3" borderId="3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9" fontId="3" fillId="0" borderId="1" xfId="5" applyFont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/>
    </xf>
    <xf numFmtId="3" fontId="3" fillId="4" borderId="8" xfId="3" applyNumberFormat="1" applyFont="1" applyFill="1" applyBorder="1" applyAlignment="1" applyProtection="1">
      <alignment horizontal="center"/>
      <protection locked="0"/>
    </xf>
    <xf numFmtId="3" fontId="3" fillId="4" borderId="8" xfId="2" applyNumberFormat="1" applyFont="1" applyFill="1" applyBorder="1" applyAlignment="1" applyProtection="1">
      <alignment horizontal="center"/>
      <protection locked="0"/>
    </xf>
    <xf numFmtId="3" fontId="3" fillId="0" borderId="8" xfId="0" applyNumberFormat="1" applyFont="1" applyBorder="1" applyAlignment="1">
      <alignment horizontal="center"/>
    </xf>
    <xf numFmtId="3" fontId="3" fillId="4" borderId="1" xfId="3" applyNumberFormat="1" applyFont="1" applyFill="1" applyBorder="1" applyAlignment="1" applyProtection="1">
      <alignment horizontal="center"/>
      <protection locked="0"/>
    </xf>
    <xf numFmtId="4" fontId="0" fillId="0" borderId="0" xfId="0" applyNumberFormat="1"/>
    <xf numFmtId="9" fontId="3" fillId="0" borderId="3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3" fontId="4" fillId="5" borderId="2" xfId="0" applyNumberFormat="1" applyFont="1" applyFill="1" applyBorder="1" applyAlignment="1">
      <alignment horizontal="center"/>
    </xf>
    <xf numFmtId="166" fontId="3" fillId="0" borderId="3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4" fontId="3" fillId="4" borderId="9" xfId="0" applyNumberFormat="1" applyFont="1" applyFill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165" fontId="0" fillId="0" borderId="1" xfId="0" applyNumberFormat="1" applyBorder="1" applyAlignment="1" applyProtection="1">
      <alignment horizontal="center"/>
      <protection locked="0"/>
    </xf>
    <xf numFmtId="165" fontId="0" fillId="0" borderId="10" xfId="0" applyNumberFormat="1" applyBorder="1" applyAlignment="1" applyProtection="1">
      <alignment horizontal="center"/>
      <protection locked="0"/>
    </xf>
    <xf numFmtId="9" fontId="3" fillId="0" borderId="1" xfId="5" applyFont="1" applyFill="1" applyBorder="1" applyAlignment="1">
      <alignment horizontal="center"/>
    </xf>
    <xf numFmtId="3" fontId="3" fillId="0" borderId="1" xfId="3" applyNumberFormat="1" applyFont="1" applyBorder="1" applyAlignment="1" applyProtection="1">
      <alignment horizontal="center"/>
      <protection locked="0"/>
    </xf>
    <xf numFmtId="3" fontId="4" fillId="2" borderId="5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9" fontId="3" fillId="0" borderId="11" xfId="5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1" fontId="4" fillId="2" borderId="6" xfId="0" applyNumberFormat="1" applyFont="1" applyFill="1" applyBorder="1" applyAlignment="1">
      <alignment horizontal="center"/>
    </xf>
    <xf numFmtId="165" fontId="0" fillId="5" borderId="10" xfId="0" applyNumberFormat="1" applyFill="1" applyBorder="1" applyAlignment="1" applyProtection="1">
      <alignment horizontal="center"/>
      <protection locked="0"/>
    </xf>
    <xf numFmtId="3" fontId="4" fillId="6" borderId="14" xfId="0" applyNumberFormat="1" applyFont="1" applyFill="1" applyBorder="1" applyAlignment="1">
      <alignment horizontal="center"/>
    </xf>
    <xf numFmtId="3" fontId="4" fillId="6" borderId="15" xfId="0" applyNumberFormat="1" applyFont="1" applyFill="1" applyBorder="1" applyAlignment="1">
      <alignment horizontal="center"/>
    </xf>
    <xf numFmtId="3" fontId="4" fillId="6" borderId="16" xfId="0" applyNumberFormat="1" applyFont="1" applyFill="1" applyBorder="1" applyAlignment="1">
      <alignment horizontal="center"/>
    </xf>
    <xf numFmtId="3" fontId="4" fillId="6" borderId="17" xfId="0" applyNumberFormat="1" applyFont="1" applyFill="1" applyBorder="1" applyAlignment="1">
      <alignment horizontal="center"/>
    </xf>
    <xf numFmtId="2" fontId="4" fillId="2" borderId="18" xfId="0" applyNumberFormat="1" applyFont="1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/>
    </xf>
    <xf numFmtId="2" fontId="4" fillId="2" borderId="20" xfId="0" applyNumberFormat="1" applyFont="1" applyFill="1" applyBorder="1" applyAlignment="1">
      <alignment horizontal="center"/>
    </xf>
    <xf numFmtId="2" fontId="4" fillId="2" borderId="21" xfId="0" applyNumberFormat="1" applyFont="1" applyFill="1" applyBorder="1" applyAlignment="1">
      <alignment horizontal="center"/>
    </xf>
    <xf numFmtId="9" fontId="3" fillId="0" borderId="22" xfId="5" applyFont="1" applyFill="1" applyBorder="1" applyAlignment="1">
      <alignment horizontal="center"/>
    </xf>
    <xf numFmtId="2" fontId="3" fillId="0" borderId="23" xfId="5" applyNumberFormat="1" applyFont="1" applyFill="1" applyBorder="1" applyAlignment="1">
      <alignment horizontal="center"/>
    </xf>
    <xf numFmtId="9" fontId="3" fillId="0" borderId="24" xfId="5" applyFont="1" applyFill="1" applyBorder="1" applyAlignment="1">
      <alignment horizontal="center"/>
    </xf>
    <xf numFmtId="2" fontId="3" fillId="0" borderId="25" xfId="5" applyNumberFormat="1" applyFont="1" applyFill="1" applyBorder="1" applyAlignment="1">
      <alignment horizontal="center"/>
    </xf>
    <xf numFmtId="3" fontId="4" fillId="7" borderId="26" xfId="0" applyNumberFormat="1" applyFont="1" applyFill="1" applyBorder="1" applyAlignment="1">
      <alignment horizontal="center"/>
    </xf>
    <xf numFmtId="3" fontId="4" fillId="7" borderId="27" xfId="0" applyNumberFormat="1" applyFont="1" applyFill="1" applyBorder="1" applyAlignment="1">
      <alignment horizontal="center"/>
    </xf>
    <xf numFmtId="3" fontId="4" fillId="7" borderId="28" xfId="0" applyNumberFormat="1" applyFont="1" applyFill="1" applyBorder="1" applyAlignment="1">
      <alignment horizontal="center"/>
    </xf>
    <xf numFmtId="3" fontId="4" fillId="7" borderId="29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8" borderId="1" xfId="0" applyFont="1" applyFill="1" applyBorder="1" applyAlignment="1">
      <alignment horizontal="left"/>
    </xf>
    <xf numFmtId="3" fontId="4" fillId="8" borderId="1" xfId="0" applyNumberFormat="1" applyFont="1" applyFill="1" applyBorder="1" applyAlignment="1">
      <alignment horizontal="right"/>
    </xf>
    <xf numFmtId="3" fontId="4" fillId="8" borderId="1" xfId="0" applyNumberFormat="1" applyFont="1" applyFill="1" applyBorder="1" applyAlignment="1">
      <alignment horizontal="left"/>
    </xf>
    <xf numFmtId="0" fontId="0" fillId="0" borderId="1" xfId="0" applyBorder="1"/>
    <xf numFmtId="0" fontId="2" fillId="9" borderId="1" xfId="0" applyFont="1" applyFill="1" applyBorder="1"/>
    <xf numFmtId="0" fontId="7" fillId="9" borderId="1" xfId="0" applyFont="1" applyFill="1" applyBorder="1" applyAlignment="1">
      <alignment horizontal="left"/>
    </xf>
    <xf numFmtId="0" fontId="7" fillId="9" borderId="1" xfId="0" applyFont="1" applyFill="1" applyBorder="1" applyAlignment="1">
      <alignment horizontal="right"/>
    </xf>
    <xf numFmtId="3" fontId="7" fillId="9" borderId="1" xfId="0" applyNumberFormat="1" applyFont="1" applyFill="1" applyBorder="1" applyAlignment="1">
      <alignment horizontal="left"/>
    </xf>
    <xf numFmtId="3" fontId="4" fillId="8" borderId="9" xfId="0" applyNumberFormat="1" applyFont="1" applyFill="1" applyBorder="1" applyAlignment="1">
      <alignment horizontal="right"/>
    </xf>
    <xf numFmtId="0" fontId="7" fillId="9" borderId="9" xfId="0" applyFont="1" applyFill="1" applyBorder="1" applyAlignment="1">
      <alignment horizontal="right"/>
    </xf>
    <xf numFmtId="3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9" fontId="3" fillId="0" borderId="30" xfId="5" applyFont="1" applyFill="1" applyBorder="1" applyAlignment="1">
      <alignment horizontal="center"/>
    </xf>
    <xf numFmtId="2" fontId="3" fillId="0" borderId="31" xfId="5" applyNumberFormat="1" applyFont="1" applyFill="1" applyBorder="1" applyAlignment="1">
      <alignment horizontal="center"/>
    </xf>
    <xf numFmtId="9" fontId="3" fillId="0" borderId="32" xfId="5" applyFont="1" applyFill="1" applyBorder="1" applyAlignment="1">
      <alignment horizontal="center"/>
    </xf>
    <xf numFmtId="2" fontId="3" fillId="0" borderId="33" xfId="5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left"/>
    </xf>
  </cellXfs>
  <cellStyles count="6">
    <cellStyle name="Normal" xfId="0" builtinId="0"/>
    <cellStyle name="Normal 2" xfId="1" xr:uid="{00000000-0005-0000-0000-000001000000}"/>
    <cellStyle name="Normal 3 2 2" xfId="2" xr:uid="{00000000-0005-0000-0000-000002000000}"/>
    <cellStyle name="Normal 3 3" xfId="3" xr:uid="{00000000-0005-0000-0000-000003000000}"/>
    <cellStyle name="Porcentaje" xfId="5" builtinId="5"/>
    <cellStyle name="Porcentaje 2" xfId="4" xr:uid="{00000000-0005-0000-0000-000004000000}"/>
  </cellStyles>
  <dxfs count="109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60"/>
  <sheetViews>
    <sheetView showGridLines="0" tabSelected="1" zoomScale="90" zoomScaleNormal="90" workbookViewId="0">
      <selection activeCell="B484" sqref="B484"/>
    </sheetView>
  </sheetViews>
  <sheetFormatPr baseColWidth="10" defaultColWidth="12.7109375" defaultRowHeight="12.75" x14ac:dyDescent="0.2"/>
  <cols>
    <col min="1" max="5" width="10.7109375" customWidth="1"/>
    <col min="6" max="6" width="8.7109375" style="16" customWidth="1"/>
    <col min="7" max="8" width="10.7109375" customWidth="1"/>
    <col min="9" max="9" width="8.7109375" style="16" customWidth="1"/>
    <col min="10" max="11" width="10.7109375" customWidth="1"/>
    <col min="12" max="12" width="8.7109375" style="16" customWidth="1"/>
    <col min="15" max="15" width="14.85546875" style="17" customWidth="1"/>
    <col min="16" max="16" width="9.85546875" customWidth="1"/>
  </cols>
  <sheetData>
    <row r="1" spans="1:21" ht="26.25" x14ac:dyDescent="0.4">
      <c r="A1" s="1"/>
      <c r="B1" s="1"/>
      <c r="C1" s="25" t="s">
        <v>0</v>
      </c>
      <c r="D1" s="1"/>
      <c r="E1" s="26"/>
      <c r="F1" s="2"/>
      <c r="G1" s="26" t="s">
        <v>1</v>
      </c>
      <c r="H1" s="2"/>
      <c r="I1" s="2"/>
      <c r="J1" s="2"/>
      <c r="K1" s="2"/>
      <c r="L1" s="2"/>
      <c r="O1" s="3"/>
      <c r="P1" s="2"/>
    </row>
    <row r="2" spans="1:21" x14ac:dyDescent="0.2">
      <c r="A2" s="1"/>
      <c r="B2" s="107" t="s">
        <v>133</v>
      </c>
      <c r="C2" s="90">
        <v>1800</v>
      </c>
      <c r="D2" s="91" t="s">
        <v>2</v>
      </c>
      <c r="E2" s="92">
        <v>300</v>
      </c>
      <c r="F2" s="93" t="s">
        <v>3</v>
      </c>
      <c r="G2" s="99">
        <v>300</v>
      </c>
      <c r="H2" s="101"/>
      <c r="I2" s="2"/>
      <c r="J2" s="2"/>
      <c r="K2" s="2"/>
      <c r="L2" s="2"/>
      <c r="O2" s="3"/>
      <c r="P2" s="2"/>
    </row>
    <row r="3" spans="1:21" x14ac:dyDescent="0.2">
      <c r="A3" s="1"/>
      <c r="B3" s="94"/>
      <c r="C3" s="95" t="s">
        <v>4</v>
      </c>
      <c r="D3" s="96" t="s">
        <v>2</v>
      </c>
      <c r="E3" s="97">
        <v>630</v>
      </c>
      <c r="F3" s="98" t="s">
        <v>3</v>
      </c>
      <c r="G3" s="100">
        <v>540</v>
      </c>
      <c r="H3" s="102"/>
      <c r="J3" s="2"/>
      <c r="K3" s="2"/>
      <c r="L3" s="2"/>
      <c r="O3" s="3"/>
      <c r="P3" s="2"/>
    </row>
    <row r="4" spans="1:21" ht="13.5" thickBot="1" x14ac:dyDescent="0.25">
      <c r="A4" s="5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O4" s="3"/>
      <c r="P4" s="2"/>
    </row>
    <row r="5" spans="1:21" ht="13.5" thickTop="1" x14ac:dyDescent="0.2">
      <c r="A5" s="27" t="s">
        <v>5</v>
      </c>
      <c r="B5" s="63" t="s">
        <v>6</v>
      </c>
      <c r="C5" s="63" t="s">
        <v>7</v>
      </c>
      <c r="D5" s="63" t="s">
        <v>8</v>
      </c>
      <c r="E5" s="63" t="s">
        <v>9</v>
      </c>
      <c r="F5" s="28" t="s">
        <v>2</v>
      </c>
      <c r="G5" s="63" t="s">
        <v>10</v>
      </c>
      <c r="H5" s="63" t="s">
        <v>11</v>
      </c>
      <c r="I5" s="28" t="s">
        <v>3</v>
      </c>
      <c r="J5" s="63" t="s">
        <v>12</v>
      </c>
      <c r="K5" s="63" t="s">
        <v>13</v>
      </c>
      <c r="L5" s="28" t="s">
        <v>14</v>
      </c>
      <c r="O5" s="28" t="s">
        <v>15</v>
      </c>
      <c r="P5" s="4"/>
      <c r="Q5" s="74" t="s">
        <v>16</v>
      </c>
      <c r="R5" s="75" t="s">
        <v>17</v>
      </c>
      <c r="S5" s="76" t="s">
        <v>18</v>
      </c>
      <c r="T5" s="77" t="s">
        <v>16</v>
      </c>
      <c r="U5" s="76" t="s">
        <v>16</v>
      </c>
    </row>
    <row r="6" spans="1:21" ht="13.5" thickBot="1" x14ac:dyDescent="0.25">
      <c r="A6" s="29" t="s">
        <v>19</v>
      </c>
      <c r="B6" s="30" t="s">
        <v>20</v>
      </c>
      <c r="C6" s="31" t="s">
        <v>21</v>
      </c>
      <c r="D6" s="29" t="s">
        <v>22</v>
      </c>
      <c r="E6" s="29" t="s">
        <v>22</v>
      </c>
      <c r="F6" s="32" t="s">
        <v>23</v>
      </c>
      <c r="G6" s="29" t="s">
        <v>22</v>
      </c>
      <c r="H6" s="29" t="s">
        <v>22</v>
      </c>
      <c r="I6" s="32" t="s">
        <v>23</v>
      </c>
      <c r="J6" s="29" t="s">
        <v>22</v>
      </c>
      <c r="K6" s="29" t="s">
        <v>22</v>
      </c>
      <c r="L6" s="32" t="s">
        <v>23</v>
      </c>
      <c r="O6" s="31" t="s">
        <v>24</v>
      </c>
      <c r="P6" s="4"/>
      <c r="Q6" s="78" t="s">
        <v>6</v>
      </c>
      <c r="R6" s="79" t="s">
        <v>25</v>
      </c>
      <c r="S6" s="80" t="s">
        <v>26</v>
      </c>
      <c r="T6" s="81" t="s">
        <v>27</v>
      </c>
      <c r="U6" s="80" t="s">
        <v>28</v>
      </c>
    </row>
    <row r="7" spans="1:21" ht="13.5" thickTop="1" x14ac:dyDescent="0.2">
      <c r="A7" s="6" t="s">
        <v>29</v>
      </c>
      <c r="B7" s="7">
        <v>40672</v>
      </c>
      <c r="C7" s="7">
        <v>1356</v>
      </c>
      <c r="D7" s="7">
        <v>286</v>
      </c>
      <c r="E7" s="7">
        <v>46</v>
      </c>
      <c r="F7" s="7">
        <v>82</v>
      </c>
      <c r="G7" s="7">
        <v>242</v>
      </c>
      <c r="H7" s="7">
        <v>32</v>
      </c>
      <c r="I7" s="7">
        <v>85</v>
      </c>
      <c r="J7" s="7">
        <v>604</v>
      </c>
      <c r="K7" s="7">
        <v>125</v>
      </c>
      <c r="L7" s="7">
        <v>79</v>
      </c>
      <c r="O7" s="8">
        <v>0.54</v>
      </c>
      <c r="P7" s="2"/>
      <c r="Q7" s="82">
        <f t="shared" ref="Q7:Q18" si="0">C7/$C$2</f>
        <v>0.7533333333333333</v>
      </c>
      <c r="R7" s="83">
        <f t="shared" ref="R7:R18" si="1">(C7*D7)/1000</f>
        <v>387.81599999999997</v>
      </c>
      <c r="S7" s="84">
        <f>(R7)/$E$3</f>
        <v>0.61558095238095234</v>
      </c>
      <c r="T7" s="85">
        <f t="shared" ref="T7:T18" si="2">(C7*G7)/1000</f>
        <v>328.15199999999999</v>
      </c>
      <c r="U7" s="84">
        <f>(T7)/$G$3</f>
        <v>0.60768888888888883</v>
      </c>
    </row>
    <row r="8" spans="1:21" x14ac:dyDescent="0.2">
      <c r="A8" s="6" t="s">
        <v>30</v>
      </c>
      <c r="B8" s="7">
        <v>37425</v>
      </c>
      <c r="C8" s="7">
        <v>1337</v>
      </c>
      <c r="D8" s="7">
        <v>310</v>
      </c>
      <c r="E8" s="7">
        <v>50</v>
      </c>
      <c r="F8" s="7">
        <v>86</v>
      </c>
      <c r="G8" s="7">
        <v>383</v>
      </c>
      <c r="H8" s="7">
        <v>32</v>
      </c>
      <c r="I8" s="7">
        <v>91</v>
      </c>
      <c r="J8" s="7">
        <v>902</v>
      </c>
      <c r="K8" s="7">
        <v>143</v>
      </c>
      <c r="L8" s="7">
        <v>84</v>
      </c>
      <c r="O8" s="8">
        <v>0.38</v>
      </c>
      <c r="P8" s="2"/>
      <c r="Q8" s="82">
        <f t="shared" si="0"/>
        <v>0.74277777777777776</v>
      </c>
      <c r="R8" s="83">
        <f t="shared" si="1"/>
        <v>414.47</v>
      </c>
      <c r="S8" s="84">
        <f t="shared" ref="S8:S20" si="3">(R8)/$E$3</f>
        <v>0.65788888888888897</v>
      </c>
      <c r="T8" s="85">
        <f t="shared" si="2"/>
        <v>512.07100000000003</v>
      </c>
      <c r="U8" s="84">
        <f t="shared" ref="U8:U20" si="4">(T8)/$G$3</f>
        <v>0.94827962962962964</v>
      </c>
    </row>
    <row r="9" spans="1:21" x14ac:dyDescent="0.2">
      <c r="A9" s="6" t="s">
        <v>31</v>
      </c>
      <c r="B9" s="7">
        <v>41719</v>
      </c>
      <c r="C9" s="7">
        <v>1304</v>
      </c>
      <c r="D9" s="7">
        <v>281</v>
      </c>
      <c r="E9" s="7">
        <v>36</v>
      </c>
      <c r="F9" s="7">
        <v>87</v>
      </c>
      <c r="G9" s="7">
        <v>269</v>
      </c>
      <c r="H9" s="7">
        <v>24</v>
      </c>
      <c r="I9" s="7">
        <v>89</v>
      </c>
      <c r="J9" s="7">
        <v>902</v>
      </c>
      <c r="K9" s="7">
        <v>107</v>
      </c>
      <c r="L9" s="7">
        <v>88</v>
      </c>
      <c r="O9" s="8">
        <v>0.54</v>
      </c>
      <c r="P9" s="2"/>
      <c r="Q9" s="82">
        <f t="shared" si="0"/>
        <v>0.72444444444444445</v>
      </c>
      <c r="R9" s="83">
        <f t="shared" si="1"/>
        <v>366.42399999999998</v>
      </c>
      <c r="S9" s="84">
        <f t="shared" si="3"/>
        <v>0.58162539682539682</v>
      </c>
      <c r="T9" s="85">
        <f t="shared" si="2"/>
        <v>350.77600000000001</v>
      </c>
      <c r="U9" s="84">
        <f t="shared" si="4"/>
        <v>0.64958518518518515</v>
      </c>
    </row>
    <row r="10" spans="1:21" x14ac:dyDescent="0.2">
      <c r="A10" s="6" t="s">
        <v>32</v>
      </c>
      <c r="B10" s="7">
        <v>41745</v>
      </c>
      <c r="C10" s="7">
        <v>1392</v>
      </c>
      <c r="D10" s="7">
        <v>250</v>
      </c>
      <c r="E10" s="7">
        <v>20</v>
      </c>
      <c r="F10" s="7">
        <v>91</v>
      </c>
      <c r="G10" s="7">
        <v>255</v>
      </c>
      <c r="H10" s="7">
        <v>17</v>
      </c>
      <c r="I10" s="7">
        <v>96</v>
      </c>
      <c r="J10" s="7">
        <v>638</v>
      </c>
      <c r="K10" s="7">
        <v>79</v>
      </c>
      <c r="L10" s="7">
        <v>87</v>
      </c>
      <c r="O10" s="8">
        <v>0.51</v>
      </c>
      <c r="P10" s="2"/>
      <c r="Q10" s="82">
        <f t="shared" si="0"/>
        <v>0.77333333333333332</v>
      </c>
      <c r="R10" s="83">
        <f t="shared" si="1"/>
        <v>348</v>
      </c>
      <c r="S10" s="84">
        <f t="shared" si="3"/>
        <v>0.55238095238095242</v>
      </c>
      <c r="T10" s="85">
        <f t="shared" si="2"/>
        <v>354.96</v>
      </c>
      <c r="U10" s="84">
        <f t="shared" si="4"/>
        <v>0.65733333333333333</v>
      </c>
    </row>
    <row r="11" spans="1:21" x14ac:dyDescent="0.2">
      <c r="A11" s="6" t="s">
        <v>33</v>
      </c>
      <c r="B11" s="7">
        <v>43795</v>
      </c>
      <c r="C11" s="7">
        <v>1413</v>
      </c>
      <c r="D11" s="7">
        <v>281</v>
      </c>
      <c r="E11" s="7">
        <v>21</v>
      </c>
      <c r="F11" s="7">
        <v>93</v>
      </c>
      <c r="G11" s="7">
        <v>282</v>
      </c>
      <c r="H11" s="7">
        <v>13</v>
      </c>
      <c r="I11" s="7">
        <v>96</v>
      </c>
      <c r="J11" s="7">
        <v>665</v>
      </c>
      <c r="K11" s="7">
        <v>67</v>
      </c>
      <c r="L11" s="7">
        <v>90</v>
      </c>
      <c r="O11" s="8">
        <v>0.59</v>
      </c>
      <c r="P11" s="2"/>
      <c r="Q11" s="82">
        <f t="shared" si="0"/>
        <v>0.78500000000000003</v>
      </c>
      <c r="R11" s="83">
        <f t="shared" si="1"/>
        <v>397.053</v>
      </c>
      <c r="S11" s="84">
        <f t="shared" si="3"/>
        <v>0.6302428571428571</v>
      </c>
      <c r="T11" s="85">
        <f t="shared" si="2"/>
        <v>398.46600000000001</v>
      </c>
      <c r="U11" s="84">
        <f t="shared" si="4"/>
        <v>0.7379</v>
      </c>
    </row>
    <row r="12" spans="1:21" x14ac:dyDescent="0.2">
      <c r="A12" s="6" t="s">
        <v>34</v>
      </c>
      <c r="B12" s="7">
        <v>41462</v>
      </c>
      <c r="C12" s="7">
        <v>1382</v>
      </c>
      <c r="D12" s="7">
        <v>303</v>
      </c>
      <c r="E12" s="7">
        <v>31</v>
      </c>
      <c r="F12" s="7">
        <v>90</v>
      </c>
      <c r="G12" s="7">
        <v>267</v>
      </c>
      <c r="H12" s="7">
        <v>11</v>
      </c>
      <c r="I12" s="7">
        <v>96</v>
      </c>
      <c r="J12" s="7">
        <v>674</v>
      </c>
      <c r="K12" s="7">
        <v>53</v>
      </c>
      <c r="L12" s="7">
        <v>92</v>
      </c>
      <c r="O12" s="8">
        <v>0.53</v>
      </c>
      <c r="P12" s="2"/>
      <c r="Q12" s="82">
        <f t="shared" si="0"/>
        <v>0.76777777777777778</v>
      </c>
      <c r="R12" s="83">
        <f t="shared" si="1"/>
        <v>418.74599999999998</v>
      </c>
      <c r="S12" s="84">
        <f t="shared" si="3"/>
        <v>0.66467619047619042</v>
      </c>
      <c r="T12" s="85">
        <f t="shared" si="2"/>
        <v>368.99400000000003</v>
      </c>
      <c r="U12" s="84">
        <f t="shared" si="4"/>
        <v>0.68332222222222228</v>
      </c>
    </row>
    <row r="13" spans="1:21" x14ac:dyDescent="0.2">
      <c r="A13" s="6" t="s">
        <v>35</v>
      </c>
      <c r="B13" s="7">
        <v>44753</v>
      </c>
      <c r="C13" s="7">
        <v>1444</v>
      </c>
      <c r="D13" s="7">
        <v>237</v>
      </c>
      <c r="E13" s="7">
        <v>31</v>
      </c>
      <c r="F13" s="7">
        <v>87</v>
      </c>
      <c r="G13" s="7">
        <v>243</v>
      </c>
      <c r="H13" s="7">
        <v>20</v>
      </c>
      <c r="I13" s="7">
        <v>92</v>
      </c>
      <c r="J13" s="7">
        <v>661</v>
      </c>
      <c r="K13" s="7">
        <v>69</v>
      </c>
      <c r="L13" s="7">
        <v>89</v>
      </c>
      <c r="O13" s="8">
        <v>0.44</v>
      </c>
      <c r="P13" s="2"/>
      <c r="Q13" s="82">
        <f t="shared" si="0"/>
        <v>0.80222222222222217</v>
      </c>
      <c r="R13" s="83">
        <f t="shared" si="1"/>
        <v>342.22800000000001</v>
      </c>
      <c r="S13" s="84">
        <f t="shared" si="3"/>
        <v>0.5432190476190476</v>
      </c>
      <c r="T13" s="85">
        <f t="shared" si="2"/>
        <v>350.892</v>
      </c>
      <c r="U13" s="84">
        <f t="shared" si="4"/>
        <v>0.64980000000000004</v>
      </c>
    </row>
    <row r="14" spans="1:21" x14ac:dyDescent="0.2">
      <c r="A14" s="6" t="s">
        <v>36</v>
      </c>
      <c r="B14" s="7">
        <v>41462</v>
      </c>
      <c r="C14" s="7">
        <v>1337</v>
      </c>
      <c r="D14" s="7">
        <v>265</v>
      </c>
      <c r="E14" s="7">
        <v>41</v>
      </c>
      <c r="F14" s="7">
        <v>85</v>
      </c>
      <c r="G14" s="7">
        <v>217</v>
      </c>
      <c r="H14" s="7">
        <v>16</v>
      </c>
      <c r="I14" s="7">
        <v>93</v>
      </c>
      <c r="J14" s="7">
        <v>633</v>
      </c>
      <c r="K14" s="7">
        <v>58</v>
      </c>
      <c r="L14" s="7">
        <v>91</v>
      </c>
      <c r="O14" s="8">
        <v>0.46</v>
      </c>
      <c r="P14" s="2"/>
      <c r="Q14" s="82">
        <f t="shared" si="0"/>
        <v>0.74277777777777776</v>
      </c>
      <c r="R14" s="83">
        <f t="shared" si="1"/>
        <v>354.30500000000001</v>
      </c>
      <c r="S14" s="84">
        <f t="shared" si="3"/>
        <v>0.56238888888888894</v>
      </c>
      <c r="T14" s="85">
        <f t="shared" si="2"/>
        <v>290.12900000000002</v>
      </c>
      <c r="U14" s="84">
        <f t="shared" si="4"/>
        <v>0.53727592592592599</v>
      </c>
    </row>
    <row r="15" spans="1:21" x14ac:dyDescent="0.2">
      <c r="A15" s="6" t="s">
        <v>37</v>
      </c>
      <c r="B15" s="7">
        <v>42374</v>
      </c>
      <c r="C15" s="7">
        <v>1412</v>
      </c>
      <c r="D15" s="7">
        <v>278</v>
      </c>
      <c r="E15" s="7">
        <v>29</v>
      </c>
      <c r="F15" s="7">
        <v>89</v>
      </c>
      <c r="G15" s="7">
        <v>226</v>
      </c>
      <c r="H15" s="7">
        <v>14</v>
      </c>
      <c r="I15" s="7">
        <v>94</v>
      </c>
      <c r="J15" s="7">
        <v>736</v>
      </c>
      <c r="K15" s="7">
        <v>54</v>
      </c>
      <c r="L15" s="7">
        <v>93</v>
      </c>
      <c r="O15" s="8">
        <v>0.42</v>
      </c>
      <c r="P15" s="2"/>
      <c r="Q15" s="82">
        <f t="shared" si="0"/>
        <v>0.7844444444444445</v>
      </c>
      <c r="R15" s="83">
        <f t="shared" si="1"/>
        <v>392.536</v>
      </c>
      <c r="S15" s="84">
        <f t="shared" si="3"/>
        <v>0.62307301587301589</v>
      </c>
      <c r="T15" s="85">
        <f t="shared" si="2"/>
        <v>319.11200000000002</v>
      </c>
      <c r="U15" s="84">
        <f t="shared" si="4"/>
        <v>0.59094814814814822</v>
      </c>
    </row>
    <row r="16" spans="1:21" x14ac:dyDescent="0.2">
      <c r="A16" s="6" t="s">
        <v>38</v>
      </c>
      <c r="B16" s="7">
        <v>44780</v>
      </c>
      <c r="C16" s="7">
        <v>1445</v>
      </c>
      <c r="D16" s="7">
        <v>253</v>
      </c>
      <c r="E16" s="7">
        <v>28</v>
      </c>
      <c r="F16" s="7">
        <v>88</v>
      </c>
      <c r="G16" s="7">
        <v>222</v>
      </c>
      <c r="H16" s="7">
        <v>14</v>
      </c>
      <c r="I16" s="7">
        <v>94</v>
      </c>
      <c r="J16" s="7">
        <v>724</v>
      </c>
      <c r="K16" s="7">
        <v>64</v>
      </c>
      <c r="L16" s="7">
        <v>91</v>
      </c>
      <c r="O16" s="8">
        <v>0.37</v>
      </c>
      <c r="P16" s="2"/>
      <c r="Q16" s="82">
        <f t="shared" si="0"/>
        <v>0.80277777777777781</v>
      </c>
      <c r="R16" s="83">
        <f t="shared" si="1"/>
        <v>365.58499999999998</v>
      </c>
      <c r="S16" s="84">
        <f t="shared" si="3"/>
        <v>0.58029365079365081</v>
      </c>
      <c r="T16" s="85">
        <f t="shared" si="2"/>
        <v>320.79000000000002</v>
      </c>
      <c r="U16" s="84">
        <f t="shared" si="4"/>
        <v>0.59405555555555556</v>
      </c>
    </row>
    <row r="17" spans="1:21" x14ac:dyDescent="0.2">
      <c r="A17" s="6" t="s">
        <v>39</v>
      </c>
      <c r="B17" s="7">
        <v>42357</v>
      </c>
      <c r="C17" s="7">
        <v>1412</v>
      </c>
      <c r="D17" s="7">
        <v>236</v>
      </c>
      <c r="E17" s="7">
        <v>26</v>
      </c>
      <c r="F17" s="7">
        <v>89</v>
      </c>
      <c r="G17" s="7">
        <v>200</v>
      </c>
      <c r="H17" s="7">
        <v>17</v>
      </c>
      <c r="I17" s="7">
        <v>92</v>
      </c>
      <c r="J17" s="7">
        <v>748</v>
      </c>
      <c r="K17" s="7">
        <v>66</v>
      </c>
      <c r="L17" s="7">
        <v>91</v>
      </c>
      <c r="O17" s="8">
        <v>0.38</v>
      </c>
      <c r="P17" s="2"/>
      <c r="Q17" s="82">
        <f t="shared" si="0"/>
        <v>0.7844444444444445</v>
      </c>
      <c r="R17" s="83">
        <f t="shared" si="1"/>
        <v>333.23200000000003</v>
      </c>
      <c r="S17" s="84">
        <f t="shared" si="3"/>
        <v>0.5289396825396826</v>
      </c>
      <c r="T17" s="85">
        <f t="shared" si="2"/>
        <v>282.39999999999998</v>
      </c>
      <c r="U17" s="84">
        <f t="shared" si="4"/>
        <v>0.52296296296296296</v>
      </c>
    </row>
    <row r="18" spans="1:21" ht="13.5" thickBot="1" x14ac:dyDescent="0.25">
      <c r="A18" s="6" t="s">
        <v>40</v>
      </c>
      <c r="B18" s="7">
        <v>45249</v>
      </c>
      <c r="C18" s="7">
        <v>1460</v>
      </c>
      <c r="D18" s="7">
        <v>270</v>
      </c>
      <c r="E18" s="7">
        <v>42</v>
      </c>
      <c r="F18" s="7">
        <v>85</v>
      </c>
      <c r="G18" s="7">
        <v>267</v>
      </c>
      <c r="H18" s="7">
        <v>26</v>
      </c>
      <c r="I18" s="7">
        <v>90</v>
      </c>
      <c r="J18" s="7">
        <v>844</v>
      </c>
      <c r="K18" s="7">
        <v>71</v>
      </c>
      <c r="L18" s="7">
        <v>92</v>
      </c>
      <c r="O18" s="8">
        <v>0.51</v>
      </c>
      <c r="P18" s="2"/>
      <c r="Q18" s="82">
        <f t="shared" si="0"/>
        <v>0.81111111111111112</v>
      </c>
      <c r="R18" s="83">
        <f t="shared" si="1"/>
        <v>394.2</v>
      </c>
      <c r="S18" s="84">
        <f t="shared" si="3"/>
        <v>0.62571428571428567</v>
      </c>
      <c r="T18" s="85">
        <f t="shared" si="2"/>
        <v>389.82</v>
      </c>
      <c r="U18" s="84">
        <f t="shared" si="4"/>
        <v>0.72188888888888891</v>
      </c>
    </row>
    <row r="19" spans="1:21" ht="13.5" thickTop="1" x14ac:dyDescent="0.2">
      <c r="A19" s="9" t="s">
        <v>41</v>
      </c>
      <c r="B19" s="10">
        <f>SUM(B7:B18)</f>
        <v>507793</v>
      </c>
      <c r="C19" s="10">
        <f t="shared" ref="C19:J19" si="5">SUM(C7:C18)</f>
        <v>16694</v>
      </c>
      <c r="D19" s="10">
        <f t="shared" si="5"/>
        <v>3250</v>
      </c>
      <c r="E19" s="10">
        <f>SUM(E7:E18)</f>
        <v>401</v>
      </c>
      <c r="F19" s="10">
        <f>SUM(F7:F18)</f>
        <v>1052</v>
      </c>
      <c r="G19" s="10">
        <f>SUM(G7:G18)</f>
        <v>3073</v>
      </c>
      <c r="H19" s="10">
        <f>SUM(H7:H18)</f>
        <v>236</v>
      </c>
      <c r="I19" s="10">
        <f>SUM(I7:I18)</f>
        <v>1108</v>
      </c>
      <c r="J19" s="10">
        <f t="shared" si="5"/>
        <v>8731</v>
      </c>
      <c r="K19" s="10">
        <f>SUM(K7:K18)</f>
        <v>956</v>
      </c>
      <c r="L19" s="10">
        <f>SUM(L7:L18)</f>
        <v>1067</v>
      </c>
      <c r="O19" s="11">
        <f>SUM(O7:O18)</f>
        <v>5.67</v>
      </c>
      <c r="P19" s="2"/>
      <c r="Q19" s="86"/>
      <c r="R19" s="87"/>
      <c r="S19" s="88"/>
      <c r="T19" s="89"/>
      <c r="U19" s="88"/>
    </row>
    <row r="20" spans="1:21" ht="13.5" thickBot="1" x14ac:dyDescent="0.25">
      <c r="A20" s="12" t="s">
        <v>42</v>
      </c>
      <c r="B20" s="13">
        <f>B19/12</f>
        <v>42316.083333333336</v>
      </c>
      <c r="C20" s="13">
        <f t="shared" ref="C20:J20" si="6">C19/12</f>
        <v>1391.1666666666667</v>
      </c>
      <c r="D20" s="13">
        <f t="shared" si="6"/>
        <v>270.83333333333331</v>
      </c>
      <c r="E20" s="13">
        <f>E19/12</f>
        <v>33.416666666666664</v>
      </c>
      <c r="F20" s="13">
        <f>F19/12</f>
        <v>87.666666666666671</v>
      </c>
      <c r="G20" s="13">
        <f>G19/12</f>
        <v>256.08333333333331</v>
      </c>
      <c r="H20" s="13">
        <f>H19/12</f>
        <v>19.666666666666668</v>
      </c>
      <c r="I20" s="13">
        <f>I19/12</f>
        <v>92.333333333333329</v>
      </c>
      <c r="J20" s="13">
        <f t="shared" si="6"/>
        <v>727.58333333333337</v>
      </c>
      <c r="K20" s="13">
        <f>K19/12</f>
        <v>79.666666666666671</v>
      </c>
      <c r="L20" s="13">
        <f>L19/12</f>
        <v>88.916666666666671</v>
      </c>
      <c r="O20" s="14">
        <f>O19/12</f>
        <v>0.47249999999999998</v>
      </c>
      <c r="P20" s="2"/>
      <c r="Q20" s="82">
        <f>C20/$C$2</f>
        <v>0.77287037037037043</v>
      </c>
      <c r="R20" s="83">
        <f>(C20*D20)/1000</f>
        <v>376.77430555555554</v>
      </c>
      <c r="S20" s="84">
        <f t="shared" si="3"/>
        <v>0.59805445326278661</v>
      </c>
      <c r="T20" s="85">
        <f>(C20*G20)/1000</f>
        <v>356.25459722222217</v>
      </c>
      <c r="U20" s="84">
        <f t="shared" si="4"/>
        <v>0.6597307355967077</v>
      </c>
    </row>
    <row r="21" spans="1:21" s="15" customFormat="1" ht="13.5" thickTop="1" x14ac:dyDescent="0.2"/>
    <row r="22" spans="1:21" s="15" customFormat="1" ht="13.5" thickBot="1" x14ac:dyDescent="0.25"/>
    <row r="23" spans="1:21" ht="13.5" thickTop="1" x14ac:dyDescent="0.2">
      <c r="A23" s="27" t="s">
        <v>5</v>
      </c>
      <c r="B23" s="63" t="s">
        <v>6</v>
      </c>
      <c r="C23" s="63" t="s">
        <v>43</v>
      </c>
      <c r="D23" s="63" t="s">
        <v>8</v>
      </c>
      <c r="E23" s="63" t="s">
        <v>9</v>
      </c>
      <c r="F23" s="28" t="s">
        <v>2</v>
      </c>
      <c r="G23" s="63" t="s">
        <v>10</v>
      </c>
      <c r="H23" s="63" t="s">
        <v>11</v>
      </c>
      <c r="I23" s="28" t="s">
        <v>3</v>
      </c>
      <c r="J23" s="63" t="s">
        <v>12</v>
      </c>
      <c r="K23" s="63" t="s">
        <v>13</v>
      </c>
      <c r="L23" s="28" t="s">
        <v>14</v>
      </c>
      <c r="O23" s="28" t="s">
        <v>44</v>
      </c>
      <c r="P23" s="4"/>
      <c r="Q23" s="74" t="s">
        <v>16</v>
      </c>
      <c r="R23" s="75" t="s">
        <v>17</v>
      </c>
      <c r="S23" s="76" t="s">
        <v>18</v>
      </c>
      <c r="T23" s="77" t="s">
        <v>16</v>
      </c>
      <c r="U23" s="76" t="s">
        <v>16</v>
      </c>
    </row>
    <row r="24" spans="1:21" ht="13.5" thickBot="1" x14ac:dyDescent="0.25">
      <c r="A24" s="29" t="s">
        <v>45</v>
      </c>
      <c r="B24" s="30" t="s">
        <v>20</v>
      </c>
      <c r="C24" s="31" t="s">
        <v>21</v>
      </c>
      <c r="D24" s="29" t="s">
        <v>46</v>
      </c>
      <c r="E24" s="29" t="s">
        <v>46</v>
      </c>
      <c r="F24" s="32" t="s">
        <v>23</v>
      </c>
      <c r="G24" s="29" t="s">
        <v>46</v>
      </c>
      <c r="H24" s="29" t="s">
        <v>46</v>
      </c>
      <c r="I24" s="32" t="s">
        <v>23</v>
      </c>
      <c r="J24" s="29" t="s">
        <v>46</v>
      </c>
      <c r="K24" s="29" t="s">
        <v>46</v>
      </c>
      <c r="L24" s="32" t="s">
        <v>23</v>
      </c>
      <c r="O24" s="31" t="s">
        <v>24</v>
      </c>
      <c r="P24" s="4"/>
      <c r="Q24" s="78" t="s">
        <v>6</v>
      </c>
      <c r="R24" s="79" t="s">
        <v>25</v>
      </c>
      <c r="S24" s="80" t="s">
        <v>26</v>
      </c>
      <c r="T24" s="81" t="s">
        <v>27</v>
      </c>
      <c r="U24" s="80" t="s">
        <v>28</v>
      </c>
    </row>
    <row r="25" spans="1:21" ht="13.5" thickTop="1" x14ac:dyDescent="0.2">
      <c r="A25" s="6" t="s">
        <v>29</v>
      </c>
      <c r="B25" s="7">
        <v>47344</v>
      </c>
      <c r="C25" s="7">
        <v>1578</v>
      </c>
      <c r="D25" s="7">
        <v>277</v>
      </c>
      <c r="E25" s="7">
        <v>46</v>
      </c>
      <c r="F25" s="7">
        <v>83</v>
      </c>
      <c r="G25" s="7">
        <v>380</v>
      </c>
      <c r="H25" s="7">
        <v>30</v>
      </c>
      <c r="I25" s="7">
        <v>91</v>
      </c>
      <c r="J25" s="7">
        <v>1003</v>
      </c>
      <c r="K25" s="7">
        <v>101</v>
      </c>
      <c r="L25" s="7">
        <v>89</v>
      </c>
      <c r="O25" s="8">
        <v>0.46</v>
      </c>
      <c r="P25" s="2"/>
      <c r="Q25" s="82">
        <f t="shared" ref="Q25:Q36" si="7">C25/$C$2</f>
        <v>0.87666666666666671</v>
      </c>
      <c r="R25" s="83">
        <f t="shared" ref="R25:R36" si="8">(C25*D25)/1000</f>
        <v>437.10599999999999</v>
      </c>
      <c r="S25" s="84">
        <f>(R25)/$E$3</f>
        <v>0.69381904761904756</v>
      </c>
      <c r="T25" s="85">
        <f t="shared" ref="T25:T36" si="9">(C25*G25)/1000</f>
        <v>599.64</v>
      </c>
      <c r="U25" s="84">
        <f>(T25)/$G$3</f>
        <v>1.1104444444444443</v>
      </c>
    </row>
    <row r="26" spans="1:21" x14ac:dyDescent="0.2">
      <c r="A26" s="6" t="s">
        <v>30</v>
      </c>
      <c r="B26" s="7">
        <v>38932</v>
      </c>
      <c r="C26" s="7">
        <v>1390</v>
      </c>
      <c r="D26" s="7">
        <v>228</v>
      </c>
      <c r="E26" s="7">
        <v>41</v>
      </c>
      <c r="F26" s="7">
        <v>82</v>
      </c>
      <c r="G26" s="7">
        <v>248</v>
      </c>
      <c r="H26" s="7">
        <v>30</v>
      </c>
      <c r="I26" s="7">
        <v>88</v>
      </c>
      <c r="J26" s="7">
        <v>846</v>
      </c>
      <c r="K26" s="7">
        <v>97</v>
      </c>
      <c r="L26" s="7">
        <v>89</v>
      </c>
      <c r="O26" s="8">
        <v>0.54</v>
      </c>
      <c r="P26" s="2"/>
      <c r="Q26" s="82">
        <f t="shared" si="7"/>
        <v>0.77222222222222225</v>
      </c>
      <c r="R26" s="83">
        <f t="shared" si="8"/>
        <v>316.92</v>
      </c>
      <c r="S26" s="84">
        <f t="shared" ref="S26:S38" si="10">(R26)/$E$3</f>
        <v>0.50304761904761908</v>
      </c>
      <c r="T26" s="85">
        <f t="shared" si="9"/>
        <v>344.72</v>
      </c>
      <c r="U26" s="84">
        <f t="shared" ref="U26:U38" si="11">(T26)/$G$3</f>
        <v>0.63837037037037037</v>
      </c>
    </row>
    <row r="27" spans="1:21" x14ac:dyDescent="0.2">
      <c r="A27" s="6" t="s">
        <v>31</v>
      </c>
      <c r="B27" s="7">
        <v>44693</v>
      </c>
      <c r="C27" s="7">
        <v>1442</v>
      </c>
      <c r="D27" s="7">
        <v>253</v>
      </c>
      <c r="E27" s="7">
        <v>36</v>
      </c>
      <c r="F27" s="7">
        <v>86</v>
      </c>
      <c r="G27" s="7">
        <v>253</v>
      </c>
      <c r="H27" s="7">
        <v>25</v>
      </c>
      <c r="I27" s="7">
        <v>90</v>
      </c>
      <c r="J27" s="7">
        <v>819</v>
      </c>
      <c r="K27" s="7">
        <v>75</v>
      </c>
      <c r="L27" s="7">
        <v>91</v>
      </c>
      <c r="O27" s="8">
        <v>0.57999999999999996</v>
      </c>
      <c r="P27" s="2"/>
      <c r="Q27" s="82">
        <f t="shared" si="7"/>
        <v>0.80111111111111111</v>
      </c>
      <c r="R27" s="83">
        <f t="shared" si="8"/>
        <v>364.82600000000002</v>
      </c>
      <c r="S27" s="84">
        <f t="shared" si="10"/>
        <v>0.57908888888888888</v>
      </c>
      <c r="T27" s="85">
        <f t="shared" si="9"/>
        <v>364.82600000000002</v>
      </c>
      <c r="U27" s="84">
        <f t="shared" si="11"/>
        <v>0.67560370370370371</v>
      </c>
    </row>
    <row r="28" spans="1:21" x14ac:dyDescent="0.2">
      <c r="A28" s="6" t="s">
        <v>32</v>
      </c>
      <c r="B28" s="7">
        <v>44412</v>
      </c>
      <c r="C28" s="7">
        <v>1480</v>
      </c>
      <c r="D28" s="7">
        <v>251</v>
      </c>
      <c r="E28" s="7">
        <v>28</v>
      </c>
      <c r="F28" s="7">
        <v>89</v>
      </c>
      <c r="G28" s="7">
        <v>236</v>
      </c>
      <c r="H28" s="7">
        <v>25</v>
      </c>
      <c r="I28" s="7">
        <v>90</v>
      </c>
      <c r="J28" s="7">
        <v>760</v>
      </c>
      <c r="K28" s="7">
        <v>68</v>
      </c>
      <c r="L28" s="7">
        <v>91</v>
      </c>
      <c r="O28" s="8">
        <v>0.56000000000000005</v>
      </c>
      <c r="P28" s="2"/>
      <c r="Q28" s="82">
        <f t="shared" si="7"/>
        <v>0.82222222222222219</v>
      </c>
      <c r="R28" s="83">
        <f t="shared" si="8"/>
        <v>371.48</v>
      </c>
      <c r="S28" s="84">
        <f t="shared" si="10"/>
        <v>0.58965079365079365</v>
      </c>
      <c r="T28" s="85">
        <f t="shared" si="9"/>
        <v>349.28</v>
      </c>
      <c r="U28" s="84">
        <f t="shared" si="11"/>
        <v>0.64681481481481473</v>
      </c>
    </row>
    <row r="29" spans="1:21" x14ac:dyDescent="0.2">
      <c r="A29" s="6" t="s">
        <v>33</v>
      </c>
      <c r="B29" s="7">
        <v>47907</v>
      </c>
      <c r="C29" s="7">
        <v>1545</v>
      </c>
      <c r="D29" s="7">
        <v>234</v>
      </c>
      <c r="E29" s="7">
        <v>34</v>
      </c>
      <c r="F29" s="7">
        <v>85</v>
      </c>
      <c r="G29" s="7">
        <v>248</v>
      </c>
      <c r="H29" s="7">
        <v>21</v>
      </c>
      <c r="I29" s="7">
        <v>92</v>
      </c>
      <c r="J29" s="7">
        <v>774</v>
      </c>
      <c r="K29" s="7">
        <v>64</v>
      </c>
      <c r="L29" s="7">
        <v>92</v>
      </c>
      <c r="O29" s="8">
        <v>0.51</v>
      </c>
      <c r="P29" s="2"/>
      <c r="Q29" s="82">
        <f t="shared" si="7"/>
        <v>0.85833333333333328</v>
      </c>
      <c r="R29" s="83">
        <f t="shared" si="8"/>
        <v>361.53</v>
      </c>
      <c r="S29" s="84">
        <f t="shared" si="10"/>
        <v>0.57385714285714284</v>
      </c>
      <c r="T29" s="85">
        <f t="shared" si="9"/>
        <v>383.16</v>
      </c>
      <c r="U29" s="84">
        <f t="shared" si="11"/>
        <v>0.70955555555555561</v>
      </c>
    </row>
    <row r="30" spans="1:21" x14ac:dyDescent="0.2">
      <c r="A30" s="6" t="s">
        <v>34</v>
      </c>
      <c r="B30" s="7">
        <v>46375</v>
      </c>
      <c r="C30" s="7">
        <v>1546</v>
      </c>
      <c r="D30" s="7">
        <v>205</v>
      </c>
      <c r="E30" s="7">
        <v>33</v>
      </c>
      <c r="F30" s="7">
        <v>84</v>
      </c>
      <c r="G30" s="7">
        <v>240</v>
      </c>
      <c r="H30" s="7">
        <v>21</v>
      </c>
      <c r="I30" s="7">
        <v>90</v>
      </c>
      <c r="J30" s="7">
        <v>746</v>
      </c>
      <c r="K30" s="7">
        <v>57</v>
      </c>
      <c r="L30" s="7">
        <v>91</v>
      </c>
      <c r="O30" s="8">
        <v>0.49</v>
      </c>
      <c r="P30" s="2"/>
      <c r="Q30" s="82">
        <f t="shared" si="7"/>
        <v>0.85888888888888892</v>
      </c>
      <c r="R30" s="83">
        <f t="shared" si="8"/>
        <v>316.93</v>
      </c>
      <c r="S30" s="84">
        <f t="shared" si="10"/>
        <v>0.5030634920634921</v>
      </c>
      <c r="T30" s="85">
        <f t="shared" si="9"/>
        <v>371.04</v>
      </c>
      <c r="U30" s="84">
        <f t="shared" si="11"/>
        <v>0.68711111111111112</v>
      </c>
    </row>
    <row r="31" spans="1:21" x14ac:dyDescent="0.2">
      <c r="A31" s="6" t="s">
        <v>35</v>
      </c>
      <c r="B31" s="7">
        <v>50641</v>
      </c>
      <c r="C31" s="7">
        <v>1634</v>
      </c>
      <c r="D31" s="7">
        <v>258</v>
      </c>
      <c r="E31" s="7">
        <v>25</v>
      </c>
      <c r="F31" s="7">
        <v>90</v>
      </c>
      <c r="G31" s="7">
        <v>239</v>
      </c>
      <c r="H31" s="7">
        <v>15</v>
      </c>
      <c r="I31" s="7">
        <v>94</v>
      </c>
      <c r="J31" s="7">
        <v>796</v>
      </c>
      <c r="K31" s="7">
        <v>55</v>
      </c>
      <c r="L31" s="7">
        <v>93</v>
      </c>
      <c r="O31" s="8">
        <v>0.48</v>
      </c>
      <c r="P31" s="2"/>
      <c r="Q31" s="82">
        <f t="shared" si="7"/>
        <v>0.90777777777777779</v>
      </c>
      <c r="R31" s="83">
        <f t="shared" si="8"/>
        <v>421.572</v>
      </c>
      <c r="S31" s="84">
        <f t="shared" si="10"/>
        <v>0.66916190476190474</v>
      </c>
      <c r="T31" s="85">
        <f t="shared" si="9"/>
        <v>390.52600000000001</v>
      </c>
      <c r="U31" s="84">
        <f t="shared" si="11"/>
        <v>0.72319629629629634</v>
      </c>
    </row>
    <row r="32" spans="1:21" x14ac:dyDescent="0.2">
      <c r="A32" s="6" t="s">
        <v>36</v>
      </c>
      <c r="B32" s="7">
        <v>51360</v>
      </c>
      <c r="C32" s="7">
        <v>1657</v>
      </c>
      <c r="D32" s="7">
        <v>244</v>
      </c>
      <c r="E32" s="7">
        <v>21</v>
      </c>
      <c r="F32" s="7">
        <v>92</v>
      </c>
      <c r="G32" s="7">
        <v>255</v>
      </c>
      <c r="H32" s="7">
        <v>16</v>
      </c>
      <c r="I32" s="7">
        <v>94</v>
      </c>
      <c r="J32" s="7">
        <v>787</v>
      </c>
      <c r="K32" s="7">
        <v>57</v>
      </c>
      <c r="L32" s="7">
        <v>93</v>
      </c>
      <c r="O32" s="8">
        <v>0.47</v>
      </c>
      <c r="P32" s="2"/>
      <c r="Q32" s="82">
        <f t="shared" si="7"/>
        <v>0.92055555555555557</v>
      </c>
      <c r="R32" s="83">
        <f t="shared" si="8"/>
        <v>404.30799999999999</v>
      </c>
      <c r="S32" s="84">
        <f t="shared" si="10"/>
        <v>0.6417587301587302</v>
      </c>
      <c r="T32" s="85">
        <f t="shared" si="9"/>
        <v>422.53500000000003</v>
      </c>
      <c r="U32" s="84">
        <f t="shared" si="11"/>
        <v>0.78247222222222224</v>
      </c>
    </row>
    <row r="33" spans="1:21" x14ac:dyDescent="0.2">
      <c r="A33" s="6" t="s">
        <v>37</v>
      </c>
      <c r="B33" s="7">
        <v>51405</v>
      </c>
      <c r="C33" s="7">
        <v>1714</v>
      </c>
      <c r="D33" s="7">
        <v>223</v>
      </c>
      <c r="E33" s="7">
        <v>26</v>
      </c>
      <c r="F33" s="7">
        <v>88</v>
      </c>
      <c r="G33" s="7">
        <v>226</v>
      </c>
      <c r="H33" s="7">
        <v>13</v>
      </c>
      <c r="I33" s="7">
        <v>94</v>
      </c>
      <c r="J33" s="7">
        <v>801</v>
      </c>
      <c r="K33" s="7">
        <v>54</v>
      </c>
      <c r="L33" s="7">
        <v>93</v>
      </c>
      <c r="O33" s="8">
        <v>0.43</v>
      </c>
      <c r="P33" s="2"/>
      <c r="Q33" s="82">
        <f t="shared" si="7"/>
        <v>0.95222222222222219</v>
      </c>
      <c r="R33" s="83">
        <f t="shared" si="8"/>
        <v>382.22199999999998</v>
      </c>
      <c r="S33" s="84">
        <f t="shared" si="10"/>
        <v>0.6067015873015873</v>
      </c>
      <c r="T33" s="85">
        <f t="shared" si="9"/>
        <v>387.36399999999998</v>
      </c>
      <c r="U33" s="84">
        <f t="shared" si="11"/>
        <v>0.71734074074074072</v>
      </c>
    </row>
    <row r="34" spans="1:21" x14ac:dyDescent="0.2">
      <c r="A34" s="6" t="s">
        <v>38</v>
      </c>
      <c r="B34" s="7">
        <v>54104</v>
      </c>
      <c r="C34" s="7">
        <v>1745</v>
      </c>
      <c r="D34" s="7">
        <v>246</v>
      </c>
      <c r="E34" s="7">
        <v>22</v>
      </c>
      <c r="F34" s="7">
        <v>91</v>
      </c>
      <c r="G34" s="7">
        <v>258</v>
      </c>
      <c r="H34" s="7">
        <v>14</v>
      </c>
      <c r="I34" s="7">
        <v>95</v>
      </c>
      <c r="J34" s="7">
        <v>879</v>
      </c>
      <c r="K34" s="7">
        <v>55</v>
      </c>
      <c r="L34" s="7">
        <v>94</v>
      </c>
      <c r="O34" s="8">
        <v>0.45</v>
      </c>
      <c r="P34" s="2"/>
      <c r="Q34" s="82">
        <f t="shared" si="7"/>
        <v>0.96944444444444444</v>
      </c>
      <c r="R34" s="83">
        <f t="shared" si="8"/>
        <v>429.27</v>
      </c>
      <c r="S34" s="84">
        <f t="shared" si="10"/>
        <v>0.68138095238095231</v>
      </c>
      <c r="T34" s="85">
        <f t="shared" si="9"/>
        <v>450.21</v>
      </c>
      <c r="U34" s="84">
        <f t="shared" si="11"/>
        <v>0.83372222222222214</v>
      </c>
    </row>
    <row r="35" spans="1:21" x14ac:dyDescent="0.2">
      <c r="A35" s="6" t="s">
        <v>39</v>
      </c>
      <c r="B35" s="7">
        <v>51077</v>
      </c>
      <c r="C35" s="7">
        <v>1703</v>
      </c>
      <c r="D35" s="7">
        <v>262</v>
      </c>
      <c r="E35" s="7">
        <v>13</v>
      </c>
      <c r="F35" s="7">
        <v>95</v>
      </c>
      <c r="G35" s="7">
        <v>262</v>
      </c>
      <c r="H35" s="7">
        <v>13</v>
      </c>
      <c r="I35" s="7">
        <v>95</v>
      </c>
      <c r="J35" s="7">
        <v>834</v>
      </c>
      <c r="K35" s="7">
        <v>48</v>
      </c>
      <c r="L35" s="7">
        <v>94</v>
      </c>
      <c r="O35" s="8">
        <v>0.47</v>
      </c>
      <c r="P35" s="2"/>
      <c r="Q35" s="82">
        <f t="shared" si="7"/>
        <v>0.94611111111111112</v>
      </c>
      <c r="R35" s="83">
        <f t="shared" si="8"/>
        <v>446.18599999999998</v>
      </c>
      <c r="S35" s="84">
        <f t="shared" si="10"/>
        <v>0.70823174603174599</v>
      </c>
      <c r="T35" s="85">
        <f t="shared" si="9"/>
        <v>446.18599999999998</v>
      </c>
      <c r="U35" s="84">
        <f t="shared" si="11"/>
        <v>0.82627037037037032</v>
      </c>
    </row>
    <row r="36" spans="1:21" ht="13.5" thickBot="1" x14ac:dyDescent="0.25">
      <c r="A36" s="6" t="s">
        <v>40</v>
      </c>
      <c r="B36" s="7">
        <v>51213</v>
      </c>
      <c r="C36" s="7">
        <v>1652</v>
      </c>
      <c r="D36" s="7">
        <v>270</v>
      </c>
      <c r="E36" s="7">
        <v>18</v>
      </c>
      <c r="F36" s="7">
        <v>93</v>
      </c>
      <c r="G36" s="7">
        <v>259</v>
      </c>
      <c r="H36" s="7">
        <v>13</v>
      </c>
      <c r="I36" s="7">
        <v>95</v>
      </c>
      <c r="J36" s="7">
        <v>835</v>
      </c>
      <c r="K36" s="7">
        <v>57</v>
      </c>
      <c r="L36" s="7">
        <v>93</v>
      </c>
      <c r="O36" s="8">
        <v>0.46</v>
      </c>
      <c r="P36" s="2"/>
      <c r="Q36" s="82">
        <f t="shared" si="7"/>
        <v>0.9177777777777778</v>
      </c>
      <c r="R36" s="83">
        <f t="shared" si="8"/>
        <v>446.04</v>
      </c>
      <c r="S36" s="84">
        <f t="shared" si="10"/>
        <v>0.70800000000000007</v>
      </c>
      <c r="T36" s="85">
        <f t="shared" si="9"/>
        <v>427.86799999999999</v>
      </c>
      <c r="U36" s="84">
        <f t="shared" si="11"/>
        <v>0.79234814814814813</v>
      </c>
    </row>
    <row r="37" spans="1:21" ht="13.5" thickTop="1" x14ac:dyDescent="0.2">
      <c r="A37" s="9" t="s">
        <v>47</v>
      </c>
      <c r="B37" s="10">
        <f>SUM(B25:B36)</f>
        <v>579463</v>
      </c>
      <c r="C37" s="10">
        <f t="shared" ref="C37:J37" si="12">SUM(C25:C36)</f>
        <v>19086</v>
      </c>
      <c r="D37" s="10">
        <f t="shared" si="12"/>
        <v>2951</v>
      </c>
      <c r="E37" s="10">
        <f>SUM(E25:E36)</f>
        <v>343</v>
      </c>
      <c r="F37" s="10">
        <f>SUM(F25:F36)</f>
        <v>1058</v>
      </c>
      <c r="G37" s="10">
        <f>SUM(G25:G36)</f>
        <v>3104</v>
      </c>
      <c r="H37" s="10">
        <f>SUM(H25:H36)</f>
        <v>236</v>
      </c>
      <c r="I37" s="10">
        <f>SUM(I25:I36)</f>
        <v>1108</v>
      </c>
      <c r="J37" s="10">
        <f t="shared" si="12"/>
        <v>9880</v>
      </c>
      <c r="K37" s="10">
        <f>SUM(K25:K36)</f>
        <v>788</v>
      </c>
      <c r="L37" s="10">
        <f>SUM(L25:L36)</f>
        <v>1103</v>
      </c>
      <c r="O37" s="11">
        <f>SUM(O25:O36)</f>
        <v>5.9</v>
      </c>
      <c r="P37" s="2"/>
      <c r="Q37" s="86"/>
      <c r="R37" s="87"/>
      <c r="S37" s="88"/>
      <c r="T37" s="89"/>
      <c r="U37" s="88"/>
    </row>
    <row r="38" spans="1:21" ht="13.5" thickBot="1" x14ac:dyDescent="0.25">
      <c r="A38" s="12" t="s">
        <v>48</v>
      </c>
      <c r="B38" s="13">
        <f>B37/12</f>
        <v>48288.583333333336</v>
      </c>
      <c r="C38" s="13">
        <f t="shared" ref="C38:J38" si="13">C37/12</f>
        <v>1590.5</v>
      </c>
      <c r="D38" s="13">
        <f t="shared" si="13"/>
        <v>245.91666666666666</v>
      </c>
      <c r="E38" s="13">
        <f>E37/12</f>
        <v>28.583333333333332</v>
      </c>
      <c r="F38" s="13">
        <f>F37/12</f>
        <v>88.166666666666671</v>
      </c>
      <c r="G38" s="13">
        <f>G37/12</f>
        <v>258.66666666666669</v>
      </c>
      <c r="H38" s="13">
        <f>H37/12</f>
        <v>19.666666666666668</v>
      </c>
      <c r="I38" s="13">
        <f>I37/12</f>
        <v>92.333333333333329</v>
      </c>
      <c r="J38" s="13">
        <f t="shared" si="13"/>
        <v>823.33333333333337</v>
      </c>
      <c r="K38" s="13">
        <f>K37/12</f>
        <v>65.666666666666671</v>
      </c>
      <c r="L38" s="13">
        <f>L37/12</f>
        <v>91.916666666666671</v>
      </c>
      <c r="O38" s="14">
        <f>O37/12</f>
        <v>0.4916666666666667</v>
      </c>
      <c r="P38" s="2"/>
      <c r="Q38" s="103">
        <f>C38/$C$2</f>
        <v>0.88361111111111112</v>
      </c>
      <c r="R38" s="104">
        <f>(C38*D38)/1000</f>
        <v>391.13045833333331</v>
      </c>
      <c r="S38" s="105">
        <f t="shared" si="10"/>
        <v>0.6208419973544973</v>
      </c>
      <c r="T38" s="106">
        <f>(C38*G38)/1000</f>
        <v>411.40933333333339</v>
      </c>
      <c r="U38" s="105">
        <f t="shared" si="11"/>
        <v>0.76186913580246929</v>
      </c>
    </row>
    <row r="39" spans="1:21" ht="13.5" thickTop="1" x14ac:dyDescent="0.2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O39" s="3"/>
      <c r="P39" s="21"/>
    </row>
    <row r="40" spans="1:21" ht="13.5" thickBot="1" x14ac:dyDescent="0.25">
      <c r="P40" s="4"/>
    </row>
    <row r="41" spans="1:21" ht="13.5" thickTop="1" x14ac:dyDescent="0.2">
      <c r="A41" s="27" t="s">
        <v>5</v>
      </c>
      <c r="B41" s="63" t="s">
        <v>6</v>
      </c>
      <c r="C41" s="63" t="s">
        <v>6</v>
      </c>
      <c r="D41" s="63" t="s">
        <v>49</v>
      </c>
      <c r="E41" s="63" t="s">
        <v>50</v>
      </c>
      <c r="F41" s="63" t="s">
        <v>2</v>
      </c>
      <c r="G41" s="63" t="s">
        <v>51</v>
      </c>
      <c r="H41" s="63" t="s">
        <v>52</v>
      </c>
      <c r="I41" s="63" t="s">
        <v>3</v>
      </c>
      <c r="J41" s="63" t="s">
        <v>53</v>
      </c>
      <c r="K41" s="63" t="s">
        <v>54</v>
      </c>
      <c r="L41" s="63" t="s">
        <v>14</v>
      </c>
      <c r="O41" s="28" t="s">
        <v>55</v>
      </c>
      <c r="P41" s="2"/>
      <c r="Q41" s="74" t="s">
        <v>16</v>
      </c>
      <c r="R41" s="75" t="s">
        <v>17</v>
      </c>
      <c r="S41" s="76" t="s">
        <v>18</v>
      </c>
      <c r="T41" s="77" t="s">
        <v>16</v>
      </c>
      <c r="U41" s="76" t="s">
        <v>16</v>
      </c>
    </row>
    <row r="42" spans="1:21" ht="13.5" thickBot="1" x14ac:dyDescent="0.25">
      <c r="A42" s="29" t="s">
        <v>56</v>
      </c>
      <c r="B42" s="30" t="s">
        <v>20</v>
      </c>
      <c r="C42" s="31" t="s">
        <v>21</v>
      </c>
      <c r="D42" s="30" t="s">
        <v>57</v>
      </c>
      <c r="E42" s="30" t="s">
        <v>57</v>
      </c>
      <c r="F42" s="30" t="s">
        <v>23</v>
      </c>
      <c r="G42" s="30" t="s">
        <v>57</v>
      </c>
      <c r="H42" s="30" t="s">
        <v>57</v>
      </c>
      <c r="I42" s="30" t="s">
        <v>23</v>
      </c>
      <c r="J42" s="30" t="s">
        <v>57</v>
      </c>
      <c r="K42" s="30" t="s">
        <v>57</v>
      </c>
      <c r="L42" s="30" t="s">
        <v>23</v>
      </c>
      <c r="O42" s="31" t="s">
        <v>24</v>
      </c>
      <c r="P42" s="2"/>
      <c r="Q42" s="78" t="s">
        <v>6</v>
      </c>
      <c r="R42" s="79" t="s">
        <v>25</v>
      </c>
      <c r="S42" s="80" t="s">
        <v>26</v>
      </c>
      <c r="T42" s="81" t="s">
        <v>27</v>
      </c>
      <c r="U42" s="80" t="s">
        <v>28</v>
      </c>
    </row>
    <row r="43" spans="1:21" ht="13.5" thickTop="1" x14ac:dyDescent="0.2">
      <c r="A43" s="6" t="s">
        <v>29</v>
      </c>
      <c r="B43" s="7">
        <v>53159</v>
      </c>
      <c r="C43" s="7">
        <v>1715</v>
      </c>
      <c r="D43" s="7">
        <v>284</v>
      </c>
      <c r="E43" s="7">
        <v>22</v>
      </c>
      <c r="F43" s="7">
        <v>92</v>
      </c>
      <c r="G43" s="7">
        <v>267</v>
      </c>
      <c r="H43" s="7">
        <v>15</v>
      </c>
      <c r="I43" s="7">
        <v>94</v>
      </c>
      <c r="J43" s="7">
        <v>825</v>
      </c>
      <c r="K43" s="7">
        <v>61</v>
      </c>
      <c r="L43" s="7">
        <v>93</v>
      </c>
      <c r="O43" s="8">
        <v>0.45</v>
      </c>
      <c r="P43" s="2"/>
      <c r="Q43" s="82">
        <f t="shared" ref="Q43:Q54" si="14">C43/$C$2</f>
        <v>0.95277777777777772</v>
      </c>
      <c r="R43" s="83">
        <f t="shared" ref="R43:R54" si="15">(C43*D43)/1000</f>
        <v>487.06</v>
      </c>
      <c r="S43" s="84">
        <f>(R43)/$E$3</f>
        <v>0.77311111111111108</v>
      </c>
      <c r="T43" s="85">
        <f t="shared" ref="T43:T54" si="16">(C43*G43)/1000</f>
        <v>457.90499999999997</v>
      </c>
      <c r="U43" s="84">
        <f>(T43)/$G$3</f>
        <v>0.84797222222222213</v>
      </c>
    </row>
    <row r="44" spans="1:21" x14ac:dyDescent="0.2">
      <c r="A44" s="6" t="s">
        <v>30</v>
      </c>
      <c r="B44" s="7">
        <v>45007</v>
      </c>
      <c r="C44" s="7">
        <v>1607</v>
      </c>
      <c r="D44" s="7">
        <v>297</v>
      </c>
      <c r="E44" s="7">
        <v>34</v>
      </c>
      <c r="F44" s="7">
        <v>88</v>
      </c>
      <c r="G44" s="7">
        <v>260</v>
      </c>
      <c r="H44" s="7">
        <v>27</v>
      </c>
      <c r="I44" s="7">
        <v>90</v>
      </c>
      <c r="J44" s="7">
        <v>818</v>
      </c>
      <c r="K44" s="7">
        <v>77</v>
      </c>
      <c r="L44" s="7">
        <v>91</v>
      </c>
      <c r="O44" s="8">
        <v>0.5</v>
      </c>
      <c r="P44" s="2"/>
      <c r="Q44" s="82">
        <f t="shared" si="14"/>
        <v>0.89277777777777778</v>
      </c>
      <c r="R44" s="83">
        <f t="shared" si="15"/>
        <v>477.279</v>
      </c>
      <c r="S44" s="84">
        <f t="shared" ref="S44:S56" si="17">(R44)/$E$3</f>
        <v>0.75758571428571431</v>
      </c>
      <c r="T44" s="85">
        <f t="shared" si="16"/>
        <v>417.82</v>
      </c>
      <c r="U44" s="84">
        <f t="shared" ref="U44:U56" si="18">(T44)/$G$3</f>
        <v>0.77374074074074073</v>
      </c>
    </row>
    <row r="45" spans="1:21" x14ac:dyDescent="0.2">
      <c r="A45" s="6" t="s">
        <v>31</v>
      </c>
      <c r="B45" s="7">
        <v>44641</v>
      </c>
      <c r="C45" s="7">
        <v>1440</v>
      </c>
      <c r="D45" s="7">
        <v>297</v>
      </c>
      <c r="E45" s="7">
        <v>27</v>
      </c>
      <c r="F45" s="7">
        <v>91</v>
      </c>
      <c r="G45" s="7">
        <v>248</v>
      </c>
      <c r="H45" s="7">
        <v>14</v>
      </c>
      <c r="I45" s="7">
        <v>94</v>
      </c>
      <c r="J45" s="7">
        <v>719</v>
      </c>
      <c r="K45" s="7">
        <v>59</v>
      </c>
      <c r="L45" s="7">
        <v>92</v>
      </c>
      <c r="O45" s="8">
        <v>0.54</v>
      </c>
      <c r="P45" s="2"/>
      <c r="Q45" s="82">
        <f t="shared" si="14"/>
        <v>0.8</v>
      </c>
      <c r="R45" s="83">
        <f t="shared" si="15"/>
        <v>427.68</v>
      </c>
      <c r="S45" s="84">
        <f t="shared" si="17"/>
        <v>0.67885714285714283</v>
      </c>
      <c r="T45" s="85">
        <f t="shared" si="16"/>
        <v>357.12</v>
      </c>
      <c r="U45" s="84">
        <f t="shared" si="18"/>
        <v>0.66133333333333333</v>
      </c>
    </row>
    <row r="46" spans="1:21" x14ac:dyDescent="0.2">
      <c r="A46" s="6" t="s">
        <v>32</v>
      </c>
      <c r="B46" s="7">
        <v>47216</v>
      </c>
      <c r="C46" s="7">
        <v>1574</v>
      </c>
      <c r="D46" s="7">
        <v>308</v>
      </c>
      <c r="E46" s="7">
        <v>29</v>
      </c>
      <c r="F46" s="7">
        <v>91</v>
      </c>
      <c r="G46" s="7">
        <v>270</v>
      </c>
      <c r="H46" s="7">
        <v>15</v>
      </c>
      <c r="I46" s="7">
        <v>95</v>
      </c>
      <c r="J46" s="7">
        <v>773</v>
      </c>
      <c r="K46" s="7">
        <v>48</v>
      </c>
      <c r="L46" s="7">
        <v>94</v>
      </c>
      <c r="O46" s="8">
        <v>0.48</v>
      </c>
      <c r="P46" s="2"/>
      <c r="Q46" s="82">
        <f t="shared" si="14"/>
        <v>0.87444444444444447</v>
      </c>
      <c r="R46" s="83">
        <f t="shared" si="15"/>
        <v>484.79199999999997</v>
      </c>
      <c r="S46" s="84">
        <f t="shared" si="17"/>
        <v>0.76951111111111103</v>
      </c>
      <c r="T46" s="85">
        <f t="shared" si="16"/>
        <v>424.98</v>
      </c>
      <c r="U46" s="84">
        <f t="shared" si="18"/>
        <v>0.78700000000000003</v>
      </c>
    </row>
    <row r="47" spans="1:21" x14ac:dyDescent="0.2">
      <c r="A47" s="6" t="s">
        <v>33</v>
      </c>
      <c r="B47" s="7">
        <v>49287</v>
      </c>
      <c r="C47" s="7">
        <v>1590</v>
      </c>
      <c r="D47" s="7">
        <v>332</v>
      </c>
      <c r="E47" s="7">
        <v>38</v>
      </c>
      <c r="F47" s="7">
        <v>89</v>
      </c>
      <c r="G47" s="7">
        <v>270</v>
      </c>
      <c r="H47" s="7">
        <v>16</v>
      </c>
      <c r="I47" s="7">
        <v>94</v>
      </c>
      <c r="J47" s="7">
        <v>846</v>
      </c>
      <c r="K47" s="7">
        <v>72</v>
      </c>
      <c r="L47" s="7">
        <v>92</v>
      </c>
      <c r="O47" s="8">
        <v>0.47</v>
      </c>
      <c r="P47" s="2"/>
      <c r="Q47" s="82">
        <f t="shared" si="14"/>
        <v>0.8833333333333333</v>
      </c>
      <c r="R47" s="83">
        <f t="shared" si="15"/>
        <v>527.88</v>
      </c>
      <c r="S47" s="84">
        <f t="shared" si="17"/>
        <v>0.83790476190476193</v>
      </c>
      <c r="T47" s="85">
        <f t="shared" si="16"/>
        <v>429.3</v>
      </c>
      <c r="U47" s="84">
        <f t="shared" si="18"/>
        <v>0.79500000000000004</v>
      </c>
    </row>
    <row r="48" spans="1:21" x14ac:dyDescent="0.2">
      <c r="A48" s="6" t="s">
        <v>34</v>
      </c>
      <c r="B48" s="7">
        <v>44484</v>
      </c>
      <c r="C48" s="7">
        <v>1483</v>
      </c>
      <c r="D48" s="7">
        <v>240</v>
      </c>
      <c r="E48" s="7">
        <v>22</v>
      </c>
      <c r="F48" s="7">
        <v>91</v>
      </c>
      <c r="G48" s="7">
        <v>250</v>
      </c>
      <c r="H48" s="7">
        <v>14</v>
      </c>
      <c r="I48" s="7">
        <v>94</v>
      </c>
      <c r="J48" s="7">
        <v>810</v>
      </c>
      <c r="K48" s="7">
        <v>66</v>
      </c>
      <c r="L48" s="7">
        <v>92</v>
      </c>
      <c r="O48" s="8">
        <v>0.5</v>
      </c>
      <c r="P48" s="2"/>
      <c r="Q48" s="82">
        <f t="shared" si="14"/>
        <v>0.82388888888888889</v>
      </c>
      <c r="R48" s="83">
        <f t="shared" si="15"/>
        <v>355.92</v>
      </c>
      <c r="S48" s="84">
        <f t="shared" si="17"/>
        <v>0.56495238095238098</v>
      </c>
      <c r="T48" s="85">
        <f t="shared" si="16"/>
        <v>370.75</v>
      </c>
      <c r="U48" s="84">
        <f t="shared" si="18"/>
        <v>0.68657407407407411</v>
      </c>
    </row>
    <row r="49" spans="1:21" x14ac:dyDescent="0.2">
      <c r="A49" s="6" t="s">
        <v>35</v>
      </c>
      <c r="B49" s="7">
        <v>44444</v>
      </c>
      <c r="C49" s="7">
        <v>1434</v>
      </c>
      <c r="D49" s="7">
        <v>231</v>
      </c>
      <c r="E49" s="7">
        <v>37</v>
      </c>
      <c r="F49" s="7">
        <v>83</v>
      </c>
      <c r="G49" s="7">
        <v>294</v>
      </c>
      <c r="H49" s="7">
        <v>21</v>
      </c>
      <c r="I49" s="7">
        <v>93</v>
      </c>
      <c r="J49" s="7">
        <v>799</v>
      </c>
      <c r="K49" s="7"/>
      <c r="L49" s="7"/>
      <c r="O49" s="8">
        <v>0.52</v>
      </c>
      <c r="P49" s="2"/>
      <c r="Q49" s="82">
        <f t="shared" si="14"/>
        <v>0.79666666666666663</v>
      </c>
      <c r="R49" s="83">
        <f t="shared" si="15"/>
        <v>331.25400000000002</v>
      </c>
      <c r="S49" s="84">
        <f t="shared" si="17"/>
        <v>0.52580000000000005</v>
      </c>
      <c r="T49" s="85">
        <f t="shared" si="16"/>
        <v>421.596</v>
      </c>
      <c r="U49" s="84">
        <f t="shared" si="18"/>
        <v>0.78073333333333339</v>
      </c>
    </row>
    <row r="50" spans="1:21" x14ac:dyDescent="0.2">
      <c r="A50" s="6" t="s">
        <v>36</v>
      </c>
      <c r="B50" s="7">
        <v>44407</v>
      </c>
      <c r="C50" s="7">
        <v>1432</v>
      </c>
      <c r="D50" s="7">
        <v>229</v>
      </c>
      <c r="E50" s="7">
        <v>34</v>
      </c>
      <c r="F50" s="7">
        <v>84</v>
      </c>
      <c r="G50" s="7">
        <v>309</v>
      </c>
      <c r="H50" s="7">
        <v>23</v>
      </c>
      <c r="I50" s="7">
        <v>93</v>
      </c>
      <c r="J50" s="7">
        <v>800</v>
      </c>
      <c r="K50" s="7">
        <v>49</v>
      </c>
      <c r="L50" s="7">
        <v>94</v>
      </c>
      <c r="O50" s="8">
        <v>0.51</v>
      </c>
      <c r="P50" s="2"/>
      <c r="Q50" s="82">
        <f t="shared" si="14"/>
        <v>0.79555555555555557</v>
      </c>
      <c r="R50" s="83">
        <f t="shared" si="15"/>
        <v>327.928</v>
      </c>
      <c r="S50" s="84">
        <f t="shared" si="17"/>
        <v>0.52052063492063494</v>
      </c>
      <c r="T50" s="85">
        <f t="shared" si="16"/>
        <v>442.488</v>
      </c>
      <c r="U50" s="84">
        <f t="shared" si="18"/>
        <v>0.81942222222222227</v>
      </c>
    </row>
    <row r="51" spans="1:21" x14ac:dyDescent="0.2">
      <c r="A51" s="6" t="s">
        <v>37</v>
      </c>
      <c r="B51" s="7">
        <v>43699</v>
      </c>
      <c r="C51" s="7">
        <v>1457</v>
      </c>
      <c r="D51" s="7">
        <v>248</v>
      </c>
      <c r="E51" s="7">
        <v>44</v>
      </c>
      <c r="F51" s="7">
        <v>82</v>
      </c>
      <c r="G51" s="7">
        <v>350</v>
      </c>
      <c r="H51" s="7">
        <v>21</v>
      </c>
      <c r="I51" s="7">
        <v>94</v>
      </c>
      <c r="J51" s="7">
        <v>793</v>
      </c>
      <c r="K51" s="7">
        <v>63</v>
      </c>
      <c r="L51" s="7">
        <v>92</v>
      </c>
      <c r="O51" s="8">
        <v>0.49</v>
      </c>
      <c r="P51" s="2"/>
      <c r="Q51" s="82">
        <f t="shared" si="14"/>
        <v>0.80944444444444441</v>
      </c>
      <c r="R51" s="83">
        <f t="shared" si="15"/>
        <v>361.33600000000001</v>
      </c>
      <c r="S51" s="84">
        <f t="shared" si="17"/>
        <v>0.57354920634920636</v>
      </c>
      <c r="T51" s="85">
        <f t="shared" si="16"/>
        <v>509.95</v>
      </c>
      <c r="U51" s="84">
        <f t="shared" si="18"/>
        <v>0.94435185185185178</v>
      </c>
    </row>
    <row r="52" spans="1:21" x14ac:dyDescent="0.2">
      <c r="A52" s="6" t="s">
        <v>38</v>
      </c>
      <c r="B52" s="7">
        <v>39510</v>
      </c>
      <c r="C52" s="7">
        <v>1275</v>
      </c>
      <c r="D52" s="7">
        <v>341</v>
      </c>
      <c r="E52" s="7">
        <v>27</v>
      </c>
      <c r="F52" s="7">
        <v>92</v>
      </c>
      <c r="G52" s="7">
        <v>256</v>
      </c>
      <c r="H52" s="7">
        <v>14</v>
      </c>
      <c r="I52" s="7">
        <v>94</v>
      </c>
      <c r="J52" s="7">
        <v>1100</v>
      </c>
      <c r="K52" s="7">
        <v>48</v>
      </c>
      <c r="L52" s="7">
        <v>95</v>
      </c>
      <c r="O52" s="8">
        <v>0.57999999999999996</v>
      </c>
      <c r="P52" s="2"/>
      <c r="Q52" s="82">
        <f t="shared" si="14"/>
        <v>0.70833333333333337</v>
      </c>
      <c r="R52" s="83">
        <f t="shared" si="15"/>
        <v>434.77499999999998</v>
      </c>
      <c r="S52" s="84">
        <f t="shared" si="17"/>
        <v>0.69011904761904763</v>
      </c>
      <c r="T52" s="85">
        <f t="shared" si="16"/>
        <v>326.39999999999998</v>
      </c>
      <c r="U52" s="84">
        <f t="shared" si="18"/>
        <v>0.60444444444444445</v>
      </c>
    </row>
    <row r="53" spans="1:21" x14ac:dyDescent="0.2">
      <c r="A53" s="6" t="s">
        <v>39</v>
      </c>
      <c r="B53" s="7">
        <v>38221</v>
      </c>
      <c r="C53" s="7">
        <v>1274</v>
      </c>
      <c r="D53" s="7">
        <v>195</v>
      </c>
      <c r="E53" s="7">
        <v>19</v>
      </c>
      <c r="F53" s="7">
        <v>88</v>
      </c>
      <c r="G53" s="7">
        <v>293</v>
      </c>
      <c r="H53" s="7">
        <v>19</v>
      </c>
      <c r="I53" s="7">
        <v>94</v>
      </c>
      <c r="J53" s="7">
        <v>644</v>
      </c>
      <c r="K53" s="7">
        <v>57</v>
      </c>
      <c r="L53" s="7">
        <v>92</v>
      </c>
      <c r="O53" s="8">
        <v>0.57999999999999996</v>
      </c>
      <c r="P53" s="2"/>
      <c r="Q53" s="82">
        <f t="shared" si="14"/>
        <v>0.70777777777777773</v>
      </c>
      <c r="R53" s="83">
        <f t="shared" si="15"/>
        <v>248.43</v>
      </c>
      <c r="S53" s="84">
        <f t="shared" si="17"/>
        <v>0.39433333333333337</v>
      </c>
      <c r="T53" s="85">
        <f t="shared" si="16"/>
        <v>373.28199999999998</v>
      </c>
      <c r="U53" s="84">
        <f t="shared" si="18"/>
        <v>0.69126296296296297</v>
      </c>
    </row>
    <row r="54" spans="1:21" ht="13.5" thickBot="1" x14ac:dyDescent="0.25">
      <c r="A54" s="6" t="s">
        <v>40</v>
      </c>
      <c r="B54" s="7">
        <v>33312</v>
      </c>
      <c r="C54" s="7">
        <v>1074.5</v>
      </c>
      <c r="D54" s="7">
        <v>297</v>
      </c>
      <c r="E54" s="7">
        <v>16</v>
      </c>
      <c r="F54" s="7">
        <v>95</v>
      </c>
      <c r="G54" s="7">
        <v>356</v>
      </c>
      <c r="H54" s="7">
        <v>14</v>
      </c>
      <c r="I54" s="7">
        <v>96</v>
      </c>
      <c r="J54" s="7">
        <v>811</v>
      </c>
      <c r="K54" s="7">
        <v>89</v>
      </c>
      <c r="L54" s="7">
        <v>90</v>
      </c>
      <c r="O54" s="8">
        <v>0.69</v>
      </c>
      <c r="P54" s="2"/>
      <c r="Q54" s="82">
        <f t="shared" si="14"/>
        <v>0.5969444444444445</v>
      </c>
      <c r="R54" s="83">
        <f t="shared" si="15"/>
        <v>319.12650000000002</v>
      </c>
      <c r="S54" s="84">
        <f t="shared" si="17"/>
        <v>0.50655000000000006</v>
      </c>
      <c r="T54" s="85">
        <f t="shared" si="16"/>
        <v>382.52199999999999</v>
      </c>
      <c r="U54" s="84">
        <f t="shared" si="18"/>
        <v>0.70837407407407404</v>
      </c>
    </row>
    <row r="55" spans="1:21" ht="13.5" thickTop="1" x14ac:dyDescent="0.2">
      <c r="A55" s="9" t="s">
        <v>58</v>
      </c>
      <c r="B55" s="10">
        <f>SUM(B43:B54)</f>
        <v>527387</v>
      </c>
      <c r="C55" s="10">
        <f t="shared" ref="C55:J55" si="19">SUM(C43:C54)</f>
        <v>17355.5</v>
      </c>
      <c r="D55" s="10">
        <f t="shared" si="19"/>
        <v>3299</v>
      </c>
      <c r="E55" s="10">
        <f>SUM(E43:E54)</f>
        <v>349</v>
      </c>
      <c r="F55" s="10">
        <f>SUM(F43:F54)</f>
        <v>1066</v>
      </c>
      <c r="G55" s="10">
        <f>SUM(G43:G54)</f>
        <v>3423</v>
      </c>
      <c r="H55" s="10">
        <f>SUM(H43:H54)</f>
        <v>213</v>
      </c>
      <c r="I55" s="10">
        <f>SUM(I43:I54)</f>
        <v>1125</v>
      </c>
      <c r="J55" s="10">
        <f t="shared" si="19"/>
        <v>9738</v>
      </c>
      <c r="K55" s="10">
        <f>SUM(K43:K54)</f>
        <v>689</v>
      </c>
      <c r="L55" s="10">
        <f>SUM(L43:L54)</f>
        <v>1017</v>
      </c>
      <c r="O55" s="10">
        <f>SUM(O43:O54)</f>
        <v>6.3100000000000005</v>
      </c>
      <c r="P55" s="2"/>
      <c r="Q55" s="86"/>
      <c r="R55" s="87"/>
      <c r="S55" s="88"/>
      <c r="T55" s="89"/>
      <c r="U55" s="88"/>
    </row>
    <row r="56" spans="1:21" ht="13.5" thickBot="1" x14ac:dyDescent="0.25">
      <c r="A56" s="12" t="s">
        <v>59</v>
      </c>
      <c r="B56" s="13">
        <f>B55/12</f>
        <v>43948.916666666664</v>
      </c>
      <c r="C56" s="13">
        <f t="shared" ref="C56:J56" si="20">C55/12</f>
        <v>1446.2916666666667</v>
      </c>
      <c r="D56" s="13">
        <f t="shared" si="20"/>
        <v>274.91666666666669</v>
      </c>
      <c r="E56" s="13">
        <f>E55/12</f>
        <v>29.083333333333332</v>
      </c>
      <c r="F56" s="13">
        <f>F55/12</f>
        <v>88.833333333333329</v>
      </c>
      <c r="G56" s="13">
        <f>G55/12</f>
        <v>285.25</v>
      </c>
      <c r="H56" s="13">
        <f>H55/12</f>
        <v>17.75</v>
      </c>
      <c r="I56" s="13">
        <f>I55/12</f>
        <v>93.75</v>
      </c>
      <c r="J56" s="13">
        <f t="shared" si="20"/>
        <v>811.5</v>
      </c>
      <c r="K56" s="13">
        <f>K55/12</f>
        <v>57.416666666666664</v>
      </c>
      <c r="L56" s="13">
        <f>L55/12</f>
        <v>84.75</v>
      </c>
      <c r="O56" s="18">
        <f>O55/12</f>
        <v>0.52583333333333337</v>
      </c>
      <c r="P56" s="2"/>
      <c r="Q56" s="82">
        <f>C56/$C$2</f>
        <v>0.80349537037037044</v>
      </c>
      <c r="R56" s="83">
        <f>(C56*D56)/1000</f>
        <v>397.6096840277778</v>
      </c>
      <c r="S56" s="84">
        <f t="shared" si="17"/>
        <v>0.63112648258377424</v>
      </c>
      <c r="T56" s="85">
        <f>(C56*G56)/1000</f>
        <v>412.55469791666667</v>
      </c>
      <c r="U56" s="84">
        <f t="shared" si="18"/>
        <v>0.76399018132716046</v>
      </c>
    </row>
    <row r="57" spans="1:21" ht="13.5" thickTop="1" x14ac:dyDescent="0.2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O57" s="24"/>
    </row>
    <row r="58" spans="1:21" x14ac:dyDescent="0.2">
      <c r="A58" s="19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O58" s="3"/>
      <c r="P58" s="4"/>
    </row>
    <row r="59" spans="1:21" ht="13.5" thickBot="1" x14ac:dyDescent="0.25">
      <c r="P59" s="4"/>
    </row>
    <row r="60" spans="1:21" ht="13.5" thickTop="1" x14ac:dyDescent="0.2">
      <c r="A60" s="27" t="s">
        <v>5</v>
      </c>
      <c r="B60" s="63" t="s">
        <v>6</v>
      </c>
      <c r="C60" s="63" t="s">
        <v>6</v>
      </c>
      <c r="D60" s="63" t="s">
        <v>49</v>
      </c>
      <c r="E60" s="63" t="s">
        <v>50</v>
      </c>
      <c r="F60" s="63" t="s">
        <v>2</v>
      </c>
      <c r="G60" s="63" t="s">
        <v>51</v>
      </c>
      <c r="H60" s="63" t="s">
        <v>52</v>
      </c>
      <c r="I60" s="63" t="s">
        <v>3</v>
      </c>
      <c r="J60" s="63" t="s">
        <v>53</v>
      </c>
      <c r="K60" s="63" t="s">
        <v>54</v>
      </c>
      <c r="L60" s="63" t="s">
        <v>14</v>
      </c>
      <c r="O60" s="28" t="s">
        <v>55</v>
      </c>
      <c r="P60" s="2"/>
      <c r="Q60" s="74" t="s">
        <v>16</v>
      </c>
      <c r="R60" s="75" t="s">
        <v>17</v>
      </c>
      <c r="S60" s="76" t="s">
        <v>18</v>
      </c>
      <c r="T60" s="77" t="s">
        <v>16</v>
      </c>
      <c r="U60" s="76" t="s">
        <v>16</v>
      </c>
    </row>
    <row r="61" spans="1:21" ht="13.5" thickBot="1" x14ac:dyDescent="0.25">
      <c r="A61" s="29" t="s">
        <v>60</v>
      </c>
      <c r="B61" s="30" t="s">
        <v>20</v>
      </c>
      <c r="C61" s="31" t="s">
        <v>21</v>
      </c>
      <c r="D61" s="30" t="s">
        <v>57</v>
      </c>
      <c r="E61" s="30" t="s">
        <v>57</v>
      </c>
      <c r="F61" s="30" t="s">
        <v>23</v>
      </c>
      <c r="G61" s="30" t="s">
        <v>57</v>
      </c>
      <c r="H61" s="30" t="s">
        <v>57</v>
      </c>
      <c r="I61" s="30" t="s">
        <v>23</v>
      </c>
      <c r="J61" s="30" t="s">
        <v>57</v>
      </c>
      <c r="K61" s="30" t="s">
        <v>57</v>
      </c>
      <c r="L61" s="30" t="s">
        <v>23</v>
      </c>
      <c r="O61" s="31" t="s">
        <v>24</v>
      </c>
      <c r="P61" s="2"/>
      <c r="Q61" s="78" t="s">
        <v>6</v>
      </c>
      <c r="R61" s="79" t="s">
        <v>25</v>
      </c>
      <c r="S61" s="80" t="s">
        <v>26</v>
      </c>
      <c r="T61" s="81" t="s">
        <v>27</v>
      </c>
      <c r="U61" s="80" t="s">
        <v>28</v>
      </c>
    </row>
    <row r="62" spans="1:21" ht="13.5" thickTop="1" x14ac:dyDescent="0.2">
      <c r="A62" s="6" t="s">
        <v>29</v>
      </c>
      <c r="B62" s="7">
        <v>38526</v>
      </c>
      <c r="C62" s="7">
        <v>1243</v>
      </c>
      <c r="D62" s="7">
        <v>373</v>
      </c>
      <c r="E62" s="7">
        <v>22</v>
      </c>
      <c r="F62" s="7">
        <v>93</v>
      </c>
      <c r="G62" s="7">
        <v>388</v>
      </c>
      <c r="H62" s="7">
        <v>20</v>
      </c>
      <c r="I62" s="7">
        <v>95</v>
      </c>
      <c r="J62" s="7">
        <v>931</v>
      </c>
      <c r="K62" s="7">
        <v>126</v>
      </c>
      <c r="L62" s="7">
        <v>85</v>
      </c>
      <c r="O62" s="8">
        <v>0.62</v>
      </c>
      <c r="P62" s="2"/>
      <c r="Q62" s="82">
        <f t="shared" ref="Q62:Q73" si="21">C62/$C$2</f>
        <v>0.69055555555555559</v>
      </c>
      <c r="R62" s="83">
        <f t="shared" ref="R62:R73" si="22">(C62*D62)/1000</f>
        <v>463.63900000000001</v>
      </c>
      <c r="S62" s="84">
        <f>(R62)/$E$3</f>
        <v>0.73593492063492061</v>
      </c>
      <c r="T62" s="85">
        <f t="shared" ref="T62:T73" si="23">(C62*G62)/1000</f>
        <v>482.28399999999999</v>
      </c>
      <c r="U62" s="84">
        <f>(T62)/$G$3</f>
        <v>0.89311851851851853</v>
      </c>
    </row>
    <row r="63" spans="1:21" x14ac:dyDescent="0.2">
      <c r="A63" s="6" t="s">
        <v>30</v>
      </c>
      <c r="B63" s="7">
        <v>37562</v>
      </c>
      <c r="C63" s="7">
        <v>1295</v>
      </c>
      <c r="D63" s="7">
        <v>309</v>
      </c>
      <c r="E63" s="7">
        <v>29</v>
      </c>
      <c r="F63" s="7">
        <v>91</v>
      </c>
      <c r="G63" s="7">
        <v>346</v>
      </c>
      <c r="H63" s="7">
        <v>19</v>
      </c>
      <c r="I63" s="7">
        <v>94</v>
      </c>
      <c r="J63" s="7">
        <v>847</v>
      </c>
      <c r="K63" s="7">
        <v>92</v>
      </c>
      <c r="L63" s="7">
        <v>89</v>
      </c>
      <c r="O63" s="8">
        <v>0.57999999999999996</v>
      </c>
      <c r="P63" s="2"/>
      <c r="Q63" s="82">
        <f t="shared" si="21"/>
        <v>0.71944444444444444</v>
      </c>
      <c r="R63" s="83">
        <f t="shared" si="22"/>
        <v>400.15499999999997</v>
      </c>
      <c r="S63" s="84">
        <f t="shared" ref="S63:S75" si="24">(R63)/$E$3</f>
        <v>0.63516666666666666</v>
      </c>
      <c r="T63" s="85">
        <f t="shared" si="23"/>
        <v>448.07</v>
      </c>
      <c r="U63" s="84">
        <f t="shared" ref="U63:U75" si="25">(T63)/$G$3</f>
        <v>0.8297592592592592</v>
      </c>
    </row>
    <row r="64" spans="1:21" x14ac:dyDescent="0.2">
      <c r="A64" s="6" t="s">
        <v>31</v>
      </c>
      <c r="B64" s="7">
        <v>41978</v>
      </c>
      <c r="C64" s="7">
        <v>1354</v>
      </c>
      <c r="D64" s="7">
        <v>271</v>
      </c>
      <c r="E64" s="7">
        <v>25</v>
      </c>
      <c r="F64" s="7">
        <v>90</v>
      </c>
      <c r="G64" s="7">
        <v>267</v>
      </c>
      <c r="H64" s="7">
        <v>15</v>
      </c>
      <c r="I64" s="7">
        <v>94</v>
      </c>
      <c r="J64" s="7">
        <v>734</v>
      </c>
      <c r="K64" s="7">
        <v>79</v>
      </c>
      <c r="L64" s="7">
        <v>89</v>
      </c>
      <c r="O64" s="8">
        <v>0.56000000000000005</v>
      </c>
      <c r="P64" s="2"/>
      <c r="Q64" s="82">
        <f t="shared" si="21"/>
        <v>0.75222222222222224</v>
      </c>
      <c r="R64" s="83">
        <f t="shared" si="22"/>
        <v>366.93400000000003</v>
      </c>
      <c r="S64" s="84">
        <f t="shared" si="24"/>
        <v>0.58243492063492064</v>
      </c>
      <c r="T64" s="85">
        <f t="shared" si="23"/>
        <v>361.51799999999997</v>
      </c>
      <c r="U64" s="84">
        <f t="shared" si="25"/>
        <v>0.66947777777777773</v>
      </c>
    </row>
    <row r="65" spans="1:21" x14ac:dyDescent="0.2">
      <c r="A65" s="6" t="s">
        <v>32</v>
      </c>
      <c r="B65" s="7">
        <v>41885</v>
      </c>
      <c r="C65" s="7">
        <v>1396</v>
      </c>
      <c r="D65" s="7">
        <v>264</v>
      </c>
      <c r="E65" s="7">
        <v>27</v>
      </c>
      <c r="F65" s="7">
        <v>90</v>
      </c>
      <c r="G65" s="7">
        <v>257</v>
      </c>
      <c r="H65" s="7">
        <v>20</v>
      </c>
      <c r="I65" s="7">
        <v>91</v>
      </c>
      <c r="J65" s="7">
        <v>626</v>
      </c>
      <c r="K65" s="7">
        <v>71</v>
      </c>
      <c r="L65" s="7">
        <v>88</v>
      </c>
      <c r="O65" s="8">
        <v>0.53</v>
      </c>
      <c r="P65" s="2"/>
      <c r="Q65" s="82">
        <f t="shared" si="21"/>
        <v>0.77555555555555555</v>
      </c>
      <c r="R65" s="83">
        <f t="shared" si="22"/>
        <v>368.54399999999998</v>
      </c>
      <c r="S65" s="84">
        <f t="shared" si="24"/>
        <v>0.58499047619047617</v>
      </c>
      <c r="T65" s="85">
        <f t="shared" si="23"/>
        <v>358.77199999999999</v>
      </c>
      <c r="U65" s="84">
        <f t="shared" si="25"/>
        <v>0.66439259259259253</v>
      </c>
    </row>
    <row r="66" spans="1:21" x14ac:dyDescent="0.2">
      <c r="A66" s="6" t="s">
        <v>33</v>
      </c>
      <c r="B66" s="7">
        <v>43629</v>
      </c>
      <c r="C66" s="7">
        <v>1407</v>
      </c>
      <c r="D66" s="7">
        <v>575</v>
      </c>
      <c r="E66" s="7">
        <v>41</v>
      </c>
      <c r="F66" s="7">
        <v>89</v>
      </c>
      <c r="G66" s="7">
        <v>341</v>
      </c>
      <c r="H66" s="7">
        <v>24</v>
      </c>
      <c r="I66" s="7">
        <v>93</v>
      </c>
      <c r="J66" s="7">
        <v>966</v>
      </c>
      <c r="K66" s="7">
        <v>85</v>
      </c>
      <c r="L66" s="7">
        <v>89</v>
      </c>
      <c r="O66" s="8">
        <v>0.5</v>
      </c>
      <c r="P66" s="2"/>
      <c r="Q66" s="82">
        <f t="shared" si="21"/>
        <v>0.78166666666666662</v>
      </c>
      <c r="R66" s="83">
        <f t="shared" si="22"/>
        <v>809.02499999999998</v>
      </c>
      <c r="S66" s="84">
        <f t="shared" si="24"/>
        <v>1.2841666666666667</v>
      </c>
      <c r="T66" s="85">
        <f t="shared" si="23"/>
        <v>479.78699999999998</v>
      </c>
      <c r="U66" s="84">
        <f t="shared" si="25"/>
        <v>0.88849444444444436</v>
      </c>
    </row>
    <row r="67" spans="1:21" x14ac:dyDescent="0.2">
      <c r="A67" s="6" t="s">
        <v>34</v>
      </c>
      <c r="B67" s="7">
        <v>40627</v>
      </c>
      <c r="C67" s="7">
        <v>1354</v>
      </c>
      <c r="D67" s="7">
        <v>194</v>
      </c>
      <c r="E67" s="7">
        <v>36</v>
      </c>
      <c r="F67" s="7">
        <v>81</v>
      </c>
      <c r="G67" s="7">
        <v>127</v>
      </c>
      <c r="H67" s="7">
        <v>17</v>
      </c>
      <c r="I67" s="7">
        <v>86</v>
      </c>
      <c r="J67" s="7">
        <v>395</v>
      </c>
      <c r="K67" s="7">
        <v>70</v>
      </c>
      <c r="L67" s="7">
        <v>83</v>
      </c>
      <c r="O67" s="8">
        <v>0.63</v>
      </c>
      <c r="P67" s="2"/>
      <c r="Q67" s="82">
        <f t="shared" si="21"/>
        <v>0.75222222222222224</v>
      </c>
      <c r="R67" s="83">
        <f t="shared" si="22"/>
        <v>262.67599999999999</v>
      </c>
      <c r="S67" s="84">
        <f t="shared" si="24"/>
        <v>0.41694603174603173</v>
      </c>
      <c r="T67" s="85">
        <f t="shared" si="23"/>
        <v>171.958</v>
      </c>
      <c r="U67" s="84">
        <f t="shared" si="25"/>
        <v>0.31844074074074075</v>
      </c>
    </row>
    <row r="68" spans="1:21" x14ac:dyDescent="0.2">
      <c r="A68" s="6" t="s">
        <v>35</v>
      </c>
      <c r="B68" s="7">
        <v>45133</v>
      </c>
      <c r="C68" s="7">
        <v>1456</v>
      </c>
      <c r="D68" s="7">
        <v>237</v>
      </c>
      <c r="E68" s="7">
        <v>41</v>
      </c>
      <c r="F68" s="7">
        <v>81</v>
      </c>
      <c r="G68" s="7">
        <v>345</v>
      </c>
      <c r="H68" s="7">
        <v>9</v>
      </c>
      <c r="I68" s="7">
        <v>97</v>
      </c>
      <c r="J68" s="7">
        <v>638</v>
      </c>
      <c r="K68" s="7">
        <v>92</v>
      </c>
      <c r="L68" s="7">
        <v>86</v>
      </c>
      <c r="O68" s="8">
        <v>0.51</v>
      </c>
      <c r="P68" s="2"/>
      <c r="Q68" s="82">
        <f t="shared" si="21"/>
        <v>0.80888888888888888</v>
      </c>
      <c r="R68" s="83">
        <f t="shared" si="22"/>
        <v>345.072</v>
      </c>
      <c r="S68" s="84">
        <f t="shared" si="24"/>
        <v>0.54773333333333329</v>
      </c>
      <c r="T68" s="85">
        <f t="shared" si="23"/>
        <v>502.32</v>
      </c>
      <c r="U68" s="84">
        <f t="shared" si="25"/>
        <v>0.93022222222222217</v>
      </c>
    </row>
    <row r="69" spans="1:21" x14ac:dyDescent="0.2">
      <c r="A69" s="6" t="s">
        <v>36</v>
      </c>
      <c r="B69" s="7">
        <v>45484</v>
      </c>
      <c r="C69" s="7">
        <v>1467</v>
      </c>
      <c r="D69" s="7">
        <v>218</v>
      </c>
      <c r="E69" s="7">
        <v>59</v>
      </c>
      <c r="F69" s="7">
        <v>72</v>
      </c>
      <c r="G69" s="7">
        <v>249</v>
      </c>
      <c r="H69" s="7">
        <v>20</v>
      </c>
      <c r="I69" s="7">
        <v>89</v>
      </c>
      <c r="J69" s="7">
        <v>695</v>
      </c>
      <c r="K69" s="7">
        <v>107</v>
      </c>
      <c r="L69" s="7">
        <v>84</v>
      </c>
      <c r="O69" s="8">
        <v>0.48</v>
      </c>
      <c r="P69" s="2"/>
      <c r="Q69" s="82">
        <f t="shared" si="21"/>
        <v>0.81499999999999995</v>
      </c>
      <c r="R69" s="83">
        <f t="shared" si="22"/>
        <v>319.80599999999998</v>
      </c>
      <c r="S69" s="84">
        <f t="shared" si="24"/>
        <v>0.50762857142857143</v>
      </c>
      <c r="T69" s="85">
        <f t="shared" si="23"/>
        <v>365.28300000000002</v>
      </c>
      <c r="U69" s="84">
        <f t="shared" si="25"/>
        <v>0.67645</v>
      </c>
    </row>
    <row r="70" spans="1:21" x14ac:dyDescent="0.2">
      <c r="A70" s="6" t="s">
        <v>37</v>
      </c>
      <c r="B70" s="7">
        <v>44399</v>
      </c>
      <c r="C70" s="7">
        <v>1480</v>
      </c>
      <c r="D70" s="7">
        <v>197</v>
      </c>
      <c r="E70" s="7">
        <v>34</v>
      </c>
      <c r="F70" s="7">
        <v>83</v>
      </c>
      <c r="G70" s="7">
        <v>234</v>
      </c>
      <c r="H70" s="7">
        <v>16</v>
      </c>
      <c r="I70" s="7">
        <v>93</v>
      </c>
      <c r="J70" s="7">
        <v>641</v>
      </c>
      <c r="K70" s="7">
        <v>67</v>
      </c>
      <c r="L70" s="7">
        <v>89</v>
      </c>
      <c r="O70" s="8">
        <v>0.5</v>
      </c>
      <c r="P70" s="2"/>
      <c r="Q70" s="82">
        <f t="shared" si="21"/>
        <v>0.82222222222222219</v>
      </c>
      <c r="R70" s="83">
        <f t="shared" si="22"/>
        <v>291.56</v>
      </c>
      <c r="S70" s="84">
        <f t="shared" si="24"/>
        <v>0.46279365079365081</v>
      </c>
      <c r="T70" s="85">
        <f t="shared" si="23"/>
        <v>346.32</v>
      </c>
      <c r="U70" s="84">
        <f t="shared" si="25"/>
        <v>0.64133333333333331</v>
      </c>
    </row>
    <row r="71" spans="1:21" x14ac:dyDescent="0.2">
      <c r="A71" s="6" t="s">
        <v>38</v>
      </c>
      <c r="B71" s="7">
        <v>46263</v>
      </c>
      <c r="C71" s="7">
        <v>1492</v>
      </c>
      <c r="D71" s="7">
        <v>324</v>
      </c>
      <c r="E71" s="7">
        <v>30</v>
      </c>
      <c r="F71" s="7">
        <v>91</v>
      </c>
      <c r="G71" s="7">
        <v>309</v>
      </c>
      <c r="H71" s="7">
        <v>23</v>
      </c>
      <c r="I71" s="7">
        <v>92</v>
      </c>
      <c r="J71" s="7">
        <v>864</v>
      </c>
      <c r="K71" s="7">
        <v>73</v>
      </c>
      <c r="L71" s="7">
        <v>92</v>
      </c>
      <c r="O71" s="8">
        <v>0.51</v>
      </c>
      <c r="P71" s="2"/>
      <c r="Q71" s="82">
        <f t="shared" si="21"/>
        <v>0.8288888888888889</v>
      </c>
      <c r="R71" s="83">
        <f t="shared" si="22"/>
        <v>483.40800000000002</v>
      </c>
      <c r="S71" s="84">
        <f t="shared" si="24"/>
        <v>0.76731428571428573</v>
      </c>
      <c r="T71" s="85">
        <f t="shared" si="23"/>
        <v>461.02800000000002</v>
      </c>
      <c r="U71" s="84">
        <f t="shared" si="25"/>
        <v>0.8537555555555556</v>
      </c>
    </row>
    <row r="72" spans="1:21" x14ac:dyDescent="0.2">
      <c r="A72" s="6" t="s">
        <v>39</v>
      </c>
      <c r="B72" s="7">
        <v>38723</v>
      </c>
      <c r="C72" s="7">
        <v>1291</v>
      </c>
      <c r="D72" s="7">
        <v>315</v>
      </c>
      <c r="E72" s="7">
        <v>17</v>
      </c>
      <c r="F72" s="7">
        <v>94</v>
      </c>
      <c r="G72" s="7">
        <v>383</v>
      </c>
      <c r="H72" s="7">
        <v>22</v>
      </c>
      <c r="I72" s="7">
        <v>94</v>
      </c>
      <c r="J72" s="7">
        <v>870</v>
      </c>
      <c r="K72" s="7">
        <v>83</v>
      </c>
      <c r="L72" s="7">
        <v>93</v>
      </c>
      <c r="O72" s="8">
        <v>0.56000000000000005</v>
      </c>
      <c r="P72" s="2"/>
      <c r="Q72" s="82">
        <f t="shared" si="21"/>
        <v>0.71722222222222221</v>
      </c>
      <c r="R72" s="83">
        <f t="shared" si="22"/>
        <v>406.66500000000002</v>
      </c>
      <c r="S72" s="84">
        <f t="shared" si="24"/>
        <v>0.64550000000000007</v>
      </c>
      <c r="T72" s="85">
        <f t="shared" si="23"/>
        <v>494.45299999999997</v>
      </c>
      <c r="U72" s="84">
        <f t="shared" si="25"/>
        <v>0.91565370370370369</v>
      </c>
    </row>
    <row r="73" spans="1:21" ht="13.5" thickBot="1" x14ac:dyDescent="0.25">
      <c r="A73" s="6" t="s">
        <v>40</v>
      </c>
      <c r="B73" s="7">
        <v>41171</v>
      </c>
      <c r="C73" s="7">
        <v>1328</v>
      </c>
      <c r="D73" s="7">
        <v>269</v>
      </c>
      <c r="E73" s="7">
        <v>21</v>
      </c>
      <c r="F73" s="7">
        <v>92</v>
      </c>
      <c r="G73" s="7">
        <v>294</v>
      </c>
      <c r="H73" s="7">
        <v>13</v>
      </c>
      <c r="I73" s="7">
        <v>95</v>
      </c>
      <c r="J73" s="7">
        <v>627</v>
      </c>
      <c r="K73" s="7">
        <v>44</v>
      </c>
      <c r="L73" s="7">
        <v>93</v>
      </c>
      <c r="O73" s="8">
        <v>0.56999999999999995</v>
      </c>
      <c r="P73" s="2"/>
      <c r="Q73" s="82">
        <f t="shared" si="21"/>
        <v>0.73777777777777775</v>
      </c>
      <c r="R73" s="83">
        <f t="shared" si="22"/>
        <v>357.23200000000003</v>
      </c>
      <c r="S73" s="84">
        <f t="shared" si="24"/>
        <v>0.56703492063492067</v>
      </c>
      <c r="T73" s="85">
        <f t="shared" si="23"/>
        <v>390.43200000000002</v>
      </c>
      <c r="U73" s="84">
        <f t="shared" si="25"/>
        <v>0.72302222222222223</v>
      </c>
    </row>
    <row r="74" spans="1:21" ht="13.5" thickTop="1" x14ac:dyDescent="0.2">
      <c r="A74" s="9" t="s">
        <v>61</v>
      </c>
      <c r="B74" s="10">
        <f>SUM(B62:B73)</f>
        <v>505380</v>
      </c>
      <c r="C74" s="10">
        <f t="shared" ref="C74:J74" si="26">SUM(C62:C73)</f>
        <v>16563</v>
      </c>
      <c r="D74" s="10">
        <f t="shared" si="26"/>
        <v>3546</v>
      </c>
      <c r="E74" s="10">
        <f>SUM(E62:E73)</f>
        <v>382</v>
      </c>
      <c r="F74" s="10">
        <f>SUM(F62:F73)</f>
        <v>1047</v>
      </c>
      <c r="G74" s="10">
        <f>SUM(G62:G73)</f>
        <v>3540</v>
      </c>
      <c r="H74" s="10">
        <f>SUM(H62:H73)</f>
        <v>218</v>
      </c>
      <c r="I74" s="10">
        <f>SUM(I62:I73)</f>
        <v>1113</v>
      </c>
      <c r="J74" s="10">
        <f t="shared" si="26"/>
        <v>8834</v>
      </c>
      <c r="K74" s="10">
        <f>SUM(K62:K73)</f>
        <v>989</v>
      </c>
      <c r="L74" s="10">
        <f>SUM(L62:L73)</f>
        <v>1060</v>
      </c>
      <c r="O74" s="10">
        <f>SUM(O62:O73)</f>
        <v>6.5500000000000007</v>
      </c>
      <c r="P74" s="2"/>
      <c r="Q74" s="86"/>
      <c r="R74" s="87"/>
      <c r="S74" s="88"/>
      <c r="T74" s="89"/>
      <c r="U74" s="88"/>
    </row>
    <row r="75" spans="1:21" ht="13.5" thickBot="1" x14ac:dyDescent="0.25">
      <c r="A75" s="12" t="s">
        <v>62</v>
      </c>
      <c r="B75" s="13">
        <f>AVERAGE(B62:B73)</f>
        <v>42115</v>
      </c>
      <c r="C75" s="13">
        <f t="shared" ref="C75:J75" si="27">AVERAGE(C62:C73)</f>
        <v>1380.25</v>
      </c>
      <c r="D75" s="13">
        <f t="shared" si="27"/>
        <v>295.5</v>
      </c>
      <c r="E75" s="13">
        <f>AVERAGE(E62:E73)</f>
        <v>31.833333333333332</v>
      </c>
      <c r="F75" s="13">
        <f>AVERAGE(F62:F73)</f>
        <v>87.25</v>
      </c>
      <c r="G75" s="13">
        <f>AVERAGE(G62:G73)</f>
        <v>295</v>
      </c>
      <c r="H75" s="13">
        <f>AVERAGE(H62:H73)</f>
        <v>18.166666666666668</v>
      </c>
      <c r="I75" s="13">
        <f>AVERAGE(I62:I73)</f>
        <v>92.75</v>
      </c>
      <c r="J75" s="13">
        <f t="shared" si="27"/>
        <v>736.16666666666663</v>
      </c>
      <c r="K75" s="13">
        <f>AVERAGE(K62:K73)</f>
        <v>82.416666666666671</v>
      </c>
      <c r="L75" s="13">
        <f>AVERAGE(L62:L73)</f>
        <v>88.333333333333329</v>
      </c>
      <c r="O75" s="18">
        <f>AVERAGE(O62:O73)</f>
        <v>0.54583333333333339</v>
      </c>
      <c r="Q75" s="82">
        <f>C75/$C$2</f>
        <v>0.76680555555555552</v>
      </c>
      <c r="R75" s="83">
        <f>(C75*D75)/1000</f>
        <v>407.86387500000001</v>
      </c>
      <c r="S75" s="84">
        <f t="shared" si="24"/>
        <v>0.64740297619047615</v>
      </c>
      <c r="T75" s="85">
        <f>(C75*G75)/1000</f>
        <v>407.17374999999998</v>
      </c>
      <c r="U75" s="84">
        <f t="shared" si="25"/>
        <v>0.75402546296296291</v>
      </c>
    </row>
    <row r="76" spans="1:21" ht="13.5" thickTop="1" x14ac:dyDescent="0.2"/>
    <row r="78" spans="1:21" ht="13.5" thickBot="1" x14ac:dyDescent="0.25"/>
    <row r="79" spans="1:21" ht="13.5" thickTop="1" x14ac:dyDescent="0.2">
      <c r="A79" s="27" t="s">
        <v>5</v>
      </c>
      <c r="B79" s="63" t="s">
        <v>6</v>
      </c>
      <c r="C79" s="63" t="s">
        <v>6</v>
      </c>
      <c r="D79" s="63" t="s">
        <v>49</v>
      </c>
      <c r="E79" s="63" t="s">
        <v>50</v>
      </c>
      <c r="F79" s="63" t="s">
        <v>2</v>
      </c>
      <c r="G79" s="63" t="s">
        <v>51</v>
      </c>
      <c r="H79" s="63" t="s">
        <v>52</v>
      </c>
      <c r="I79" s="63" t="s">
        <v>3</v>
      </c>
      <c r="J79" s="63" t="s">
        <v>53</v>
      </c>
      <c r="K79" s="63" t="s">
        <v>54</v>
      </c>
      <c r="L79" s="63" t="s">
        <v>14</v>
      </c>
      <c r="O79" s="28" t="s">
        <v>63</v>
      </c>
      <c r="P79" s="28" t="s">
        <v>55</v>
      </c>
      <c r="Q79" s="74" t="s">
        <v>16</v>
      </c>
      <c r="R79" s="75" t="s">
        <v>17</v>
      </c>
      <c r="S79" s="76" t="s">
        <v>18</v>
      </c>
      <c r="T79" s="77" t="s">
        <v>16</v>
      </c>
      <c r="U79" s="76" t="s">
        <v>16</v>
      </c>
    </row>
    <row r="80" spans="1:21" ht="13.5" thickBot="1" x14ac:dyDescent="0.25">
      <c r="A80" s="29" t="s">
        <v>64</v>
      </c>
      <c r="B80" s="30" t="s">
        <v>20</v>
      </c>
      <c r="C80" s="31" t="s">
        <v>21</v>
      </c>
      <c r="D80" s="30" t="s">
        <v>57</v>
      </c>
      <c r="E80" s="30" t="s">
        <v>57</v>
      </c>
      <c r="F80" s="30" t="s">
        <v>23</v>
      </c>
      <c r="G80" s="30" t="s">
        <v>57</v>
      </c>
      <c r="H80" s="30" t="s">
        <v>57</v>
      </c>
      <c r="I80" s="30" t="s">
        <v>23</v>
      </c>
      <c r="J80" s="30" t="s">
        <v>57</v>
      </c>
      <c r="K80" s="30" t="s">
        <v>57</v>
      </c>
      <c r="L80" s="30" t="s">
        <v>23</v>
      </c>
      <c r="O80" s="31" t="s">
        <v>65</v>
      </c>
      <c r="P80" s="31" t="s">
        <v>24</v>
      </c>
      <c r="Q80" s="78" t="s">
        <v>6</v>
      </c>
      <c r="R80" s="79" t="s">
        <v>25</v>
      </c>
      <c r="S80" s="80" t="s">
        <v>26</v>
      </c>
      <c r="T80" s="81" t="s">
        <v>27</v>
      </c>
      <c r="U80" s="80" t="s">
        <v>28</v>
      </c>
    </row>
    <row r="81" spans="1:21" ht="13.5" thickTop="1" x14ac:dyDescent="0.2">
      <c r="A81" s="6" t="s">
        <v>29</v>
      </c>
      <c r="B81" s="7">
        <v>40184</v>
      </c>
      <c r="C81" s="7">
        <v>1296</v>
      </c>
      <c r="D81" s="7">
        <v>351</v>
      </c>
      <c r="E81" s="7">
        <v>26</v>
      </c>
      <c r="F81" s="7">
        <v>92</v>
      </c>
      <c r="G81" s="7">
        <v>305</v>
      </c>
      <c r="H81" s="7">
        <v>19</v>
      </c>
      <c r="I81" s="7">
        <v>94</v>
      </c>
      <c r="J81" s="7">
        <v>656</v>
      </c>
      <c r="K81" s="7">
        <v>49</v>
      </c>
      <c r="L81" s="7">
        <v>92</v>
      </c>
      <c r="O81" s="7">
        <v>21438</v>
      </c>
      <c r="P81" s="8">
        <v>0.53</v>
      </c>
      <c r="Q81" s="82">
        <f t="shared" ref="Q81:Q92" si="28">C81/$C$2</f>
        <v>0.72</v>
      </c>
      <c r="R81" s="83">
        <f t="shared" ref="R81:R92" si="29">(C81*D81)/1000</f>
        <v>454.89600000000002</v>
      </c>
      <c r="S81" s="84">
        <f>(R81)/$E$3</f>
        <v>0.72205714285714284</v>
      </c>
      <c r="T81" s="85">
        <f t="shared" ref="T81:T92" si="30">(C81*G81)/1000</f>
        <v>395.28</v>
      </c>
      <c r="U81" s="84">
        <f>(T81)/$G$3</f>
        <v>0.73199999999999998</v>
      </c>
    </row>
    <row r="82" spans="1:21" x14ac:dyDescent="0.2">
      <c r="A82" s="6" t="s">
        <v>30</v>
      </c>
      <c r="B82" s="7">
        <v>36477</v>
      </c>
      <c r="C82" s="7">
        <v>1033</v>
      </c>
      <c r="D82" s="7">
        <v>232</v>
      </c>
      <c r="E82" s="7">
        <v>32</v>
      </c>
      <c r="F82" s="7">
        <v>85</v>
      </c>
      <c r="G82" s="7">
        <v>315</v>
      </c>
      <c r="H82" s="7">
        <v>35</v>
      </c>
      <c r="I82" s="7">
        <v>89</v>
      </c>
      <c r="J82" s="7">
        <v>721</v>
      </c>
      <c r="K82" s="7">
        <v>103</v>
      </c>
      <c r="L82" s="7">
        <v>86</v>
      </c>
      <c r="O82" s="7">
        <v>24191</v>
      </c>
      <c r="P82" s="8">
        <f t="shared" ref="P82:P92" si="31">O82/B82</f>
        <v>0.66318502069797403</v>
      </c>
      <c r="Q82" s="82">
        <f t="shared" si="28"/>
        <v>0.57388888888888889</v>
      </c>
      <c r="R82" s="83">
        <f t="shared" si="29"/>
        <v>239.65600000000001</v>
      </c>
      <c r="S82" s="84">
        <f t="shared" ref="S82:S94" si="32">(R82)/$E$3</f>
        <v>0.38040634920634919</v>
      </c>
      <c r="T82" s="85">
        <f t="shared" si="30"/>
        <v>325.39499999999998</v>
      </c>
      <c r="U82" s="84">
        <f t="shared" ref="U82:U94" si="33">(T82)/$G$3</f>
        <v>0.60258333333333325</v>
      </c>
    </row>
    <row r="83" spans="1:21" x14ac:dyDescent="0.2">
      <c r="A83" s="6" t="s">
        <v>31</v>
      </c>
      <c r="B83" s="7">
        <v>38383</v>
      </c>
      <c r="C83" s="7">
        <v>1238</v>
      </c>
      <c r="D83" s="7">
        <v>318</v>
      </c>
      <c r="E83" s="7">
        <v>31</v>
      </c>
      <c r="F83" s="7">
        <v>90</v>
      </c>
      <c r="G83" s="7">
        <v>331</v>
      </c>
      <c r="H83" s="7">
        <v>17</v>
      </c>
      <c r="I83" s="7">
        <v>94</v>
      </c>
      <c r="J83" s="7">
        <v>778</v>
      </c>
      <c r="K83" s="7">
        <v>85</v>
      </c>
      <c r="L83" s="7">
        <v>89</v>
      </c>
      <c r="O83" s="7">
        <v>33210</v>
      </c>
      <c r="P83" s="8">
        <f t="shared" si="31"/>
        <v>0.86522679311153372</v>
      </c>
      <c r="Q83" s="82">
        <f t="shared" si="28"/>
        <v>0.68777777777777782</v>
      </c>
      <c r="R83" s="83">
        <f t="shared" si="29"/>
        <v>393.68400000000003</v>
      </c>
      <c r="S83" s="84">
        <f t="shared" si="32"/>
        <v>0.62489523809523817</v>
      </c>
      <c r="T83" s="85">
        <f t="shared" si="30"/>
        <v>409.77800000000002</v>
      </c>
      <c r="U83" s="84">
        <f t="shared" si="33"/>
        <v>0.75884814814814816</v>
      </c>
    </row>
    <row r="84" spans="1:21" x14ac:dyDescent="0.2">
      <c r="A84" s="6" t="s">
        <v>32</v>
      </c>
      <c r="B84" s="7">
        <v>35715</v>
      </c>
      <c r="C84" s="7">
        <v>1191</v>
      </c>
      <c r="D84" s="7">
        <v>282</v>
      </c>
      <c r="E84" s="7">
        <v>21</v>
      </c>
      <c r="F84" s="7">
        <v>92</v>
      </c>
      <c r="G84" s="7">
        <v>314</v>
      </c>
      <c r="H84" s="7">
        <v>12</v>
      </c>
      <c r="I84" s="7">
        <v>96</v>
      </c>
      <c r="J84" s="7">
        <v>697</v>
      </c>
      <c r="K84" s="7">
        <v>62</v>
      </c>
      <c r="L84" s="7">
        <v>91</v>
      </c>
      <c r="O84" s="7">
        <v>27041</v>
      </c>
      <c r="P84" s="8">
        <f t="shared" si="31"/>
        <v>0.75713285734285318</v>
      </c>
      <c r="Q84" s="82">
        <f t="shared" si="28"/>
        <v>0.66166666666666663</v>
      </c>
      <c r="R84" s="83">
        <f t="shared" si="29"/>
        <v>335.86200000000002</v>
      </c>
      <c r="S84" s="84">
        <f t="shared" si="32"/>
        <v>0.53311428571428576</v>
      </c>
      <c r="T84" s="85">
        <f t="shared" si="30"/>
        <v>373.97399999999999</v>
      </c>
      <c r="U84" s="84">
        <f t="shared" si="33"/>
        <v>0.69254444444444441</v>
      </c>
    </row>
    <row r="85" spans="1:21" x14ac:dyDescent="0.2">
      <c r="A85" s="6" t="s">
        <v>33</v>
      </c>
      <c r="B85" s="7">
        <v>35986</v>
      </c>
      <c r="C85" s="7">
        <v>1161</v>
      </c>
      <c r="D85" s="7">
        <v>286</v>
      </c>
      <c r="E85" s="7">
        <v>30</v>
      </c>
      <c r="F85" s="7">
        <v>89</v>
      </c>
      <c r="G85" s="7">
        <v>354</v>
      </c>
      <c r="H85" s="7">
        <v>17</v>
      </c>
      <c r="I85" s="7">
        <v>95</v>
      </c>
      <c r="J85" s="7">
        <v>622</v>
      </c>
      <c r="K85" s="7">
        <v>63</v>
      </c>
      <c r="L85" s="7">
        <v>89</v>
      </c>
      <c r="O85" s="7">
        <v>24107</v>
      </c>
      <c r="P85" s="8">
        <f t="shared" si="31"/>
        <v>0.66989940532429282</v>
      </c>
      <c r="Q85" s="82">
        <f t="shared" si="28"/>
        <v>0.64500000000000002</v>
      </c>
      <c r="R85" s="83">
        <f t="shared" si="29"/>
        <v>332.04599999999999</v>
      </c>
      <c r="S85" s="84">
        <f t="shared" si="32"/>
        <v>0.52705714285714289</v>
      </c>
      <c r="T85" s="85">
        <f t="shared" si="30"/>
        <v>410.99400000000003</v>
      </c>
      <c r="U85" s="84">
        <f t="shared" si="33"/>
        <v>0.7611</v>
      </c>
    </row>
    <row r="86" spans="1:21" x14ac:dyDescent="0.2">
      <c r="A86" s="6" t="s">
        <v>34</v>
      </c>
      <c r="B86" s="7">
        <v>35546</v>
      </c>
      <c r="C86" s="7">
        <v>1185</v>
      </c>
      <c r="D86" s="7">
        <v>256</v>
      </c>
      <c r="E86" s="7">
        <v>38</v>
      </c>
      <c r="F86" s="7">
        <v>85</v>
      </c>
      <c r="G86" s="7">
        <v>303</v>
      </c>
      <c r="H86" s="7">
        <v>17</v>
      </c>
      <c r="I86" s="7">
        <v>94</v>
      </c>
      <c r="J86" s="7">
        <v>737</v>
      </c>
      <c r="K86" s="7">
        <v>81</v>
      </c>
      <c r="L86" s="7">
        <v>89</v>
      </c>
      <c r="O86" s="7">
        <v>28565</v>
      </c>
      <c r="P86" s="8">
        <f t="shared" si="31"/>
        <v>0.80360659427221071</v>
      </c>
      <c r="Q86" s="82">
        <f t="shared" si="28"/>
        <v>0.65833333333333333</v>
      </c>
      <c r="R86" s="83">
        <f t="shared" si="29"/>
        <v>303.36</v>
      </c>
      <c r="S86" s="84">
        <f t="shared" si="32"/>
        <v>0.48152380952380952</v>
      </c>
      <c r="T86" s="85">
        <f t="shared" si="30"/>
        <v>359.05500000000001</v>
      </c>
      <c r="U86" s="84">
        <f t="shared" si="33"/>
        <v>0.66491666666666671</v>
      </c>
    </row>
    <row r="87" spans="1:21" x14ac:dyDescent="0.2">
      <c r="A87" s="6" t="s">
        <v>35</v>
      </c>
      <c r="B87" s="7">
        <v>36531</v>
      </c>
      <c r="C87" s="7">
        <v>1178</v>
      </c>
      <c r="D87" s="7">
        <v>270</v>
      </c>
      <c r="E87" s="7">
        <v>45</v>
      </c>
      <c r="F87" s="7">
        <v>82</v>
      </c>
      <c r="G87" s="7">
        <v>307</v>
      </c>
      <c r="H87" s="7">
        <v>16</v>
      </c>
      <c r="I87" s="7">
        <v>95</v>
      </c>
      <c r="J87" s="7">
        <v>733</v>
      </c>
      <c r="K87" s="7">
        <v>69</v>
      </c>
      <c r="L87" s="7">
        <v>90</v>
      </c>
      <c r="O87" s="7">
        <v>28234</v>
      </c>
      <c r="P87" s="8">
        <f t="shared" si="31"/>
        <v>0.77287782978839892</v>
      </c>
      <c r="Q87" s="82">
        <f t="shared" si="28"/>
        <v>0.6544444444444445</v>
      </c>
      <c r="R87" s="83">
        <f t="shared" si="29"/>
        <v>318.06</v>
      </c>
      <c r="S87" s="84">
        <f t="shared" si="32"/>
        <v>0.50485714285714289</v>
      </c>
      <c r="T87" s="85">
        <f t="shared" si="30"/>
        <v>361.64600000000002</v>
      </c>
      <c r="U87" s="84">
        <f t="shared" si="33"/>
        <v>0.66971481481481487</v>
      </c>
    </row>
    <row r="88" spans="1:21" x14ac:dyDescent="0.2">
      <c r="A88" s="6" t="s">
        <v>36</v>
      </c>
      <c r="B88" s="7">
        <v>39553</v>
      </c>
      <c r="C88" s="7">
        <v>1275</v>
      </c>
      <c r="D88" s="7">
        <v>219</v>
      </c>
      <c r="E88" s="7">
        <v>33</v>
      </c>
      <c r="F88" s="7">
        <v>84</v>
      </c>
      <c r="G88" s="7">
        <v>284</v>
      </c>
      <c r="H88" s="7">
        <v>24</v>
      </c>
      <c r="I88" s="7">
        <v>91</v>
      </c>
      <c r="J88" s="7">
        <v>714</v>
      </c>
      <c r="K88" s="7">
        <v>85</v>
      </c>
      <c r="L88" s="7">
        <v>88</v>
      </c>
      <c r="O88" s="7">
        <v>27561</v>
      </c>
      <c r="P88" s="8">
        <f t="shared" si="31"/>
        <v>0.69681187267716738</v>
      </c>
      <c r="Q88" s="82">
        <f t="shared" si="28"/>
        <v>0.70833333333333337</v>
      </c>
      <c r="R88" s="83">
        <f t="shared" si="29"/>
        <v>279.22500000000002</v>
      </c>
      <c r="S88" s="84">
        <f t="shared" si="32"/>
        <v>0.44321428571428573</v>
      </c>
      <c r="T88" s="85">
        <f t="shared" si="30"/>
        <v>362.1</v>
      </c>
      <c r="U88" s="84">
        <f t="shared" si="33"/>
        <v>0.67055555555555557</v>
      </c>
    </row>
    <row r="89" spans="1:21" x14ac:dyDescent="0.2">
      <c r="A89" s="6" t="s">
        <v>37</v>
      </c>
      <c r="B89" s="7">
        <v>39801</v>
      </c>
      <c r="C89" s="7">
        <v>1326</v>
      </c>
      <c r="D89" s="7">
        <v>268</v>
      </c>
      <c r="E89" s="7">
        <v>48</v>
      </c>
      <c r="F89" s="7">
        <v>82</v>
      </c>
      <c r="G89" s="7">
        <v>276</v>
      </c>
      <c r="H89" s="7">
        <v>23</v>
      </c>
      <c r="I89" s="7">
        <v>92</v>
      </c>
      <c r="J89" s="7">
        <v>631</v>
      </c>
      <c r="K89" s="7">
        <v>70</v>
      </c>
      <c r="L89" s="7">
        <v>88</v>
      </c>
      <c r="O89" s="7">
        <v>26759</v>
      </c>
      <c r="P89" s="8">
        <f t="shared" si="31"/>
        <v>0.67231979096002614</v>
      </c>
      <c r="Q89" s="82">
        <f t="shared" si="28"/>
        <v>0.73666666666666669</v>
      </c>
      <c r="R89" s="83">
        <f t="shared" si="29"/>
        <v>355.36799999999999</v>
      </c>
      <c r="S89" s="84">
        <f t="shared" si="32"/>
        <v>0.56407619047619051</v>
      </c>
      <c r="T89" s="85">
        <f t="shared" si="30"/>
        <v>365.976</v>
      </c>
      <c r="U89" s="84">
        <f t="shared" si="33"/>
        <v>0.6777333333333333</v>
      </c>
    </row>
    <row r="90" spans="1:21" x14ac:dyDescent="0.2">
      <c r="A90" s="6" t="s">
        <v>38</v>
      </c>
      <c r="B90" s="7">
        <v>40683</v>
      </c>
      <c r="C90" s="7">
        <v>1354</v>
      </c>
      <c r="D90" s="7">
        <v>228</v>
      </c>
      <c r="E90" s="7">
        <v>37</v>
      </c>
      <c r="F90" s="7">
        <v>83</v>
      </c>
      <c r="G90" s="7">
        <v>297</v>
      </c>
      <c r="H90" s="7">
        <v>18</v>
      </c>
      <c r="I90" s="7">
        <v>91</v>
      </c>
      <c r="J90" s="7">
        <v>681</v>
      </c>
      <c r="K90" s="7">
        <v>93</v>
      </c>
      <c r="L90" s="7">
        <v>86</v>
      </c>
      <c r="O90" s="7">
        <v>24793</v>
      </c>
      <c r="P90" s="8">
        <f t="shared" si="31"/>
        <v>0.60941916771132909</v>
      </c>
      <c r="Q90" s="82">
        <f t="shared" si="28"/>
        <v>0.75222222222222224</v>
      </c>
      <c r="R90" s="83">
        <f t="shared" si="29"/>
        <v>308.71199999999999</v>
      </c>
      <c r="S90" s="84">
        <f t="shared" si="32"/>
        <v>0.49001904761904758</v>
      </c>
      <c r="T90" s="85">
        <f t="shared" si="30"/>
        <v>402.13799999999998</v>
      </c>
      <c r="U90" s="84">
        <f t="shared" si="33"/>
        <v>0.74469999999999992</v>
      </c>
    </row>
    <row r="91" spans="1:21" x14ac:dyDescent="0.2">
      <c r="A91" s="6" t="s">
        <v>39</v>
      </c>
      <c r="B91" s="7">
        <v>45172</v>
      </c>
      <c r="C91" s="7">
        <v>1457</v>
      </c>
      <c r="D91" s="7">
        <v>353</v>
      </c>
      <c r="E91" s="7">
        <v>33</v>
      </c>
      <c r="F91" s="7">
        <v>90.65</v>
      </c>
      <c r="G91" s="7">
        <v>217</v>
      </c>
      <c r="H91" s="7">
        <v>21</v>
      </c>
      <c r="I91" s="7">
        <v>90.32</v>
      </c>
      <c r="J91" s="7">
        <v>602</v>
      </c>
      <c r="K91" s="7">
        <v>78</v>
      </c>
      <c r="L91" s="7">
        <v>87</v>
      </c>
      <c r="O91" s="7">
        <v>29372</v>
      </c>
      <c r="P91" s="8">
        <f t="shared" si="31"/>
        <v>0.65022580359514748</v>
      </c>
      <c r="Q91" s="82">
        <f t="shared" si="28"/>
        <v>0.80944444444444441</v>
      </c>
      <c r="R91" s="83">
        <f t="shared" si="29"/>
        <v>514.32100000000003</v>
      </c>
      <c r="S91" s="84">
        <f t="shared" si="32"/>
        <v>0.81638253968253971</v>
      </c>
      <c r="T91" s="85">
        <f t="shared" si="30"/>
        <v>316.16899999999998</v>
      </c>
      <c r="U91" s="84">
        <f t="shared" si="33"/>
        <v>0.58549814814814816</v>
      </c>
    </row>
    <row r="92" spans="1:21" ht="13.5" thickBot="1" x14ac:dyDescent="0.25">
      <c r="A92" s="6" t="s">
        <v>40</v>
      </c>
      <c r="B92" s="7">
        <v>43230</v>
      </c>
      <c r="C92" s="7">
        <v>1395</v>
      </c>
      <c r="D92" s="7">
        <v>232</v>
      </c>
      <c r="E92" s="7">
        <v>40</v>
      </c>
      <c r="F92" s="7">
        <v>83</v>
      </c>
      <c r="G92" s="7">
        <v>223</v>
      </c>
      <c r="H92" s="7">
        <v>22</v>
      </c>
      <c r="I92" s="7">
        <v>90</v>
      </c>
      <c r="J92" s="7">
        <v>710</v>
      </c>
      <c r="K92" s="7">
        <v>100</v>
      </c>
      <c r="L92" s="7">
        <v>86</v>
      </c>
      <c r="O92" s="7">
        <v>24097</v>
      </c>
      <c r="P92" s="8">
        <f t="shared" si="31"/>
        <v>0.55741383298635205</v>
      </c>
      <c r="Q92" s="82">
        <f t="shared" si="28"/>
        <v>0.77500000000000002</v>
      </c>
      <c r="R92" s="83">
        <f t="shared" si="29"/>
        <v>323.64</v>
      </c>
      <c r="S92" s="84">
        <f t="shared" si="32"/>
        <v>0.51371428571428568</v>
      </c>
      <c r="T92" s="85">
        <f t="shared" si="30"/>
        <v>311.08499999999998</v>
      </c>
      <c r="U92" s="84">
        <f t="shared" si="33"/>
        <v>0.57608333333333328</v>
      </c>
    </row>
    <row r="93" spans="1:21" ht="13.5" thickTop="1" x14ac:dyDescent="0.2">
      <c r="A93" s="9" t="s">
        <v>66</v>
      </c>
      <c r="B93" s="10">
        <f t="shared" ref="B93:J93" si="34">SUM(B81:B92)</f>
        <v>467261</v>
      </c>
      <c r="C93" s="10">
        <f t="shared" si="34"/>
        <v>15089</v>
      </c>
      <c r="D93" s="10">
        <f t="shared" si="34"/>
        <v>3295</v>
      </c>
      <c r="E93" s="10">
        <f>SUM(E81:E92)</f>
        <v>414</v>
      </c>
      <c r="F93" s="10">
        <f>SUM(F81:F92)</f>
        <v>1037.6500000000001</v>
      </c>
      <c r="G93" s="10">
        <f>SUM(G81:G92)</f>
        <v>3526</v>
      </c>
      <c r="H93" s="10">
        <f>SUM(H81:H92)</f>
        <v>241</v>
      </c>
      <c r="I93" s="10">
        <f>SUM(I81:I92)</f>
        <v>1111.32</v>
      </c>
      <c r="J93" s="10">
        <f t="shared" si="34"/>
        <v>8282</v>
      </c>
      <c r="K93" s="10">
        <f>SUM(K81:K92)</f>
        <v>938</v>
      </c>
      <c r="L93" s="10">
        <f>SUM(L81:L92)</f>
        <v>1061</v>
      </c>
      <c r="O93" s="10">
        <f>SUM(O81:O92)</f>
        <v>319368</v>
      </c>
      <c r="P93" s="33">
        <f>SUM(P81:P92)</f>
        <v>8.2481189684672849</v>
      </c>
      <c r="Q93" s="86"/>
      <c r="R93" s="87"/>
      <c r="S93" s="88"/>
      <c r="T93" s="89"/>
      <c r="U93" s="88"/>
    </row>
    <row r="94" spans="1:21" ht="13.5" thickBot="1" x14ac:dyDescent="0.25">
      <c r="A94" s="12" t="s">
        <v>67</v>
      </c>
      <c r="B94" s="13">
        <f>AVERAGE(B81:B92)</f>
        <v>38938.416666666664</v>
      </c>
      <c r="C94" s="13">
        <f t="shared" ref="C94:J94" si="35">AVERAGE(C81:C92)</f>
        <v>1257.4166666666667</v>
      </c>
      <c r="D94" s="13">
        <f t="shared" si="35"/>
        <v>274.58333333333331</v>
      </c>
      <c r="E94" s="13">
        <f>AVERAGE(E81:E92)</f>
        <v>34.5</v>
      </c>
      <c r="F94" s="13">
        <f>AVERAGE(F81:F92)</f>
        <v>86.470833333333346</v>
      </c>
      <c r="G94" s="13">
        <f>AVERAGE(G81:G92)</f>
        <v>293.83333333333331</v>
      </c>
      <c r="H94" s="13">
        <f>AVERAGE(H81:H92)</f>
        <v>20.083333333333332</v>
      </c>
      <c r="I94" s="13">
        <f>AVERAGE(I81:I92)</f>
        <v>92.61</v>
      </c>
      <c r="J94" s="13">
        <f t="shared" si="35"/>
        <v>690.16666666666663</v>
      </c>
      <c r="K94" s="13">
        <f>AVERAGE(K81:K92)</f>
        <v>78.166666666666671</v>
      </c>
      <c r="L94" s="13">
        <f>AVERAGE(L81:L92)</f>
        <v>88.416666666666671</v>
      </c>
      <c r="O94" s="13">
        <f>AVERAGE(O81:O92)</f>
        <v>26614</v>
      </c>
      <c r="P94" s="18">
        <f>AVERAGE(P81:P92)</f>
        <v>0.6873432473722737</v>
      </c>
      <c r="Q94" s="82">
        <f>C94/$C$2</f>
        <v>0.69856481481481481</v>
      </c>
      <c r="R94" s="83">
        <f>(C94*D94)/1000</f>
        <v>345.26565972222227</v>
      </c>
      <c r="S94" s="84">
        <f t="shared" si="32"/>
        <v>0.54804072971781315</v>
      </c>
      <c r="T94" s="85">
        <f>(C94*G94)/1000</f>
        <v>369.47093055555558</v>
      </c>
      <c r="U94" s="84">
        <f t="shared" si="33"/>
        <v>0.68420542695473252</v>
      </c>
    </row>
    <row r="95" spans="1:21" ht="13.5" thickTop="1" x14ac:dyDescent="0.2"/>
    <row r="97" spans="1:21" ht="13.5" thickBot="1" x14ac:dyDescent="0.25"/>
    <row r="98" spans="1:21" ht="13.5" thickTop="1" x14ac:dyDescent="0.2">
      <c r="A98" s="27" t="s">
        <v>5</v>
      </c>
      <c r="B98" s="63" t="s">
        <v>6</v>
      </c>
      <c r="C98" s="63" t="s">
        <v>6</v>
      </c>
      <c r="D98" s="63" t="s">
        <v>49</v>
      </c>
      <c r="E98" s="63" t="s">
        <v>50</v>
      </c>
      <c r="F98" s="63" t="s">
        <v>2</v>
      </c>
      <c r="G98" s="63" t="s">
        <v>51</v>
      </c>
      <c r="H98" s="63" t="s">
        <v>52</v>
      </c>
      <c r="I98" s="63" t="s">
        <v>3</v>
      </c>
      <c r="J98" s="63" t="s">
        <v>53</v>
      </c>
      <c r="K98" s="63" t="s">
        <v>54</v>
      </c>
      <c r="L98" s="63" t="s">
        <v>14</v>
      </c>
      <c r="O98" s="28" t="s">
        <v>63</v>
      </c>
      <c r="P98" s="28" t="s">
        <v>55</v>
      </c>
      <c r="Q98" s="74" t="s">
        <v>16</v>
      </c>
      <c r="R98" s="75" t="s">
        <v>17</v>
      </c>
      <c r="S98" s="76" t="s">
        <v>18</v>
      </c>
      <c r="T98" s="77" t="s">
        <v>16</v>
      </c>
      <c r="U98" s="76" t="s">
        <v>16</v>
      </c>
    </row>
    <row r="99" spans="1:21" ht="13.5" thickBot="1" x14ac:dyDescent="0.25">
      <c r="A99" s="29" t="s">
        <v>68</v>
      </c>
      <c r="B99" s="30" t="s">
        <v>20</v>
      </c>
      <c r="C99" s="31" t="s">
        <v>21</v>
      </c>
      <c r="D99" s="30" t="s">
        <v>57</v>
      </c>
      <c r="E99" s="30" t="s">
        <v>57</v>
      </c>
      <c r="F99" s="30" t="s">
        <v>23</v>
      </c>
      <c r="G99" s="30" t="s">
        <v>57</v>
      </c>
      <c r="H99" s="30" t="s">
        <v>57</v>
      </c>
      <c r="I99" s="30" t="s">
        <v>23</v>
      </c>
      <c r="J99" s="30" t="s">
        <v>57</v>
      </c>
      <c r="K99" s="30" t="s">
        <v>57</v>
      </c>
      <c r="L99" s="30" t="s">
        <v>23</v>
      </c>
      <c r="O99" s="31" t="s">
        <v>65</v>
      </c>
      <c r="P99" s="31" t="s">
        <v>24</v>
      </c>
      <c r="Q99" s="78" t="s">
        <v>6</v>
      </c>
      <c r="R99" s="79" t="s">
        <v>25</v>
      </c>
      <c r="S99" s="80" t="s">
        <v>26</v>
      </c>
      <c r="T99" s="81" t="s">
        <v>27</v>
      </c>
      <c r="U99" s="80" t="s">
        <v>28</v>
      </c>
    </row>
    <row r="100" spans="1:21" ht="13.5" thickTop="1" x14ac:dyDescent="0.2">
      <c r="A100" s="6" t="s">
        <v>29</v>
      </c>
      <c r="B100" s="7">
        <v>42609</v>
      </c>
      <c r="C100" s="7">
        <v>1374</v>
      </c>
      <c r="D100" s="7">
        <v>273</v>
      </c>
      <c r="E100" s="7">
        <v>35</v>
      </c>
      <c r="F100" s="7">
        <v>87</v>
      </c>
      <c r="G100" s="7">
        <v>253</v>
      </c>
      <c r="H100" s="7">
        <v>28</v>
      </c>
      <c r="I100" s="7">
        <v>89</v>
      </c>
      <c r="J100" s="7">
        <v>673</v>
      </c>
      <c r="K100" s="7">
        <v>87</v>
      </c>
      <c r="L100" s="7">
        <v>87</v>
      </c>
      <c r="O100" s="35">
        <v>27680</v>
      </c>
      <c r="P100" s="8">
        <f t="shared" ref="P100:P111" si="36">O100/B100</f>
        <v>0.64962801286113259</v>
      </c>
      <c r="Q100" s="82">
        <f t="shared" ref="Q100:Q111" si="37">C100/$C$2</f>
        <v>0.76333333333333331</v>
      </c>
      <c r="R100" s="83">
        <f t="shared" ref="R100:R111" si="38">(C100*D100)/1000</f>
        <v>375.10199999999998</v>
      </c>
      <c r="S100" s="84">
        <f>(R100)/$E$3</f>
        <v>0.59539999999999993</v>
      </c>
      <c r="T100" s="85">
        <f t="shared" ref="T100:T111" si="39">(C100*G100)/1000</f>
        <v>347.62200000000001</v>
      </c>
      <c r="U100" s="84">
        <f>(T100)/$G$3</f>
        <v>0.64374444444444445</v>
      </c>
    </row>
    <row r="101" spans="1:21" x14ac:dyDescent="0.2">
      <c r="A101" s="6" t="s">
        <v>30</v>
      </c>
      <c r="B101" s="7">
        <v>35957</v>
      </c>
      <c r="C101" s="7">
        <v>1284</v>
      </c>
      <c r="D101" s="7">
        <v>300</v>
      </c>
      <c r="E101" s="7">
        <v>46</v>
      </c>
      <c r="F101" s="7">
        <v>84</v>
      </c>
      <c r="G101" s="7">
        <v>301</v>
      </c>
      <c r="H101" s="7">
        <v>26</v>
      </c>
      <c r="I101" s="7">
        <v>91</v>
      </c>
      <c r="J101" s="7">
        <v>697</v>
      </c>
      <c r="K101" s="7">
        <v>101</v>
      </c>
      <c r="L101" s="7">
        <v>86</v>
      </c>
      <c r="O101" s="35">
        <v>24820</v>
      </c>
      <c r="P101" s="8">
        <f t="shared" si="36"/>
        <v>0.69026893233584563</v>
      </c>
      <c r="Q101" s="82">
        <f t="shared" si="37"/>
        <v>0.71333333333333337</v>
      </c>
      <c r="R101" s="83">
        <f t="shared" si="38"/>
        <v>385.2</v>
      </c>
      <c r="S101" s="84">
        <f t="shared" ref="S101:S113" si="40">(R101)/$E$3</f>
        <v>0.61142857142857143</v>
      </c>
      <c r="T101" s="85">
        <f t="shared" si="39"/>
        <v>386.48399999999998</v>
      </c>
      <c r="U101" s="84">
        <f t="shared" ref="U101:U113" si="41">(T101)/$G$3</f>
        <v>0.71571111111111108</v>
      </c>
    </row>
    <row r="102" spans="1:21" x14ac:dyDescent="0.2">
      <c r="A102" s="6" t="s">
        <v>31</v>
      </c>
      <c r="B102" s="7">
        <v>41116</v>
      </c>
      <c r="C102" s="7">
        <v>1326</v>
      </c>
      <c r="D102" s="7">
        <v>269</v>
      </c>
      <c r="E102" s="7">
        <v>40</v>
      </c>
      <c r="F102" s="7">
        <v>85</v>
      </c>
      <c r="G102" s="7">
        <v>275</v>
      </c>
      <c r="H102" s="7">
        <v>29</v>
      </c>
      <c r="I102" s="7">
        <v>89</v>
      </c>
      <c r="J102" s="7">
        <v>739</v>
      </c>
      <c r="K102" s="7">
        <v>109</v>
      </c>
      <c r="L102" s="7">
        <v>85</v>
      </c>
      <c r="O102" s="35">
        <v>27639</v>
      </c>
      <c r="P102" s="8">
        <f t="shared" si="36"/>
        <v>0.67222006031715142</v>
      </c>
      <c r="Q102" s="82">
        <f t="shared" si="37"/>
        <v>0.73666666666666669</v>
      </c>
      <c r="R102" s="83">
        <f t="shared" si="38"/>
        <v>356.69400000000002</v>
      </c>
      <c r="S102" s="84">
        <f t="shared" si="40"/>
        <v>0.56618095238095245</v>
      </c>
      <c r="T102" s="85">
        <f t="shared" si="39"/>
        <v>364.65</v>
      </c>
      <c r="U102" s="84">
        <f t="shared" si="41"/>
        <v>0.67527777777777775</v>
      </c>
    </row>
    <row r="103" spans="1:21" x14ac:dyDescent="0.2">
      <c r="A103" s="6" t="s">
        <v>32</v>
      </c>
      <c r="B103" s="7">
        <v>41696</v>
      </c>
      <c r="C103" s="7">
        <v>1390</v>
      </c>
      <c r="D103" s="7">
        <v>251</v>
      </c>
      <c r="E103" s="7">
        <v>31</v>
      </c>
      <c r="F103" s="7">
        <v>88</v>
      </c>
      <c r="G103" s="7">
        <v>284</v>
      </c>
      <c r="H103" s="7">
        <v>17</v>
      </c>
      <c r="I103" s="7">
        <v>94</v>
      </c>
      <c r="J103" s="7">
        <v>589</v>
      </c>
      <c r="K103" s="7">
        <v>71</v>
      </c>
      <c r="L103" s="7">
        <v>88</v>
      </c>
      <c r="O103" s="35">
        <v>25988</v>
      </c>
      <c r="P103" s="8">
        <f t="shared" si="36"/>
        <v>0.6232732156561781</v>
      </c>
      <c r="Q103" s="82">
        <f t="shared" si="37"/>
        <v>0.77222222222222225</v>
      </c>
      <c r="R103" s="83">
        <f t="shared" si="38"/>
        <v>348.89</v>
      </c>
      <c r="S103" s="84">
        <f t="shared" si="40"/>
        <v>0.55379365079365073</v>
      </c>
      <c r="T103" s="85">
        <f t="shared" si="39"/>
        <v>394.76</v>
      </c>
      <c r="U103" s="84">
        <f t="shared" si="41"/>
        <v>0.73103703703703704</v>
      </c>
    </row>
    <row r="104" spans="1:21" x14ac:dyDescent="0.2">
      <c r="A104" s="6" t="s">
        <v>33</v>
      </c>
      <c r="B104" s="7">
        <v>48537</v>
      </c>
      <c r="C104" s="7">
        <v>1566</v>
      </c>
      <c r="D104" s="7">
        <v>225</v>
      </c>
      <c r="E104" s="7">
        <v>30</v>
      </c>
      <c r="F104" s="7">
        <v>85</v>
      </c>
      <c r="G104" s="7">
        <v>225</v>
      </c>
      <c r="H104" s="7">
        <v>17</v>
      </c>
      <c r="I104" s="7">
        <v>91</v>
      </c>
      <c r="J104" s="7">
        <v>552</v>
      </c>
      <c r="K104" s="7">
        <v>88</v>
      </c>
      <c r="L104" s="7">
        <v>82</v>
      </c>
      <c r="O104" s="35">
        <v>28780</v>
      </c>
      <c r="P104" s="8">
        <f t="shared" si="36"/>
        <v>0.5929497084698272</v>
      </c>
      <c r="Q104" s="82">
        <f t="shared" si="37"/>
        <v>0.87</v>
      </c>
      <c r="R104" s="83">
        <f t="shared" si="38"/>
        <v>352.35</v>
      </c>
      <c r="S104" s="84">
        <f t="shared" si="40"/>
        <v>0.55928571428571427</v>
      </c>
      <c r="T104" s="85">
        <f t="shared" si="39"/>
        <v>352.35</v>
      </c>
      <c r="U104" s="84">
        <f t="shared" si="41"/>
        <v>0.65250000000000008</v>
      </c>
    </row>
    <row r="105" spans="1:21" x14ac:dyDescent="0.2">
      <c r="A105" s="6" t="s">
        <v>34</v>
      </c>
      <c r="B105" s="7">
        <v>38950</v>
      </c>
      <c r="C105" s="7">
        <v>1298</v>
      </c>
      <c r="D105" s="7">
        <v>232</v>
      </c>
      <c r="E105" s="7">
        <v>51</v>
      </c>
      <c r="F105" s="7">
        <v>78</v>
      </c>
      <c r="G105" s="7">
        <v>291</v>
      </c>
      <c r="H105" s="7">
        <v>16</v>
      </c>
      <c r="I105" s="7">
        <v>94</v>
      </c>
      <c r="J105" s="7">
        <v>744</v>
      </c>
      <c r="K105" s="7">
        <v>103</v>
      </c>
      <c r="L105" s="7">
        <v>87</v>
      </c>
      <c r="O105" s="35">
        <v>27302</v>
      </c>
      <c r="P105" s="8">
        <f t="shared" si="36"/>
        <v>0.70094993581514764</v>
      </c>
      <c r="Q105" s="82">
        <f t="shared" si="37"/>
        <v>0.72111111111111115</v>
      </c>
      <c r="R105" s="83">
        <f t="shared" si="38"/>
        <v>301.13600000000002</v>
      </c>
      <c r="S105" s="84">
        <f t="shared" si="40"/>
        <v>0.47799365079365086</v>
      </c>
      <c r="T105" s="85">
        <f t="shared" si="39"/>
        <v>377.71800000000002</v>
      </c>
      <c r="U105" s="84">
        <f t="shared" si="41"/>
        <v>0.69947777777777786</v>
      </c>
    </row>
    <row r="106" spans="1:21" x14ac:dyDescent="0.2">
      <c r="A106" s="6" t="s">
        <v>35</v>
      </c>
      <c r="B106" s="7">
        <v>39954</v>
      </c>
      <c r="C106" s="7">
        <v>1289</v>
      </c>
      <c r="D106" s="7">
        <v>261</v>
      </c>
      <c r="E106" s="7">
        <v>50</v>
      </c>
      <c r="F106" s="7">
        <v>79</v>
      </c>
      <c r="G106" s="7">
        <v>252</v>
      </c>
      <c r="H106" s="7">
        <v>20</v>
      </c>
      <c r="I106" s="7">
        <v>92</v>
      </c>
      <c r="J106" s="7">
        <v>613</v>
      </c>
      <c r="K106" s="7">
        <v>129</v>
      </c>
      <c r="L106" s="7">
        <v>79</v>
      </c>
      <c r="O106" s="35">
        <v>27542</v>
      </c>
      <c r="P106" s="8">
        <f t="shared" si="36"/>
        <v>0.68934274415577912</v>
      </c>
      <c r="Q106" s="82">
        <f t="shared" si="37"/>
        <v>0.71611111111111114</v>
      </c>
      <c r="R106" s="83">
        <f t="shared" si="38"/>
        <v>336.42899999999997</v>
      </c>
      <c r="S106" s="84">
        <f t="shared" si="40"/>
        <v>0.53401428571428566</v>
      </c>
      <c r="T106" s="85">
        <f t="shared" si="39"/>
        <v>324.82799999999997</v>
      </c>
      <c r="U106" s="84">
        <f t="shared" si="41"/>
        <v>0.60153333333333325</v>
      </c>
    </row>
    <row r="107" spans="1:21" x14ac:dyDescent="0.2">
      <c r="A107" s="6" t="s">
        <v>36</v>
      </c>
      <c r="B107" s="7">
        <v>41330</v>
      </c>
      <c r="C107" s="7">
        <v>1333</v>
      </c>
      <c r="D107" s="7">
        <v>337</v>
      </c>
      <c r="E107" s="7">
        <v>57</v>
      </c>
      <c r="F107" s="7">
        <v>84</v>
      </c>
      <c r="G107" s="7">
        <v>413</v>
      </c>
      <c r="H107" s="7">
        <v>37</v>
      </c>
      <c r="I107" s="7">
        <v>91</v>
      </c>
      <c r="J107" s="7">
        <v>805</v>
      </c>
      <c r="K107" s="7">
        <v>152</v>
      </c>
      <c r="L107" s="7">
        <v>81</v>
      </c>
      <c r="O107" s="35">
        <v>21938</v>
      </c>
      <c r="P107" s="8">
        <f t="shared" si="36"/>
        <v>0.5308008710379869</v>
      </c>
      <c r="Q107" s="82">
        <f t="shared" si="37"/>
        <v>0.74055555555555552</v>
      </c>
      <c r="R107" s="83">
        <f t="shared" si="38"/>
        <v>449.221</v>
      </c>
      <c r="S107" s="84">
        <f t="shared" si="40"/>
        <v>0.71304920634920632</v>
      </c>
      <c r="T107" s="85">
        <f t="shared" si="39"/>
        <v>550.529</v>
      </c>
      <c r="U107" s="84">
        <f t="shared" si="41"/>
        <v>1.0194981481481482</v>
      </c>
    </row>
    <row r="108" spans="1:21" x14ac:dyDescent="0.2">
      <c r="A108" s="6" t="s">
        <v>37</v>
      </c>
      <c r="B108" s="7">
        <v>41015</v>
      </c>
      <c r="C108" s="7">
        <v>1367.16</v>
      </c>
      <c r="D108" s="7">
        <v>202</v>
      </c>
      <c r="E108" s="7">
        <v>35</v>
      </c>
      <c r="F108" s="7">
        <v>82</v>
      </c>
      <c r="G108" s="7">
        <v>251</v>
      </c>
      <c r="H108" s="7">
        <v>21</v>
      </c>
      <c r="I108" s="7">
        <v>92</v>
      </c>
      <c r="J108" s="7">
        <v>566</v>
      </c>
      <c r="K108" s="7">
        <v>73</v>
      </c>
      <c r="L108" s="7">
        <v>87</v>
      </c>
      <c r="O108" s="35">
        <v>32186</v>
      </c>
      <c r="P108" s="8">
        <f t="shared" si="36"/>
        <v>0.78473729123491409</v>
      </c>
      <c r="Q108" s="82">
        <f t="shared" si="37"/>
        <v>0.75953333333333339</v>
      </c>
      <c r="R108" s="83">
        <f t="shared" si="38"/>
        <v>276.16631999999998</v>
      </c>
      <c r="S108" s="84">
        <f t="shared" si="40"/>
        <v>0.43835923809523808</v>
      </c>
      <c r="T108" s="85">
        <f t="shared" si="39"/>
        <v>343.15716000000003</v>
      </c>
      <c r="U108" s="84">
        <f t="shared" si="41"/>
        <v>0.63547622222222233</v>
      </c>
    </row>
    <row r="109" spans="1:21" x14ac:dyDescent="0.2">
      <c r="A109" s="6" t="s">
        <v>38</v>
      </c>
      <c r="B109" s="7">
        <v>41910</v>
      </c>
      <c r="C109" s="7">
        <v>1352</v>
      </c>
      <c r="D109" s="7">
        <v>244</v>
      </c>
      <c r="E109" s="7">
        <v>23</v>
      </c>
      <c r="F109" s="7">
        <f>100-(E109*100/D109)</f>
        <v>90.573770491803273</v>
      </c>
      <c r="G109" s="7">
        <v>283</v>
      </c>
      <c r="H109" s="7">
        <v>18</v>
      </c>
      <c r="I109" s="7">
        <v>93</v>
      </c>
      <c r="J109" s="7">
        <v>699</v>
      </c>
      <c r="K109" s="7">
        <v>69</v>
      </c>
      <c r="L109" s="7">
        <v>90</v>
      </c>
      <c r="O109" s="35">
        <v>31050</v>
      </c>
      <c r="P109" s="8">
        <f t="shared" si="36"/>
        <v>0.74087329992841799</v>
      </c>
      <c r="Q109" s="82">
        <f t="shared" si="37"/>
        <v>0.75111111111111106</v>
      </c>
      <c r="R109" s="83">
        <f t="shared" si="38"/>
        <v>329.88799999999998</v>
      </c>
      <c r="S109" s="84">
        <f t="shared" si="40"/>
        <v>0.523631746031746</v>
      </c>
      <c r="T109" s="85">
        <f t="shared" si="39"/>
        <v>382.61599999999999</v>
      </c>
      <c r="U109" s="84">
        <f t="shared" si="41"/>
        <v>0.70854814814814815</v>
      </c>
    </row>
    <row r="110" spans="1:21" x14ac:dyDescent="0.2">
      <c r="A110" s="6" t="s">
        <v>39</v>
      </c>
      <c r="B110" s="7">
        <v>34733</v>
      </c>
      <c r="C110" s="7">
        <v>1158</v>
      </c>
      <c r="D110" s="7">
        <v>295</v>
      </c>
      <c r="E110" s="7">
        <v>40</v>
      </c>
      <c r="F110" s="7">
        <v>87</v>
      </c>
      <c r="G110" s="7">
        <v>284</v>
      </c>
      <c r="H110" s="7">
        <v>26</v>
      </c>
      <c r="I110" s="7">
        <v>91</v>
      </c>
      <c r="J110" s="7">
        <v>691</v>
      </c>
      <c r="K110" s="7">
        <v>119</v>
      </c>
      <c r="L110" s="7">
        <v>83</v>
      </c>
      <c r="O110" s="35">
        <v>27564</v>
      </c>
      <c r="P110" s="8">
        <f t="shared" si="36"/>
        <v>0.79359686753231795</v>
      </c>
      <c r="Q110" s="82">
        <f t="shared" si="37"/>
        <v>0.64333333333333331</v>
      </c>
      <c r="R110" s="83">
        <f t="shared" si="38"/>
        <v>341.61</v>
      </c>
      <c r="S110" s="84">
        <f t="shared" si="40"/>
        <v>0.5422380952380953</v>
      </c>
      <c r="T110" s="85">
        <f t="shared" si="39"/>
        <v>328.87200000000001</v>
      </c>
      <c r="U110" s="84">
        <f t="shared" si="41"/>
        <v>0.60902222222222224</v>
      </c>
    </row>
    <row r="111" spans="1:21" ht="13.5" thickBot="1" x14ac:dyDescent="0.25">
      <c r="A111" s="6" t="s">
        <v>40</v>
      </c>
      <c r="B111" s="7">
        <v>36666</v>
      </c>
      <c r="C111" s="7">
        <v>1183</v>
      </c>
      <c r="D111" s="7">
        <v>243</v>
      </c>
      <c r="E111" s="7">
        <v>22</v>
      </c>
      <c r="F111" s="7">
        <v>91</v>
      </c>
      <c r="G111" s="7">
        <v>256</v>
      </c>
      <c r="H111" s="7">
        <v>25</v>
      </c>
      <c r="I111" s="7">
        <v>90</v>
      </c>
      <c r="J111" s="7">
        <v>630</v>
      </c>
      <c r="K111" s="7">
        <v>125</v>
      </c>
      <c r="L111" s="7">
        <v>78</v>
      </c>
      <c r="O111" s="35">
        <v>33184</v>
      </c>
      <c r="P111" s="8">
        <f t="shared" si="36"/>
        <v>0.90503463699339992</v>
      </c>
      <c r="Q111" s="82">
        <f t="shared" si="37"/>
        <v>0.65722222222222226</v>
      </c>
      <c r="R111" s="83">
        <f t="shared" si="38"/>
        <v>287.46899999999999</v>
      </c>
      <c r="S111" s="84">
        <f t="shared" si="40"/>
        <v>0.45629999999999998</v>
      </c>
      <c r="T111" s="85">
        <f t="shared" si="39"/>
        <v>302.84800000000001</v>
      </c>
      <c r="U111" s="84">
        <f t="shared" si="41"/>
        <v>0.56082962962962968</v>
      </c>
    </row>
    <row r="112" spans="1:21" ht="13.5" thickTop="1" x14ac:dyDescent="0.2">
      <c r="A112" s="9" t="s">
        <v>69</v>
      </c>
      <c r="B112" s="10">
        <f t="shared" ref="B112:J112" si="42">SUM(B100:B111)</f>
        <v>484473</v>
      </c>
      <c r="C112" s="10">
        <f t="shared" si="42"/>
        <v>15920.16</v>
      </c>
      <c r="D112" s="10">
        <f t="shared" si="42"/>
        <v>3132</v>
      </c>
      <c r="E112" s="10">
        <f>SUM(E100:E111)</f>
        <v>460</v>
      </c>
      <c r="F112" s="10">
        <f>SUM(F100:F111)</f>
        <v>1020.5737704918033</v>
      </c>
      <c r="G112" s="10">
        <f>SUM(G100:G111)</f>
        <v>3368</v>
      </c>
      <c r="H112" s="10">
        <f>SUM(H100:H111)</f>
        <v>280</v>
      </c>
      <c r="I112" s="10">
        <f>SUM(I100:I111)</f>
        <v>1097</v>
      </c>
      <c r="J112" s="10">
        <f t="shared" si="42"/>
        <v>7998</v>
      </c>
      <c r="K112" s="10">
        <f>SUM(K100:K111)</f>
        <v>1226</v>
      </c>
      <c r="L112" s="10">
        <f>SUM(L100:L111)</f>
        <v>1013</v>
      </c>
      <c r="O112" s="10">
        <f>SUM(O100:O111)</f>
        <v>335673</v>
      </c>
      <c r="P112" s="33">
        <f>SUM(P100:P111)</f>
        <v>8.3736755763380977</v>
      </c>
      <c r="Q112" s="86"/>
      <c r="R112" s="87"/>
      <c r="S112" s="88"/>
      <c r="T112" s="89"/>
      <c r="U112" s="88"/>
    </row>
    <row r="113" spans="1:21" ht="13.5" thickBot="1" x14ac:dyDescent="0.25">
      <c r="A113" s="12" t="s">
        <v>70</v>
      </c>
      <c r="B113" s="13">
        <f>AVERAGE(B100:B111)</f>
        <v>40372.75</v>
      </c>
      <c r="C113" s="13">
        <f t="shared" ref="C113:J113" si="43">AVERAGE(C100:C111)</f>
        <v>1326.68</v>
      </c>
      <c r="D113" s="13">
        <f t="shared" si="43"/>
        <v>261</v>
      </c>
      <c r="E113" s="13">
        <f>AVERAGE(E100:E111)</f>
        <v>38.333333333333336</v>
      </c>
      <c r="F113" s="13">
        <f>AVERAGE(F100:F111)</f>
        <v>85.047814207650276</v>
      </c>
      <c r="G113" s="13">
        <f>AVERAGE(G100:G111)</f>
        <v>280.66666666666669</v>
      </c>
      <c r="H113" s="13">
        <f>AVERAGE(H100:H111)</f>
        <v>23.333333333333332</v>
      </c>
      <c r="I113" s="13">
        <f>AVERAGE(I100:I111)</f>
        <v>91.416666666666671</v>
      </c>
      <c r="J113" s="13">
        <f t="shared" si="43"/>
        <v>666.5</v>
      </c>
      <c r="K113" s="13">
        <f>AVERAGE(K100:K111)</f>
        <v>102.16666666666667</v>
      </c>
      <c r="L113" s="13">
        <f>AVERAGE(L100:L111)</f>
        <v>84.416666666666671</v>
      </c>
      <c r="O113" s="13">
        <f>AVERAGE(O100:O111)</f>
        <v>27972.75</v>
      </c>
      <c r="P113" s="34">
        <f>AVERAGE(P100:P111)</f>
        <v>0.69780629802817484</v>
      </c>
      <c r="Q113" s="82">
        <f>C113/$C$2</f>
        <v>0.7370444444444445</v>
      </c>
      <c r="R113" s="83">
        <f>(C113*D113)/1000</f>
        <v>346.26348000000002</v>
      </c>
      <c r="S113" s="84">
        <f t="shared" si="40"/>
        <v>0.54962457142857146</v>
      </c>
      <c r="T113" s="85">
        <f>(C113*G113)/1000</f>
        <v>372.35485333333338</v>
      </c>
      <c r="U113" s="84">
        <f t="shared" si="41"/>
        <v>0.68954602469135806</v>
      </c>
    </row>
    <row r="114" spans="1:21" ht="13.5" thickTop="1" x14ac:dyDescent="0.2"/>
    <row r="116" spans="1:21" ht="13.5" thickBot="1" x14ac:dyDescent="0.25"/>
    <row r="117" spans="1:21" ht="13.5" thickTop="1" x14ac:dyDescent="0.2">
      <c r="A117" s="27" t="s">
        <v>5</v>
      </c>
      <c r="B117" s="63" t="s">
        <v>6</v>
      </c>
      <c r="C117" s="63" t="s">
        <v>6</v>
      </c>
      <c r="D117" s="63" t="s">
        <v>49</v>
      </c>
      <c r="E117" s="63" t="s">
        <v>50</v>
      </c>
      <c r="F117" s="38" t="s">
        <v>2</v>
      </c>
      <c r="G117" s="63" t="s">
        <v>51</v>
      </c>
      <c r="H117" s="63" t="s">
        <v>52</v>
      </c>
      <c r="I117" s="38" t="s">
        <v>3</v>
      </c>
      <c r="J117" s="63" t="s">
        <v>53</v>
      </c>
      <c r="K117" s="63" t="s">
        <v>54</v>
      </c>
      <c r="L117" s="38" t="s">
        <v>14</v>
      </c>
      <c r="O117" s="28" t="s">
        <v>63</v>
      </c>
      <c r="P117" s="28" t="s">
        <v>55</v>
      </c>
      <c r="Q117" s="74" t="s">
        <v>16</v>
      </c>
      <c r="R117" s="75" t="s">
        <v>17</v>
      </c>
      <c r="S117" s="76" t="s">
        <v>18</v>
      </c>
      <c r="T117" s="77" t="s">
        <v>16</v>
      </c>
      <c r="U117" s="76" t="s">
        <v>16</v>
      </c>
    </row>
    <row r="118" spans="1:21" ht="13.5" thickBot="1" x14ac:dyDescent="0.25">
      <c r="A118" s="29" t="s">
        <v>71</v>
      </c>
      <c r="B118" s="30" t="s">
        <v>20</v>
      </c>
      <c r="C118" s="31" t="s">
        <v>21</v>
      </c>
      <c r="D118" s="30" t="s">
        <v>57</v>
      </c>
      <c r="E118" s="30" t="s">
        <v>57</v>
      </c>
      <c r="F118" s="39" t="s">
        <v>23</v>
      </c>
      <c r="G118" s="30" t="s">
        <v>57</v>
      </c>
      <c r="H118" s="30" t="s">
        <v>57</v>
      </c>
      <c r="I118" s="39" t="s">
        <v>23</v>
      </c>
      <c r="J118" s="30" t="s">
        <v>57</v>
      </c>
      <c r="K118" s="30" t="s">
        <v>57</v>
      </c>
      <c r="L118" s="39" t="s">
        <v>23</v>
      </c>
      <c r="O118" s="31" t="s">
        <v>65</v>
      </c>
      <c r="P118" s="31" t="s">
        <v>24</v>
      </c>
      <c r="Q118" s="78" t="s">
        <v>6</v>
      </c>
      <c r="R118" s="79" t="s">
        <v>25</v>
      </c>
      <c r="S118" s="80" t="s">
        <v>26</v>
      </c>
      <c r="T118" s="81" t="s">
        <v>27</v>
      </c>
      <c r="U118" s="80" t="s">
        <v>28</v>
      </c>
    </row>
    <row r="119" spans="1:21" ht="13.5" thickTop="1" x14ac:dyDescent="0.2">
      <c r="A119" s="6" t="s">
        <v>29</v>
      </c>
      <c r="B119" s="7">
        <v>35187</v>
      </c>
      <c r="C119" s="7">
        <v>1135</v>
      </c>
      <c r="D119" s="7">
        <v>276</v>
      </c>
      <c r="E119" s="7">
        <v>34</v>
      </c>
      <c r="F119" s="7">
        <v>87</v>
      </c>
      <c r="G119" s="7">
        <v>280</v>
      </c>
      <c r="H119" s="7">
        <v>30</v>
      </c>
      <c r="I119" s="7">
        <v>89</v>
      </c>
      <c r="J119" s="7">
        <v>761</v>
      </c>
      <c r="K119" s="7">
        <v>148</v>
      </c>
      <c r="L119" s="7">
        <v>81</v>
      </c>
      <c r="O119" s="7">
        <v>35476</v>
      </c>
      <c r="P119" s="8">
        <f t="shared" ref="P119:P130" si="44">O119/B119</f>
        <v>1.0082132605791911</v>
      </c>
      <c r="Q119" s="82">
        <f t="shared" ref="Q119:Q130" si="45">C119/$C$2</f>
        <v>0.63055555555555554</v>
      </c>
      <c r="R119" s="83">
        <f t="shared" ref="R119:R130" si="46">(C119*D119)/1000</f>
        <v>313.26</v>
      </c>
      <c r="S119" s="84">
        <f>(R119)/$E$3</f>
        <v>0.4972380952380952</v>
      </c>
      <c r="T119" s="85">
        <f t="shared" ref="T119:T130" si="47">(C119*G119)/1000</f>
        <v>317.8</v>
      </c>
      <c r="U119" s="84">
        <f>(T119)/$G$3</f>
        <v>0.58851851851851855</v>
      </c>
    </row>
    <row r="120" spans="1:21" x14ac:dyDescent="0.2">
      <c r="A120" s="6" t="s">
        <v>30</v>
      </c>
      <c r="B120" s="7">
        <v>33548</v>
      </c>
      <c r="C120" s="7">
        <v>1198</v>
      </c>
      <c r="D120" s="7">
        <v>274</v>
      </c>
      <c r="E120" s="7">
        <v>44</v>
      </c>
      <c r="F120" s="7">
        <v>84</v>
      </c>
      <c r="G120" s="7">
        <v>292</v>
      </c>
      <c r="H120" s="7">
        <v>48</v>
      </c>
      <c r="I120" s="7">
        <v>83</v>
      </c>
      <c r="J120" s="7">
        <v>800</v>
      </c>
      <c r="K120" s="7">
        <v>161</v>
      </c>
      <c r="L120" s="7">
        <v>78</v>
      </c>
      <c r="O120" s="7">
        <v>30184</v>
      </c>
      <c r="P120" s="8">
        <f t="shared" si="44"/>
        <v>0.89972576606653154</v>
      </c>
      <c r="Q120" s="82">
        <f t="shared" si="45"/>
        <v>0.66555555555555557</v>
      </c>
      <c r="R120" s="83">
        <f t="shared" si="46"/>
        <v>328.25200000000001</v>
      </c>
      <c r="S120" s="84">
        <f t="shared" ref="S120:S132" si="48">(R120)/$E$3</f>
        <v>0.52103492063492063</v>
      </c>
      <c r="T120" s="85">
        <f t="shared" si="47"/>
        <v>349.81599999999997</v>
      </c>
      <c r="U120" s="84">
        <f t="shared" ref="U120:U132" si="49">(T120)/$G$3</f>
        <v>0.64780740740740739</v>
      </c>
    </row>
    <row r="121" spans="1:21" x14ac:dyDescent="0.2">
      <c r="A121" s="6" t="s">
        <v>31</v>
      </c>
      <c r="B121" s="7">
        <v>32974</v>
      </c>
      <c r="C121" s="7">
        <v>1064</v>
      </c>
      <c r="D121" s="7">
        <v>328</v>
      </c>
      <c r="E121" s="7">
        <v>38</v>
      </c>
      <c r="F121" s="7">
        <v>88</v>
      </c>
      <c r="G121" s="7">
        <v>323</v>
      </c>
      <c r="H121" s="7">
        <v>30</v>
      </c>
      <c r="I121" s="7">
        <v>90</v>
      </c>
      <c r="J121" s="7">
        <v>776</v>
      </c>
      <c r="K121" s="7">
        <v>142</v>
      </c>
      <c r="L121" s="7">
        <v>82</v>
      </c>
      <c r="O121" s="7">
        <v>34005</v>
      </c>
      <c r="P121" s="8">
        <f t="shared" si="44"/>
        <v>1.0312670588948869</v>
      </c>
      <c r="Q121" s="82">
        <f t="shared" si="45"/>
        <v>0.59111111111111114</v>
      </c>
      <c r="R121" s="83">
        <f t="shared" si="46"/>
        <v>348.99200000000002</v>
      </c>
      <c r="S121" s="84">
        <f t="shared" si="48"/>
        <v>0.55395555555555553</v>
      </c>
      <c r="T121" s="85">
        <f t="shared" si="47"/>
        <v>343.67200000000003</v>
      </c>
      <c r="U121" s="84">
        <f t="shared" si="49"/>
        <v>0.63642962962962968</v>
      </c>
    </row>
    <row r="122" spans="1:21" x14ac:dyDescent="0.2">
      <c r="A122" s="6" t="s">
        <v>32</v>
      </c>
      <c r="B122" s="7">
        <v>33049</v>
      </c>
      <c r="C122" s="7">
        <v>1102</v>
      </c>
      <c r="D122" s="7">
        <v>315</v>
      </c>
      <c r="E122" s="7">
        <v>34</v>
      </c>
      <c r="F122" s="7">
        <v>88</v>
      </c>
      <c r="G122" s="7">
        <v>256</v>
      </c>
      <c r="H122" s="7">
        <v>30</v>
      </c>
      <c r="I122" s="7">
        <v>88</v>
      </c>
      <c r="J122" s="7">
        <v>723</v>
      </c>
      <c r="K122" s="7">
        <v>128</v>
      </c>
      <c r="L122" s="7">
        <v>82</v>
      </c>
      <c r="O122" s="7">
        <v>32654</v>
      </c>
      <c r="P122" s="8">
        <f t="shared" si="44"/>
        <v>0.98804804986535144</v>
      </c>
      <c r="Q122" s="82">
        <f t="shared" si="45"/>
        <v>0.61222222222222222</v>
      </c>
      <c r="R122" s="83">
        <f t="shared" si="46"/>
        <v>347.13</v>
      </c>
      <c r="S122" s="84">
        <f t="shared" si="48"/>
        <v>0.55100000000000005</v>
      </c>
      <c r="T122" s="85">
        <f t="shared" si="47"/>
        <v>282.11200000000002</v>
      </c>
      <c r="U122" s="84">
        <f t="shared" si="49"/>
        <v>0.52242962962962969</v>
      </c>
    </row>
    <row r="123" spans="1:21" x14ac:dyDescent="0.2">
      <c r="A123" s="6" t="s">
        <v>33</v>
      </c>
      <c r="B123" s="7">
        <v>37887</v>
      </c>
      <c r="C123" s="7">
        <v>1222</v>
      </c>
      <c r="D123" s="7">
        <v>313</v>
      </c>
      <c r="E123" s="7">
        <v>42</v>
      </c>
      <c r="F123" s="7">
        <v>86</v>
      </c>
      <c r="G123" s="7">
        <v>300</v>
      </c>
      <c r="H123" s="7">
        <v>32</v>
      </c>
      <c r="I123" s="7">
        <v>89</v>
      </c>
      <c r="J123" s="7">
        <v>757</v>
      </c>
      <c r="K123" s="7">
        <v>135</v>
      </c>
      <c r="L123" s="7">
        <v>82</v>
      </c>
      <c r="O123" s="7">
        <v>32658</v>
      </c>
      <c r="P123" s="8">
        <f t="shared" si="44"/>
        <v>0.86198432179903395</v>
      </c>
      <c r="Q123" s="82">
        <f t="shared" si="45"/>
        <v>0.67888888888888888</v>
      </c>
      <c r="R123" s="83">
        <f t="shared" si="46"/>
        <v>382.48599999999999</v>
      </c>
      <c r="S123" s="84">
        <f t="shared" si="48"/>
        <v>0.60712063492063495</v>
      </c>
      <c r="T123" s="85">
        <f t="shared" si="47"/>
        <v>366.6</v>
      </c>
      <c r="U123" s="84">
        <f t="shared" si="49"/>
        <v>0.67888888888888899</v>
      </c>
    </row>
    <row r="124" spans="1:21" x14ac:dyDescent="0.2">
      <c r="A124" s="6" t="s">
        <v>34</v>
      </c>
      <c r="B124" s="7">
        <v>33467</v>
      </c>
      <c r="C124" s="7">
        <v>1116</v>
      </c>
      <c r="D124" s="7">
        <v>255</v>
      </c>
      <c r="E124" s="7">
        <v>46</v>
      </c>
      <c r="F124" s="7">
        <v>82</v>
      </c>
      <c r="G124" s="7">
        <v>268</v>
      </c>
      <c r="H124" s="7">
        <v>32</v>
      </c>
      <c r="I124" s="7">
        <v>88</v>
      </c>
      <c r="J124" s="7">
        <v>639</v>
      </c>
      <c r="K124" s="7">
        <v>103</v>
      </c>
      <c r="L124" s="7">
        <v>84</v>
      </c>
      <c r="O124" s="7">
        <v>30591</v>
      </c>
      <c r="P124" s="8">
        <f t="shared" si="44"/>
        <v>0.91406460095018971</v>
      </c>
      <c r="Q124" s="82">
        <f t="shared" si="45"/>
        <v>0.62</v>
      </c>
      <c r="R124" s="83">
        <f t="shared" si="46"/>
        <v>284.58</v>
      </c>
      <c r="S124" s="84">
        <f t="shared" si="48"/>
        <v>0.45171428571428568</v>
      </c>
      <c r="T124" s="85">
        <f t="shared" si="47"/>
        <v>299.08800000000002</v>
      </c>
      <c r="U124" s="84">
        <f t="shared" si="49"/>
        <v>0.55386666666666673</v>
      </c>
    </row>
    <row r="125" spans="1:21" x14ac:dyDescent="0.2">
      <c r="A125" s="6" t="s">
        <v>35</v>
      </c>
      <c r="B125" s="7">
        <v>33478</v>
      </c>
      <c r="C125" s="7">
        <v>1080</v>
      </c>
      <c r="D125" s="7">
        <v>256</v>
      </c>
      <c r="E125" s="7">
        <v>51</v>
      </c>
      <c r="F125" s="7">
        <v>80</v>
      </c>
      <c r="G125" s="7">
        <v>248</v>
      </c>
      <c r="H125" s="7">
        <v>29</v>
      </c>
      <c r="I125" s="7">
        <v>88</v>
      </c>
      <c r="J125" s="7">
        <v>645</v>
      </c>
      <c r="K125" s="7">
        <v>125</v>
      </c>
      <c r="L125" s="7">
        <v>81</v>
      </c>
      <c r="O125" s="7">
        <v>27486</v>
      </c>
      <c r="P125" s="8">
        <f t="shared" si="44"/>
        <v>0.82101678714379589</v>
      </c>
      <c r="Q125" s="82">
        <f t="shared" si="45"/>
        <v>0.6</v>
      </c>
      <c r="R125" s="83">
        <f t="shared" si="46"/>
        <v>276.48</v>
      </c>
      <c r="S125" s="84">
        <f t="shared" si="48"/>
        <v>0.43885714285714289</v>
      </c>
      <c r="T125" s="85">
        <f t="shared" si="47"/>
        <v>267.83999999999997</v>
      </c>
      <c r="U125" s="84">
        <f t="shared" si="49"/>
        <v>0.49599999999999994</v>
      </c>
    </row>
    <row r="126" spans="1:21" x14ac:dyDescent="0.2">
      <c r="A126" s="6" t="s">
        <v>36</v>
      </c>
      <c r="B126" s="7">
        <v>33518</v>
      </c>
      <c r="C126" s="7">
        <v>1081</v>
      </c>
      <c r="D126" s="7">
        <v>299</v>
      </c>
      <c r="E126" s="7">
        <v>34</v>
      </c>
      <c r="F126" s="7">
        <v>89</v>
      </c>
      <c r="G126" s="7">
        <v>268</v>
      </c>
      <c r="H126" s="7">
        <v>31</v>
      </c>
      <c r="I126" s="7">
        <v>88</v>
      </c>
      <c r="J126" s="7">
        <v>708</v>
      </c>
      <c r="K126" s="7">
        <v>81</v>
      </c>
      <c r="L126" s="7">
        <v>88</v>
      </c>
      <c r="O126" s="7">
        <v>32588</v>
      </c>
      <c r="P126" s="8">
        <f t="shared" si="44"/>
        <v>0.97225371442210151</v>
      </c>
      <c r="Q126" s="82">
        <f t="shared" si="45"/>
        <v>0.60055555555555551</v>
      </c>
      <c r="R126" s="83">
        <f t="shared" si="46"/>
        <v>323.21899999999999</v>
      </c>
      <c r="S126" s="84">
        <f t="shared" si="48"/>
        <v>0.51304603174603169</v>
      </c>
      <c r="T126" s="85">
        <f t="shared" si="47"/>
        <v>289.70800000000003</v>
      </c>
      <c r="U126" s="84">
        <f t="shared" si="49"/>
        <v>0.53649629629629636</v>
      </c>
    </row>
    <row r="127" spans="1:21" x14ac:dyDescent="0.2">
      <c r="A127" s="6" t="s">
        <v>37</v>
      </c>
      <c r="B127" s="7">
        <v>31310</v>
      </c>
      <c r="C127" s="7">
        <v>1044</v>
      </c>
      <c r="D127" s="7">
        <v>257</v>
      </c>
      <c r="E127" s="7">
        <v>39</v>
      </c>
      <c r="F127" s="7">
        <v>85</v>
      </c>
      <c r="G127" s="7">
        <v>268</v>
      </c>
      <c r="H127" s="7">
        <v>25</v>
      </c>
      <c r="I127" s="7">
        <v>91</v>
      </c>
      <c r="J127" s="7">
        <v>776</v>
      </c>
      <c r="K127" s="7">
        <v>78</v>
      </c>
      <c r="L127" s="7">
        <v>89</v>
      </c>
      <c r="O127" s="7">
        <v>28696</v>
      </c>
      <c r="P127" s="8">
        <f t="shared" si="44"/>
        <v>0.91651229639092946</v>
      </c>
      <c r="Q127" s="82">
        <f t="shared" si="45"/>
        <v>0.57999999999999996</v>
      </c>
      <c r="R127" s="83">
        <f t="shared" si="46"/>
        <v>268.30799999999999</v>
      </c>
      <c r="S127" s="84">
        <f t="shared" si="48"/>
        <v>0.42588571428571426</v>
      </c>
      <c r="T127" s="85">
        <f t="shared" si="47"/>
        <v>279.79199999999997</v>
      </c>
      <c r="U127" s="84">
        <f t="shared" si="49"/>
        <v>0.51813333333333333</v>
      </c>
    </row>
    <row r="128" spans="1:21" x14ac:dyDescent="0.2">
      <c r="A128" s="6" t="s">
        <v>38</v>
      </c>
      <c r="B128" s="7">
        <v>32830</v>
      </c>
      <c r="C128" s="7">
        <v>1059</v>
      </c>
      <c r="D128" s="7">
        <v>230</v>
      </c>
      <c r="E128" s="7">
        <v>27</v>
      </c>
      <c r="F128" s="7">
        <v>88</v>
      </c>
      <c r="G128" s="7">
        <v>243</v>
      </c>
      <c r="H128" s="7">
        <v>17</v>
      </c>
      <c r="I128" s="7">
        <v>93</v>
      </c>
      <c r="J128" s="7">
        <v>629</v>
      </c>
      <c r="K128" s="7">
        <v>62</v>
      </c>
      <c r="L128" s="7">
        <v>89</v>
      </c>
      <c r="O128" s="7">
        <v>32457</v>
      </c>
      <c r="P128" s="8">
        <f t="shared" si="44"/>
        <v>0.98863844045080718</v>
      </c>
      <c r="Q128" s="82">
        <f t="shared" si="45"/>
        <v>0.58833333333333337</v>
      </c>
      <c r="R128" s="83">
        <f t="shared" si="46"/>
        <v>243.57</v>
      </c>
      <c r="S128" s="84">
        <f t="shared" si="48"/>
        <v>0.38661904761904758</v>
      </c>
      <c r="T128" s="85">
        <f t="shared" si="47"/>
        <v>257.33699999999999</v>
      </c>
      <c r="U128" s="84">
        <f t="shared" si="49"/>
        <v>0.47654999999999997</v>
      </c>
    </row>
    <row r="129" spans="1:21" x14ac:dyDescent="0.2">
      <c r="A129" s="6" t="s">
        <v>39</v>
      </c>
      <c r="B129" s="7">
        <v>32913</v>
      </c>
      <c r="C129" s="7">
        <v>1097</v>
      </c>
      <c r="D129" s="7">
        <v>272</v>
      </c>
      <c r="E129" s="7">
        <v>20</v>
      </c>
      <c r="F129" s="7">
        <v>93</v>
      </c>
      <c r="G129" s="7">
        <v>237</v>
      </c>
      <c r="H129" s="7">
        <v>18</v>
      </c>
      <c r="I129" s="7">
        <v>92</v>
      </c>
      <c r="J129" s="7">
        <v>685</v>
      </c>
      <c r="K129" s="7">
        <v>54</v>
      </c>
      <c r="L129" s="7">
        <v>92</v>
      </c>
      <c r="O129" s="7">
        <v>30008</v>
      </c>
      <c r="P129" s="8">
        <f t="shared" si="44"/>
        <v>0.91173700361559262</v>
      </c>
      <c r="Q129" s="82">
        <f t="shared" si="45"/>
        <v>0.60944444444444446</v>
      </c>
      <c r="R129" s="83">
        <f t="shared" si="46"/>
        <v>298.38400000000001</v>
      </c>
      <c r="S129" s="84">
        <f t="shared" si="48"/>
        <v>0.47362539682539684</v>
      </c>
      <c r="T129" s="85">
        <f t="shared" si="47"/>
        <v>259.98899999999998</v>
      </c>
      <c r="U129" s="84">
        <f t="shared" si="49"/>
        <v>0.48146111111111106</v>
      </c>
    </row>
    <row r="130" spans="1:21" ht="13.5" thickBot="1" x14ac:dyDescent="0.25">
      <c r="A130" s="6" t="s">
        <v>40</v>
      </c>
      <c r="B130" s="7">
        <v>33855</v>
      </c>
      <c r="C130" s="7">
        <v>1092</v>
      </c>
      <c r="D130" s="7">
        <v>256</v>
      </c>
      <c r="E130" s="7">
        <v>22</v>
      </c>
      <c r="F130" s="7">
        <v>92</v>
      </c>
      <c r="G130" s="7">
        <v>247</v>
      </c>
      <c r="H130" s="7">
        <v>20</v>
      </c>
      <c r="I130" s="7">
        <v>92</v>
      </c>
      <c r="J130" s="7">
        <v>684</v>
      </c>
      <c r="K130" s="7">
        <v>67</v>
      </c>
      <c r="L130" s="7">
        <v>90</v>
      </c>
      <c r="O130" s="7">
        <v>30445</v>
      </c>
      <c r="P130" s="8">
        <f t="shared" si="44"/>
        <v>0.8992763255058337</v>
      </c>
      <c r="Q130" s="82">
        <f t="shared" si="45"/>
        <v>0.60666666666666669</v>
      </c>
      <c r="R130" s="83">
        <f t="shared" si="46"/>
        <v>279.55200000000002</v>
      </c>
      <c r="S130" s="84">
        <f t="shared" si="48"/>
        <v>0.44373333333333337</v>
      </c>
      <c r="T130" s="85">
        <f t="shared" si="47"/>
        <v>269.72399999999999</v>
      </c>
      <c r="U130" s="84">
        <f t="shared" si="49"/>
        <v>0.49948888888888887</v>
      </c>
    </row>
    <row r="131" spans="1:21" ht="13.5" thickTop="1" x14ac:dyDescent="0.2">
      <c r="A131" s="9" t="s">
        <v>72</v>
      </c>
      <c r="B131" s="10">
        <f t="shared" ref="B131:J131" si="50">SUM(B119:B130)</f>
        <v>404016</v>
      </c>
      <c r="C131" s="10">
        <f t="shared" si="50"/>
        <v>13290</v>
      </c>
      <c r="D131" s="10">
        <f t="shared" si="50"/>
        <v>3331</v>
      </c>
      <c r="E131" s="10">
        <f>SUM(E119:E130)</f>
        <v>431</v>
      </c>
      <c r="F131" s="10">
        <f>SUM(F119:F130)</f>
        <v>1042</v>
      </c>
      <c r="G131" s="10">
        <f>SUM(G119:G130)</f>
        <v>3230</v>
      </c>
      <c r="H131" s="10">
        <f>SUM(H119:H130)</f>
        <v>342</v>
      </c>
      <c r="I131" s="10">
        <f>SUM(I119:I130)</f>
        <v>1071</v>
      </c>
      <c r="J131" s="10">
        <f t="shared" si="50"/>
        <v>8583</v>
      </c>
      <c r="K131" s="10">
        <f>SUM(K119:K130)</f>
        <v>1284</v>
      </c>
      <c r="L131" s="10">
        <f>SUM(L119:L130)</f>
        <v>1018</v>
      </c>
      <c r="O131" s="10">
        <f>SUM(O119:O130)</f>
        <v>377248</v>
      </c>
      <c r="P131" s="33">
        <f>SUM(P119:P130)</f>
        <v>11.212737625684243</v>
      </c>
      <c r="Q131" s="86"/>
      <c r="R131" s="87"/>
      <c r="S131" s="88"/>
      <c r="T131" s="89"/>
      <c r="U131" s="88"/>
    </row>
    <row r="132" spans="1:21" ht="13.5" thickBot="1" x14ac:dyDescent="0.25">
      <c r="A132" s="12" t="s">
        <v>73</v>
      </c>
      <c r="B132" s="13">
        <f>AVERAGE(B119:B130)</f>
        <v>33668</v>
      </c>
      <c r="C132" s="13">
        <f t="shared" ref="C132:J132" si="51">AVERAGE(C119:C130)</f>
        <v>1107.5</v>
      </c>
      <c r="D132" s="13">
        <f t="shared" si="51"/>
        <v>277.58333333333331</v>
      </c>
      <c r="E132" s="13">
        <f>AVERAGE(E119:E130)</f>
        <v>35.916666666666664</v>
      </c>
      <c r="F132" s="13">
        <f>AVERAGE(F119:F130)</f>
        <v>86.833333333333329</v>
      </c>
      <c r="G132" s="13">
        <f>AVERAGE(G119:G130)</f>
        <v>269.16666666666669</v>
      </c>
      <c r="H132" s="13">
        <f>AVERAGE(H119:H130)</f>
        <v>28.5</v>
      </c>
      <c r="I132" s="13">
        <f>AVERAGE(I119:I130)</f>
        <v>89.25</v>
      </c>
      <c r="J132" s="13">
        <f t="shared" si="51"/>
        <v>715.25</v>
      </c>
      <c r="K132" s="13">
        <f>AVERAGE(K119:K130)</f>
        <v>107</v>
      </c>
      <c r="L132" s="13">
        <f>AVERAGE(L119:L130)</f>
        <v>84.833333333333329</v>
      </c>
      <c r="O132" s="13">
        <f>AVERAGE(O119:O130)</f>
        <v>31437.333333333332</v>
      </c>
      <c r="P132" s="18">
        <f>AVERAGE(P119:P130)</f>
        <v>0.93439480214035353</v>
      </c>
      <c r="Q132" s="82">
        <f>C132/$C$2</f>
        <v>0.61527777777777781</v>
      </c>
      <c r="R132" s="83">
        <f>(C132*D132)/1000</f>
        <v>307.42354166666661</v>
      </c>
      <c r="S132" s="84">
        <f t="shared" si="48"/>
        <v>0.48797387566137557</v>
      </c>
      <c r="T132" s="85">
        <f>(C132*G132)/1000</f>
        <v>298.10208333333338</v>
      </c>
      <c r="U132" s="84">
        <f t="shared" si="49"/>
        <v>0.55204089506172849</v>
      </c>
    </row>
    <row r="133" spans="1:21" ht="13.5" thickTop="1" x14ac:dyDescent="0.2"/>
    <row r="135" spans="1:21" ht="13.5" thickBot="1" x14ac:dyDescent="0.25"/>
    <row r="136" spans="1:21" ht="13.5" thickTop="1" x14ac:dyDescent="0.2">
      <c r="A136" s="27" t="s">
        <v>5</v>
      </c>
      <c r="B136" s="63" t="s">
        <v>6</v>
      </c>
      <c r="C136" s="63" t="s">
        <v>6</v>
      </c>
      <c r="D136" s="63" t="s">
        <v>49</v>
      </c>
      <c r="E136" s="63" t="s">
        <v>50</v>
      </c>
      <c r="F136" s="38" t="s">
        <v>2</v>
      </c>
      <c r="G136" s="63" t="s">
        <v>51</v>
      </c>
      <c r="H136" s="63" t="s">
        <v>52</v>
      </c>
      <c r="I136" s="38" t="s">
        <v>3</v>
      </c>
      <c r="J136" s="63" t="s">
        <v>53</v>
      </c>
      <c r="K136" s="63" t="s">
        <v>54</v>
      </c>
      <c r="L136" s="38" t="s">
        <v>14</v>
      </c>
      <c r="O136" s="28" t="s">
        <v>63</v>
      </c>
      <c r="P136" s="28" t="s">
        <v>55</v>
      </c>
      <c r="Q136" s="74" t="s">
        <v>16</v>
      </c>
      <c r="R136" s="75" t="s">
        <v>17</v>
      </c>
      <c r="S136" s="76" t="s">
        <v>18</v>
      </c>
      <c r="T136" s="77" t="s">
        <v>16</v>
      </c>
      <c r="U136" s="76" t="s">
        <v>16</v>
      </c>
    </row>
    <row r="137" spans="1:21" ht="13.5" thickBot="1" x14ac:dyDescent="0.25">
      <c r="A137" s="29" t="s">
        <v>74</v>
      </c>
      <c r="B137" s="30" t="s">
        <v>20</v>
      </c>
      <c r="C137" s="31" t="s">
        <v>21</v>
      </c>
      <c r="D137" s="30" t="s">
        <v>57</v>
      </c>
      <c r="E137" s="30" t="s">
        <v>57</v>
      </c>
      <c r="F137" s="39" t="s">
        <v>23</v>
      </c>
      <c r="G137" s="30" t="s">
        <v>57</v>
      </c>
      <c r="H137" s="30" t="s">
        <v>57</v>
      </c>
      <c r="I137" s="39" t="s">
        <v>23</v>
      </c>
      <c r="J137" s="30" t="s">
        <v>57</v>
      </c>
      <c r="K137" s="30" t="s">
        <v>57</v>
      </c>
      <c r="L137" s="39" t="s">
        <v>23</v>
      </c>
      <c r="O137" s="31" t="s">
        <v>65</v>
      </c>
      <c r="P137" s="31" t="s">
        <v>24</v>
      </c>
      <c r="Q137" s="78" t="s">
        <v>6</v>
      </c>
      <c r="R137" s="79" t="s">
        <v>25</v>
      </c>
      <c r="S137" s="80" t="s">
        <v>26</v>
      </c>
      <c r="T137" s="81" t="s">
        <v>27</v>
      </c>
      <c r="U137" s="80" t="s">
        <v>28</v>
      </c>
    </row>
    <row r="138" spans="1:21" ht="13.5" thickTop="1" x14ac:dyDescent="0.2">
      <c r="A138" s="6" t="s">
        <v>29</v>
      </c>
      <c r="B138" s="7">
        <v>34512</v>
      </c>
      <c r="C138" s="7">
        <v>1113</v>
      </c>
      <c r="D138" s="7">
        <v>317</v>
      </c>
      <c r="E138" s="7">
        <v>36</v>
      </c>
      <c r="F138" s="7">
        <v>89</v>
      </c>
      <c r="G138" s="7">
        <v>311</v>
      </c>
      <c r="H138" s="7">
        <v>33</v>
      </c>
      <c r="I138" s="7">
        <v>90</v>
      </c>
      <c r="J138" s="7">
        <v>749</v>
      </c>
      <c r="K138" s="7">
        <v>142</v>
      </c>
      <c r="L138" s="7">
        <v>81</v>
      </c>
      <c r="O138" s="7">
        <v>31574</v>
      </c>
      <c r="P138" s="8">
        <f t="shared" ref="P138:P149" si="52">O138/B138</f>
        <v>0.91487019007881321</v>
      </c>
      <c r="Q138" s="82">
        <f t="shared" ref="Q138:Q149" si="53">C138/$C$2</f>
        <v>0.61833333333333329</v>
      </c>
      <c r="R138" s="83">
        <f t="shared" ref="R138:R149" si="54">(C138*D138)/1000</f>
        <v>352.82100000000003</v>
      </c>
      <c r="S138" s="84">
        <f>(R138)/$E$3</f>
        <v>0.56003333333333338</v>
      </c>
      <c r="T138" s="85">
        <f t="shared" ref="T138:T149" si="55">(C138*G138)/1000</f>
        <v>346.14299999999997</v>
      </c>
      <c r="U138" s="84">
        <f>(T138)/$G$3</f>
        <v>0.6410055555555555</v>
      </c>
    </row>
    <row r="139" spans="1:21" x14ac:dyDescent="0.2">
      <c r="A139" s="6" t="s">
        <v>30</v>
      </c>
      <c r="B139" s="7">
        <v>32091</v>
      </c>
      <c r="C139" s="7">
        <v>1107</v>
      </c>
      <c r="D139" s="7">
        <v>247</v>
      </c>
      <c r="E139" s="7">
        <v>35</v>
      </c>
      <c r="F139" s="7">
        <v>86</v>
      </c>
      <c r="G139" s="7">
        <v>332</v>
      </c>
      <c r="H139" s="7">
        <v>33</v>
      </c>
      <c r="I139" s="7">
        <v>90</v>
      </c>
      <c r="J139" s="7">
        <v>700</v>
      </c>
      <c r="K139" s="7">
        <v>147</v>
      </c>
      <c r="L139" s="7">
        <v>79</v>
      </c>
      <c r="O139" s="7">
        <v>33910</v>
      </c>
      <c r="P139" s="8">
        <f t="shared" si="52"/>
        <v>1.0566825589729207</v>
      </c>
      <c r="Q139" s="82">
        <f t="shared" si="53"/>
        <v>0.61499999999999999</v>
      </c>
      <c r="R139" s="83">
        <f t="shared" si="54"/>
        <v>273.42899999999997</v>
      </c>
      <c r="S139" s="84">
        <f t="shared" ref="S139:S151" si="56">(R139)/$E$3</f>
        <v>0.43401428571428569</v>
      </c>
      <c r="T139" s="85">
        <f t="shared" si="55"/>
        <v>367.524</v>
      </c>
      <c r="U139" s="84">
        <f t="shared" ref="U139:U151" si="57">(T139)/$G$3</f>
        <v>0.68059999999999998</v>
      </c>
    </row>
    <row r="140" spans="1:21" x14ac:dyDescent="0.2">
      <c r="A140" s="6" t="s">
        <v>31</v>
      </c>
      <c r="B140" s="7">
        <v>36237</v>
      </c>
      <c r="C140" s="7">
        <v>1169</v>
      </c>
      <c r="D140" s="7">
        <v>270</v>
      </c>
      <c r="E140" s="7">
        <v>37</v>
      </c>
      <c r="F140" s="7">
        <v>86</v>
      </c>
      <c r="G140" s="7">
        <v>262</v>
      </c>
      <c r="H140" s="7">
        <v>29</v>
      </c>
      <c r="I140" s="7">
        <v>89</v>
      </c>
      <c r="J140" s="7">
        <v>714</v>
      </c>
      <c r="K140" s="7">
        <v>140</v>
      </c>
      <c r="L140" s="7">
        <v>82</v>
      </c>
      <c r="O140" s="7">
        <v>34167</v>
      </c>
      <c r="P140" s="8">
        <f t="shared" si="52"/>
        <v>0.94287606589949502</v>
      </c>
      <c r="Q140" s="82">
        <f t="shared" si="53"/>
        <v>0.64944444444444449</v>
      </c>
      <c r="R140" s="83">
        <f t="shared" si="54"/>
        <v>315.63</v>
      </c>
      <c r="S140" s="84">
        <f t="shared" si="56"/>
        <v>0.501</v>
      </c>
      <c r="T140" s="85">
        <f t="shared" si="55"/>
        <v>306.27800000000002</v>
      </c>
      <c r="U140" s="84">
        <f t="shared" si="57"/>
        <v>0.56718148148148151</v>
      </c>
    </row>
    <row r="141" spans="1:21" x14ac:dyDescent="0.2">
      <c r="A141" s="6" t="s">
        <v>32</v>
      </c>
      <c r="B141" s="7">
        <v>35222</v>
      </c>
      <c r="C141" s="7">
        <v>1174</v>
      </c>
      <c r="D141" s="7">
        <v>274</v>
      </c>
      <c r="E141" s="7">
        <v>32</v>
      </c>
      <c r="F141" s="7">
        <v>89</v>
      </c>
      <c r="G141" s="7">
        <v>275</v>
      </c>
      <c r="H141" s="7">
        <v>30</v>
      </c>
      <c r="I141" s="7">
        <v>89</v>
      </c>
      <c r="J141" s="7">
        <v>748</v>
      </c>
      <c r="K141" s="7">
        <v>101</v>
      </c>
      <c r="L141" s="7">
        <v>86</v>
      </c>
      <c r="O141" s="7">
        <v>32396</v>
      </c>
      <c r="P141" s="8">
        <f t="shared" si="52"/>
        <v>0.91976605530634259</v>
      </c>
      <c r="Q141" s="82">
        <f t="shared" si="53"/>
        <v>0.65222222222222226</v>
      </c>
      <c r="R141" s="83">
        <f t="shared" si="54"/>
        <v>321.67599999999999</v>
      </c>
      <c r="S141" s="84">
        <f t="shared" si="56"/>
        <v>0.51059682539682538</v>
      </c>
      <c r="T141" s="85">
        <f t="shared" si="55"/>
        <v>322.85000000000002</v>
      </c>
      <c r="U141" s="84">
        <f t="shared" si="57"/>
        <v>0.59787037037037039</v>
      </c>
    </row>
    <row r="142" spans="1:21" x14ac:dyDescent="0.2">
      <c r="A142" s="6" t="s">
        <v>33</v>
      </c>
      <c r="B142" s="7">
        <v>35651</v>
      </c>
      <c r="C142" s="7">
        <v>1150</v>
      </c>
      <c r="D142" s="7">
        <v>273</v>
      </c>
      <c r="E142" s="7">
        <v>28</v>
      </c>
      <c r="F142" s="7">
        <v>89</v>
      </c>
      <c r="G142" s="7">
        <v>278</v>
      </c>
      <c r="H142" s="7">
        <v>27</v>
      </c>
      <c r="I142" s="7">
        <v>90</v>
      </c>
      <c r="J142" s="7">
        <v>739</v>
      </c>
      <c r="K142" s="7">
        <v>99</v>
      </c>
      <c r="L142" s="7">
        <v>86</v>
      </c>
      <c r="O142" s="7">
        <v>32716</v>
      </c>
      <c r="P142" s="8">
        <f t="shared" si="52"/>
        <v>0.91767411853804948</v>
      </c>
      <c r="Q142" s="82">
        <f t="shared" si="53"/>
        <v>0.63888888888888884</v>
      </c>
      <c r="R142" s="83">
        <f t="shared" si="54"/>
        <v>313.95</v>
      </c>
      <c r="S142" s="84">
        <f t="shared" si="56"/>
        <v>0.49833333333333329</v>
      </c>
      <c r="T142" s="85">
        <f t="shared" si="55"/>
        <v>319.7</v>
      </c>
      <c r="U142" s="84">
        <f t="shared" si="57"/>
        <v>0.59203703703703703</v>
      </c>
    </row>
    <row r="143" spans="1:21" x14ac:dyDescent="0.2">
      <c r="A143" s="6" t="s">
        <v>34</v>
      </c>
      <c r="B143" s="7">
        <v>35206</v>
      </c>
      <c r="C143" s="7">
        <v>1174</v>
      </c>
      <c r="D143" s="7">
        <v>318</v>
      </c>
      <c r="E143" s="7">
        <v>35</v>
      </c>
      <c r="F143" s="7">
        <v>89</v>
      </c>
      <c r="G143" s="7">
        <v>283</v>
      </c>
      <c r="H143" s="7">
        <v>24</v>
      </c>
      <c r="I143" s="7">
        <v>91</v>
      </c>
      <c r="J143" s="7">
        <v>693</v>
      </c>
      <c r="K143" s="7">
        <v>115</v>
      </c>
      <c r="L143" s="7">
        <v>82</v>
      </c>
      <c r="O143" s="7">
        <v>31812</v>
      </c>
      <c r="P143" s="8">
        <f t="shared" si="52"/>
        <v>0.9035959779583026</v>
      </c>
      <c r="Q143" s="82">
        <f t="shared" si="53"/>
        <v>0.65222222222222226</v>
      </c>
      <c r="R143" s="83">
        <f t="shared" si="54"/>
        <v>373.33199999999999</v>
      </c>
      <c r="S143" s="84">
        <f t="shared" si="56"/>
        <v>0.59259047619047622</v>
      </c>
      <c r="T143" s="85">
        <f t="shared" si="55"/>
        <v>332.24200000000002</v>
      </c>
      <c r="U143" s="84">
        <f t="shared" si="57"/>
        <v>0.61526296296296301</v>
      </c>
    </row>
    <row r="144" spans="1:21" x14ac:dyDescent="0.2">
      <c r="A144" s="6" t="s">
        <v>35</v>
      </c>
      <c r="B144" s="7">
        <v>34862</v>
      </c>
      <c r="C144" s="7">
        <v>1125</v>
      </c>
      <c r="D144" s="7">
        <v>244</v>
      </c>
      <c r="E144" s="7">
        <v>38</v>
      </c>
      <c r="F144" s="7">
        <v>84</v>
      </c>
      <c r="G144" s="7">
        <v>254</v>
      </c>
      <c r="H144" s="7">
        <v>18</v>
      </c>
      <c r="I144" s="7">
        <v>93</v>
      </c>
      <c r="J144" s="7">
        <v>737</v>
      </c>
      <c r="K144" s="7">
        <v>65</v>
      </c>
      <c r="L144" s="7">
        <v>91</v>
      </c>
      <c r="O144" s="7">
        <v>32994</v>
      </c>
      <c r="P144" s="8">
        <f t="shared" si="52"/>
        <v>0.94641730250702771</v>
      </c>
      <c r="Q144" s="82">
        <f t="shared" si="53"/>
        <v>0.625</v>
      </c>
      <c r="R144" s="83">
        <f t="shared" si="54"/>
        <v>274.5</v>
      </c>
      <c r="S144" s="84">
        <f t="shared" si="56"/>
        <v>0.43571428571428572</v>
      </c>
      <c r="T144" s="85">
        <f t="shared" si="55"/>
        <v>285.75</v>
      </c>
      <c r="U144" s="84">
        <f t="shared" si="57"/>
        <v>0.52916666666666667</v>
      </c>
    </row>
    <row r="145" spans="1:21" x14ac:dyDescent="0.2">
      <c r="A145" s="6" t="s">
        <v>36</v>
      </c>
      <c r="B145" s="7">
        <v>35933</v>
      </c>
      <c r="C145" s="7">
        <v>1159</v>
      </c>
      <c r="D145" s="7">
        <v>242</v>
      </c>
      <c r="E145" s="7">
        <v>45</v>
      </c>
      <c r="F145" s="7">
        <v>81</v>
      </c>
      <c r="G145" s="7">
        <v>268</v>
      </c>
      <c r="H145" s="7">
        <v>15</v>
      </c>
      <c r="I145" s="7">
        <v>94</v>
      </c>
      <c r="J145" s="7">
        <v>585</v>
      </c>
      <c r="K145" s="7">
        <v>109</v>
      </c>
      <c r="L145" s="7">
        <v>80</v>
      </c>
      <c r="O145" s="7">
        <v>33113</v>
      </c>
      <c r="P145" s="8">
        <f t="shared" si="52"/>
        <v>0.92152060779784595</v>
      </c>
      <c r="Q145" s="82">
        <f t="shared" si="53"/>
        <v>0.64388888888888884</v>
      </c>
      <c r="R145" s="83">
        <f t="shared" si="54"/>
        <v>280.47800000000001</v>
      </c>
      <c r="S145" s="84">
        <f t="shared" si="56"/>
        <v>0.4452031746031746</v>
      </c>
      <c r="T145" s="85">
        <f t="shared" si="55"/>
        <v>310.61200000000002</v>
      </c>
      <c r="U145" s="84">
        <f t="shared" si="57"/>
        <v>0.5752074074074075</v>
      </c>
    </row>
    <row r="146" spans="1:21" x14ac:dyDescent="0.2">
      <c r="A146" s="6" t="s">
        <v>37</v>
      </c>
      <c r="B146" s="7">
        <v>34675</v>
      </c>
      <c r="C146" s="7">
        <v>1156</v>
      </c>
      <c r="D146" s="7">
        <v>297</v>
      </c>
      <c r="E146" s="7">
        <v>19</v>
      </c>
      <c r="F146" s="7">
        <v>94</v>
      </c>
      <c r="G146" s="7">
        <v>283</v>
      </c>
      <c r="H146" s="7">
        <v>17</v>
      </c>
      <c r="I146" s="7">
        <v>94</v>
      </c>
      <c r="J146" s="7">
        <v>770</v>
      </c>
      <c r="K146" s="7">
        <v>84</v>
      </c>
      <c r="L146" s="7">
        <v>89</v>
      </c>
      <c r="O146" s="7">
        <v>33342</v>
      </c>
      <c r="P146" s="8">
        <f t="shared" si="52"/>
        <v>0.96155731795241528</v>
      </c>
      <c r="Q146" s="82">
        <f t="shared" si="53"/>
        <v>0.64222222222222225</v>
      </c>
      <c r="R146" s="83">
        <f t="shared" si="54"/>
        <v>343.33199999999999</v>
      </c>
      <c r="S146" s="84">
        <f t="shared" si="56"/>
        <v>0.54497142857142855</v>
      </c>
      <c r="T146" s="85">
        <f t="shared" si="55"/>
        <v>327.14800000000002</v>
      </c>
      <c r="U146" s="84">
        <f t="shared" si="57"/>
        <v>0.60582962962962972</v>
      </c>
    </row>
    <row r="147" spans="1:21" x14ac:dyDescent="0.2">
      <c r="A147" s="6" t="s">
        <v>38</v>
      </c>
      <c r="B147" s="7">
        <v>39594</v>
      </c>
      <c r="C147" s="7">
        <v>1277</v>
      </c>
      <c r="D147" s="7">
        <v>284</v>
      </c>
      <c r="E147" s="7">
        <v>26</v>
      </c>
      <c r="F147" s="7">
        <v>91</v>
      </c>
      <c r="G147" s="7">
        <v>288</v>
      </c>
      <c r="H147" s="7">
        <v>18</v>
      </c>
      <c r="I147" s="7">
        <v>94</v>
      </c>
      <c r="J147" s="7">
        <v>720</v>
      </c>
      <c r="K147" s="7">
        <v>81</v>
      </c>
      <c r="L147" s="7">
        <v>89</v>
      </c>
      <c r="O147" s="7">
        <v>32814</v>
      </c>
      <c r="P147" s="8">
        <f t="shared" si="52"/>
        <v>0.82876193362630701</v>
      </c>
      <c r="Q147" s="82">
        <f t="shared" si="53"/>
        <v>0.70944444444444443</v>
      </c>
      <c r="R147" s="83">
        <f t="shared" si="54"/>
        <v>362.66800000000001</v>
      </c>
      <c r="S147" s="84">
        <f t="shared" si="56"/>
        <v>0.5756634920634921</v>
      </c>
      <c r="T147" s="85">
        <f t="shared" si="55"/>
        <v>367.77600000000001</v>
      </c>
      <c r="U147" s="84">
        <f t="shared" si="57"/>
        <v>0.68106666666666671</v>
      </c>
    </row>
    <row r="148" spans="1:21" x14ac:dyDescent="0.2">
      <c r="A148" s="6" t="s">
        <v>39</v>
      </c>
      <c r="B148" s="7">
        <v>35781</v>
      </c>
      <c r="C148" s="7">
        <v>1193</v>
      </c>
      <c r="D148" s="7">
        <v>319</v>
      </c>
      <c r="E148" s="7">
        <v>64</v>
      </c>
      <c r="F148" s="7">
        <v>80</v>
      </c>
      <c r="G148" s="7">
        <v>311</v>
      </c>
      <c r="H148" s="7">
        <v>36</v>
      </c>
      <c r="I148" s="7">
        <v>89</v>
      </c>
      <c r="J148" s="7">
        <v>872</v>
      </c>
      <c r="K148" s="7">
        <v>143</v>
      </c>
      <c r="L148" s="7">
        <v>84</v>
      </c>
      <c r="O148" s="7">
        <v>31407</v>
      </c>
      <c r="P148" s="8">
        <f t="shared" si="52"/>
        <v>0.87775635113607786</v>
      </c>
      <c r="Q148" s="82">
        <f t="shared" si="53"/>
        <v>0.6627777777777778</v>
      </c>
      <c r="R148" s="83">
        <f t="shared" si="54"/>
        <v>380.56700000000001</v>
      </c>
      <c r="S148" s="84">
        <f t="shared" si="56"/>
        <v>0.60407460317460315</v>
      </c>
      <c r="T148" s="85">
        <f t="shared" si="55"/>
        <v>371.02300000000002</v>
      </c>
      <c r="U148" s="84">
        <f t="shared" si="57"/>
        <v>0.68707962962962965</v>
      </c>
    </row>
    <row r="149" spans="1:21" ht="13.5" thickBot="1" x14ac:dyDescent="0.25">
      <c r="A149" s="6" t="s">
        <v>40</v>
      </c>
      <c r="B149" s="7">
        <v>34662</v>
      </c>
      <c r="C149" s="7">
        <v>1118</v>
      </c>
      <c r="D149" s="7">
        <v>291</v>
      </c>
      <c r="E149" s="7">
        <v>37</v>
      </c>
      <c r="F149" s="7">
        <v>87</v>
      </c>
      <c r="G149" s="7">
        <v>283</v>
      </c>
      <c r="H149" s="7">
        <v>30</v>
      </c>
      <c r="I149" s="7">
        <v>90</v>
      </c>
      <c r="J149" s="7">
        <v>845</v>
      </c>
      <c r="K149" s="7">
        <v>125</v>
      </c>
      <c r="L149" s="7">
        <v>85</v>
      </c>
      <c r="O149" s="7">
        <v>34536</v>
      </c>
      <c r="P149" s="8">
        <f t="shared" si="52"/>
        <v>0.99636489527436389</v>
      </c>
      <c r="Q149" s="82">
        <f t="shared" si="53"/>
        <v>0.62111111111111106</v>
      </c>
      <c r="R149" s="83">
        <f t="shared" si="54"/>
        <v>325.33800000000002</v>
      </c>
      <c r="S149" s="84">
        <f t="shared" si="56"/>
        <v>0.51640952380952387</v>
      </c>
      <c r="T149" s="85">
        <f t="shared" si="55"/>
        <v>316.39400000000001</v>
      </c>
      <c r="U149" s="84">
        <f t="shared" si="57"/>
        <v>0.58591481481481478</v>
      </c>
    </row>
    <row r="150" spans="1:21" ht="13.5" thickTop="1" x14ac:dyDescent="0.2">
      <c r="A150" s="9" t="s">
        <v>75</v>
      </c>
      <c r="B150" s="10">
        <f t="shared" ref="B150:J150" si="58">SUM(B138:B149)</f>
        <v>424426</v>
      </c>
      <c r="C150" s="10">
        <f t="shared" si="58"/>
        <v>13915</v>
      </c>
      <c r="D150" s="10">
        <f t="shared" si="58"/>
        <v>3376</v>
      </c>
      <c r="E150" s="10">
        <f>SUM(E138:E149)</f>
        <v>432</v>
      </c>
      <c r="F150" s="10">
        <f>SUM(F138:F149)</f>
        <v>1045</v>
      </c>
      <c r="G150" s="10">
        <f>SUM(G138:G149)</f>
        <v>3428</v>
      </c>
      <c r="H150" s="10">
        <f>SUM(H138:H149)</f>
        <v>310</v>
      </c>
      <c r="I150" s="10">
        <f>SUM(I138:I149)</f>
        <v>1093</v>
      </c>
      <c r="J150" s="10">
        <f t="shared" si="58"/>
        <v>8872</v>
      </c>
      <c r="K150" s="10">
        <f>SUM(K138:K149)</f>
        <v>1351</v>
      </c>
      <c r="L150" s="10">
        <f>SUM(L138:L149)</f>
        <v>1014</v>
      </c>
      <c r="O150" s="10">
        <f>SUM(O138:O149)</f>
        <v>394781</v>
      </c>
      <c r="P150" s="33">
        <f>SUM(P138:P149)</f>
        <v>11.187843375047963</v>
      </c>
      <c r="Q150" s="86"/>
      <c r="R150" s="87"/>
      <c r="S150" s="88"/>
      <c r="T150" s="89"/>
      <c r="U150" s="88"/>
    </row>
    <row r="151" spans="1:21" ht="13.5" thickBot="1" x14ac:dyDescent="0.25">
      <c r="A151" s="12" t="s">
        <v>76</v>
      </c>
      <c r="B151" s="13">
        <f>AVERAGE(B138:B149)</f>
        <v>35368.833333333336</v>
      </c>
      <c r="C151" s="13">
        <f t="shared" ref="C151:J151" si="59">AVERAGE(C138:C149)</f>
        <v>1159.5833333333333</v>
      </c>
      <c r="D151" s="13">
        <f t="shared" si="59"/>
        <v>281.33333333333331</v>
      </c>
      <c r="E151" s="13">
        <f>AVERAGE(E138:E149)</f>
        <v>36</v>
      </c>
      <c r="F151" s="13">
        <f>AVERAGE(F138:F149)</f>
        <v>87.083333333333329</v>
      </c>
      <c r="G151" s="13">
        <f>AVERAGE(G138:G149)</f>
        <v>285.66666666666669</v>
      </c>
      <c r="H151" s="13">
        <f>AVERAGE(H138:H149)</f>
        <v>25.833333333333332</v>
      </c>
      <c r="I151" s="13">
        <f>AVERAGE(I138:I149)</f>
        <v>91.083333333333329</v>
      </c>
      <c r="J151" s="13">
        <f t="shared" si="59"/>
        <v>739.33333333333337</v>
      </c>
      <c r="K151" s="13">
        <f>AVERAGE(K138:K149)</f>
        <v>112.58333333333333</v>
      </c>
      <c r="L151" s="13">
        <f>AVERAGE(L138:L149)</f>
        <v>84.5</v>
      </c>
      <c r="O151" s="13">
        <f>AVERAGE(O138:O149)</f>
        <v>32898.416666666664</v>
      </c>
      <c r="P151" s="18">
        <f>AVERAGE(P138:P149)</f>
        <v>0.93232028125399691</v>
      </c>
      <c r="Q151" s="82">
        <f>C151/$C$2</f>
        <v>0.64421296296296293</v>
      </c>
      <c r="R151" s="83">
        <f>(C151*D151)/1000</f>
        <v>326.22944444444437</v>
      </c>
      <c r="S151" s="84">
        <f t="shared" si="56"/>
        <v>0.51782451499118154</v>
      </c>
      <c r="T151" s="85">
        <f>(C151*G151)/1000</f>
        <v>331.25430555555556</v>
      </c>
      <c r="U151" s="84">
        <f t="shared" si="57"/>
        <v>0.61343389917695479</v>
      </c>
    </row>
    <row r="152" spans="1:21" ht="13.5" thickTop="1" x14ac:dyDescent="0.2"/>
    <row r="154" spans="1:21" ht="13.5" thickBot="1" x14ac:dyDescent="0.25"/>
    <row r="155" spans="1:21" ht="13.5" thickTop="1" x14ac:dyDescent="0.2">
      <c r="A155" s="27" t="s">
        <v>5</v>
      </c>
      <c r="B155" s="63" t="s">
        <v>6</v>
      </c>
      <c r="C155" s="63" t="s">
        <v>6</v>
      </c>
      <c r="D155" s="63" t="s">
        <v>49</v>
      </c>
      <c r="E155" s="63" t="s">
        <v>50</v>
      </c>
      <c r="F155" s="38" t="s">
        <v>2</v>
      </c>
      <c r="G155" s="63" t="s">
        <v>51</v>
      </c>
      <c r="H155" s="63" t="s">
        <v>52</v>
      </c>
      <c r="I155" s="38" t="s">
        <v>3</v>
      </c>
      <c r="J155" s="63" t="s">
        <v>53</v>
      </c>
      <c r="K155" s="63" t="s">
        <v>54</v>
      </c>
      <c r="L155" s="38" t="s">
        <v>14</v>
      </c>
      <c r="O155" s="28" t="s">
        <v>63</v>
      </c>
      <c r="P155" s="28" t="s">
        <v>55</v>
      </c>
      <c r="Q155" s="74" t="s">
        <v>16</v>
      </c>
      <c r="R155" s="75" t="s">
        <v>17</v>
      </c>
      <c r="S155" s="76" t="s">
        <v>18</v>
      </c>
      <c r="T155" s="77" t="s">
        <v>16</v>
      </c>
      <c r="U155" s="76" t="s">
        <v>16</v>
      </c>
    </row>
    <row r="156" spans="1:21" ht="13.5" thickBot="1" x14ac:dyDescent="0.25">
      <c r="A156" s="29" t="s">
        <v>77</v>
      </c>
      <c r="B156" s="30" t="s">
        <v>20</v>
      </c>
      <c r="C156" s="31" t="s">
        <v>21</v>
      </c>
      <c r="D156" s="30" t="s">
        <v>57</v>
      </c>
      <c r="E156" s="30" t="s">
        <v>57</v>
      </c>
      <c r="F156" s="39" t="s">
        <v>23</v>
      </c>
      <c r="G156" s="30" t="s">
        <v>57</v>
      </c>
      <c r="H156" s="30" t="s">
        <v>57</v>
      </c>
      <c r="I156" s="39" t="s">
        <v>23</v>
      </c>
      <c r="J156" s="30" t="s">
        <v>57</v>
      </c>
      <c r="K156" s="30" t="s">
        <v>57</v>
      </c>
      <c r="L156" s="39" t="s">
        <v>23</v>
      </c>
      <c r="O156" s="31" t="s">
        <v>65</v>
      </c>
      <c r="P156" s="31" t="s">
        <v>24</v>
      </c>
      <c r="Q156" s="78" t="s">
        <v>6</v>
      </c>
      <c r="R156" s="79" t="s">
        <v>25</v>
      </c>
      <c r="S156" s="80" t="s">
        <v>26</v>
      </c>
      <c r="T156" s="81" t="s">
        <v>27</v>
      </c>
      <c r="U156" s="80" t="s">
        <v>28</v>
      </c>
    </row>
    <row r="157" spans="1:21" ht="13.5" thickTop="1" x14ac:dyDescent="0.2">
      <c r="A157" s="6" t="s">
        <v>29</v>
      </c>
      <c r="B157" s="7">
        <v>35190</v>
      </c>
      <c r="C157" s="7">
        <v>1135</v>
      </c>
      <c r="D157" s="7">
        <v>278</v>
      </c>
      <c r="E157" s="7">
        <v>38</v>
      </c>
      <c r="F157" s="7">
        <v>86</v>
      </c>
      <c r="G157" s="7">
        <v>282</v>
      </c>
      <c r="H157" s="7">
        <v>29</v>
      </c>
      <c r="I157" s="7">
        <v>89</v>
      </c>
      <c r="J157" s="7">
        <v>717</v>
      </c>
      <c r="K157" s="7">
        <v>125</v>
      </c>
      <c r="L157" s="7">
        <v>83</v>
      </c>
      <c r="O157" s="7">
        <v>36983</v>
      </c>
      <c r="P157" s="8">
        <f t="shared" ref="P157:P168" si="60">O157/B157</f>
        <v>1.0509519749928957</v>
      </c>
      <c r="Q157" s="82">
        <f t="shared" ref="Q157:Q168" si="61">C157/$C$2</f>
        <v>0.63055555555555554</v>
      </c>
      <c r="R157" s="83">
        <f t="shared" ref="R157:R168" si="62">(C157*D157)/1000</f>
        <v>315.52999999999997</v>
      </c>
      <c r="S157" s="84">
        <f>(R157)/$E$3</f>
        <v>0.50084126984126975</v>
      </c>
      <c r="T157" s="85">
        <f t="shared" ref="T157:T168" si="63">(C157*G157)/1000</f>
        <v>320.07</v>
      </c>
      <c r="U157" s="84">
        <f>(T157)/$G$3</f>
        <v>0.59272222222222226</v>
      </c>
    </row>
    <row r="158" spans="1:21" x14ac:dyDescent="0.2">
      <c r="A158" s="6" t="s">
        <v>30</v>
      </c>
      <c r="B158" s="7">
        <v>30223</v>
      </c>
      <c r="C158" s="7">
        <v>1079</v>
      </c>
      <c r="D158" s="7">
        <v>294</v>
      </c>
      <c r="E158" s="7">
        <v>52</v>
      </c>
      <c r="F158" s="7">
        <v>83</v>
      </c>
      <c r="G158" s="7">
        <v>258</v>
      </c>
      <c r="H158" s="7">
        <v>35</v>
      </c>
      <c r="I158" s="7">
        <v>86</v>
      </c>
      <c r="J158" s="7">
        <v>841</v>
      </c>
      <c r="K158" s="7">
        <v>195</v>
      </c>
      <c r="L158" s="7">
        <v>76</v>
      </c>
      <c r="O158" s="7">
        <v>31325</v>
      </c>
      <c r="P158" s="8">
        <f t="shared" si="60"/>
        <v>1.0364622969261821</v>
      </c>
      <c r="Q158" s="82">
        <f t="shared" si="61"/>
        <v>0.59944444444444445</v>
      </c>
      <c r="R158" s="83">
        <f t="shared" si="62"/>
        <v>317.226</v>
      </c>
      <c r="S158" s="84">
        <f t="shared" ref="S158:S170" si="64">(R158)/$E$3</f>
        <v>0.50353333333333328</v>
      </c>
      <c r="T158" s="85">
        <f t="shared" si="63"/>
        <v>278.38200000000001</v>
      </c>
      <c r="U158" s="84">
        <f t="shared" ref="U158:U170" si="65">(T158)/$G$3</f>
        <v>0.51552222222222222</v>
      </c>
    </row>
    <row r="159" spans="1:21" x14ac:dyDescent="0.2">
      <c r="A159" s="6" t="s">
        <v>31</v>
      </c>
      <c r="B159" s="7">
        <v>35199</v>
      </c>
      <c r="C159" s="7">
        <v>1135</v>
      </c>
      <c r="D159" s="7">
        <v>320</v>
      </c>
      <c r="E159" s="7">
        <v>54</v>
      </c>
      <c r="F159" s="7">
        <v>83</v>
      </c>
      <c r="G159" s="7">
        <v>305</v>
      </c>
      <c r="H159" s="7">
        <v>42</v>
      </c>
      <c r="I159" s="7">
        <v>86</v>
      </c>
      <c r="J159" s="7">
        <v>838</v>
      </c>
      <c r="K159" s="7">
        <v>208</v>
      </c>
      <c r="L159" s="7">
        <v>74</v>
      </c>
      <c r="O159" s="7">
        <v>34595</v>
      </c>
      <c r="P159" s="8">
        <f t="shared" si="60"/>
        <v>0.98284042160288643</v>
      </c>
      <c r="Q159" s="82">
        <f t="shared" si="61"/>
        <v>0.63055555555555554</v>
      </c>
      <c r="R159" s="83">
        <f t="shared" si="62"/>
        <v>363.2</v>
      </c>
      <c r="S159" s="84">
        <f t="shared" si="64"/>
        <v>0.57650793650793652</v>
      </c>
      <c r="T159" s="85">
        <f t="shared" si="63"/>
        <v>346.17500000000001</v>
      </c>
      <c r="U159" s="84">
        <f t="shared" si="65"/>
        <v>0.64106481481481481</v>
      </c>
    </row>
    <row r="160" spans="1:21" x14ac:dyDescent="0.2">
      <c r="A160" s="6" t="s">
        <v>32</v>
      </c>
      <c r="B160" s="7">
        <v>37183</v>
      </c>
      <c r="C160" s="7">
        <v>1239</v>
      </c>
      <c r="D160" s="7">
        <v>274</v>
      </c>
      <c r="E160" s="7">
        <v>27</v>
      </c>
      <c r="F160" s="7">
        <v>90</v>
      </c>
      <c r="G160" s="7">
        <v>381</v>
      </c>
      <c r="H160" s="7">
        <v>28</v>
      </c>
      <c r="I160" s="7">
        <v>92</v>
      </c>
      <c r="J160" s="7">
        <v>837</v>
      </c>
      <c r="K160" s="7">
        <v>122</v>
      </c>
      <c r="L160" s="7">
        <v>85</v>
      </c>
      <c r="O160" s="7">
        <v>33314</v>
      </c>
      <c r="P160" s="8">
        <f t="shared" si="60"/>
        <v>0.89594707258693485</v>
      </c>
      <c r="Q160" s="82">
        <f t="shared" si="61"/>
        <v>0.68833333333333335</v>
      </c>
      <c r="R160" s="83">
        <f t="shared" si="62"/>
        <v>339.48599999999999</v>
      </c>
      <c r="S160" s="84">
        <f t="shared" si="64"/>
        <v>0.5388666666666666</v>
      </c>
      <c r="T160" s="85">
        <f t="shared" si="63"/>
        <v>472.05900000000003</v>
      </c>
      <c r="U160" s="84">
        <f t="shared" si="65"/>
        <v>0.87418333333333342</v>
      </c>
    </row>
    <row r="161" spans="1:21" x14ac:dyDescent="0.2">
      <c r="A161" s="6" t="s">
        <v>33</v>
      </c>
      <c r="B161" s="7">
        <v>39039</v>
      </c>
      <c r="C161" s="7">
        <v>1259</v>
      </c>
      <c r="D161" s="7">
        <v>249</v>
      </c>
      <c r="E161" s="7">
        <v>20</v>
      </c>
      <c r="F161" s="7">
        <v>92</v>
      </c>
      <c r="G161" s="7">
        <v>365</v>
      </c>
      <c r="H161" s="7">
        <v>13</v>
      </c>
      <c r="I161" s="7">
        <v>97</v>
      </c>
      <c r="J161" s="7">
        <v>815</v>
      </c>
      <c r="K161" s="7">
        <v>60</v>
      </c>
      <c r="L161" s="7">
        <v>93</v>
      </c>
      <c r="O161" s="7">
        <v>32553</v>
      </c>
      <c r="P161" s="8">
        <f t="shared" si="60"/>
        <v>0.83385844924306463</v>
      </c>
      <c r="Q161" s="82">
        <f t="shared" si="61"/>
        <v>0.69944444444444442</v>
      </c>
      <c r="R161" s="83">
        <f t="shared" si="62"/>
        <v>313.49099999999999</v>
      </c>
      <c r="S161" s="84">
        <f t="shared" si="64"/>
        <v>0.49760476190476188</v>
      </c>
      <c r="T161" s="85">
        <f t="shared" si="63"/>
        <v>459.53500000000003</v>
      </c>
      <c r="U161" s="84">
        <f t="shared" si="65"/>
        <v>0.85099074074074077</v>
      </c>
    </row>
    <row r="162" spans="1:21" x14ac:dyDescent="0.2">
      <c r="A162" s="6" t="s">
        <v>34</v>
      </c>
      <c r="B162" s="7">
        <v>37147</v>
      </c>
      <c r="C162" s="7">
        <v>1238</v>
      </c>
      <c r="D162" s="7">
        <v>260</v>
      </c>
      <c r="E162" s="7">
        <v>33</v>
      </c>
      <c r="F162" s="7">
        <v>87</v>
      </c>
      <c r="G162" s="7">
        <v>268</v>
      </c>
      <c r="H162" s="7">
        <v>12</v>
      </c>
      <c r="I162" s="7">
        <v>96</v>
      </c>
      <c r="J162" s="7">
        <v>750</v>
      </c>
      <c r="K162" s="7">
        <v>88</v>
      </c>
      <c r="L162" s="7">
        <v>88</v>
      </c>
      <c r="O162" s="7">
        <v>31039</v>
      </c>
      <c r="P162" s="8">
        <f t="shared" si="60"/>
        <v>0.8355721861792339</v>
      </c>
      <c r="Q162" s="82">
        <f t="shared" si="61"/>
        <v>0.68777777777777782</v>
      </c>
      <c r="R162" s="83">
        <f t="shared" si="62"/>
        <v>321.88</v>
      </c>
      <c r="S162" s="84">
        <f t="shared" si="64"/>
        <v>0.51092063492063489</v>
      </c>
      <c r="T162" s="85">
        <f t="shared" si="63"/>
        <v>331.78399999999999</v>
      </c>
      <c r="U162" s="84">
        <f t="shared" si="65"/>
        <v>0.61441481481481475</v>
      </c>
    </row>
    <row r="163" spans="1:21" x14ac:dyDescent="0.2">
      <c r="A163" s="6" t="s">
        <v>35</v>
      </c>
      <c r="B163" s="7">
        <v>38718</v>
      </c>
      <c r="C163" s="7">
        <v>1249</v>
      </c>
      <c r="D163" s="7">
        <v>241</v>
      </c>
      <c r="E163" s="7">
        <v>16</v>
      </c>
      <c r="F163" s="7">
        <v>94</v>
      </c>
      <c r="G163" s="7">
        <v>294</v>
      </c>
      <c r="H163" s="7">
        <v>13</v>
      </c>
      <c r="I163" s="7">
        <v>95</v>
      </c>
      <c r="J163" s="7">
        <v>569</v>
      </c>
      <c r="K163" s="7">
        <v>32</v>
      </c>
      <c r="L163" s="7">
        <v>94</v>
      </c>
      <c r="O163" s="7">
        <v>36823</v>
      </c>
      <c r="P163" s="8">
        <f t="shared" si="60"/>
        <v>0.95105635621674678</v>
      </c>
      <c r="Q163" s="82">
        <f t="shared" si="61"/>
        <v>0.69388888888888889</v>
      </c>
      <c r="R163" s="83">
        <f t="shared" si="62"/>
        <v>301.00900000000001</v>
      </c>
      <c r="S163" s="84">
        <f t="shared" si="64"/>
        <v>0.47779206349206349</v>
      </c>
      <c r="T163" s="85">
        <f t="shared" si="63"/>
        <v>367.20600000000002</v>
      </c>
      <c r="U163" s="84">
        <f t="shared" si="65"/>
        <v>0.68001111111111112</v>
      </c>
    </row>
    <row r="164" spans="1:21" x14ac:dyDescent="0.2">
      <c r="A164" s="6" t="s">
        <v>36</v>
      </c>
      <c r="B164" s="7">
        <v>40482</v>
      </c>
      <c r="C164" s="7">
        <v>1306</v>
      </c>
      <c r="D164" s="7">
        <v>270</v>
      </c>
      <c r="E164" s="7">
        <v>29</v>
      </c>
      <c r="F164" s="7">
        <v>90</v>
      </c>
      <c r="G164" s="7">
        <v>279</v>
      </c>
      <c r="H164" s="7">
        <v>10</v>
      </c>
      <c r="I164" s="7">
        <v>96</v>
      </c>
      <c r="J164" s="7">
        <v>830</v>
      </c>
      <c r="K164" s="7">
        <v>41</v>
      </c>
      <c r="L164" s="7">
        <v>95</v>
      </c>
      <c r="O164" s="7">
        <v>37121</v>
      </c>
      <c r="P164" s="8">
        <f t="shared" si="60"/>
        <v>0.91697544587717994</v>
      </c>
      <c r="Q164" s="82">
        <f t="shared" si="61"/>
        <v>0.72555555555555551</v>
      </c>
      <c r="R164" s="83">
        <f t="shared" si="62"/>
        <v>352.62</v>
      </c>
      <c r="S164" s="84">
        <f t="shared" si="64"/>
        <v>0.55971428571428572</v>
      </c>
      <c r="T164" s="85">
        <f t="shared" si="63"/>
        <v>364.37400000000002</v>
      </c>
      <c r="U164" s="84">
        <f t="shared" si="65"/>
        <v>0.67476666666666674</v>
      </c>
    </row>
    <row r="165" spans="1:21" x14ac:dyDescent="0.2">
      <c r="A165" s="6" t="s">
        <v>37</v>
      </c>
      <c r="B165" s="7">
        <v>42717</v>
      </c>
      <c r="C165" s="7">
        <v>1424</v>
      </c>
      <c r="D165" s="7">
        <v>280</v>
      </c>
      <c r="E165" s="7">
        <v>23</v>
      </c>
      <c r="F165" s="7">
        <v>92</v>
      </c>
      <c r="G165" s="7">
        <v>380</v>
      </c>
      <c r="H165" s="7">
        <v>15</v>
      </c>
      <c r="I165" s="7">
        <v>96</v>
      </c>
      <c r="J165" s="7">
        <v>878</v>
      </c>
      <c r="K165" s="7">
        <v>86</v>
      </c>
      <c r="L165" s="7">
        <v>89</v>
      </c>
      <c r="O165" s="7">
        <v>36522</v>
      </c>
      <c r="P165" s="8">
        <f t="shared" si="60"/>
        <v>0.85497577077041931</v>
      </c>
      <c r="Q165" s="82">
        <f t="shared" si="61"/>
        <v>0.7911111111111111</v>
      </c>
      <c r="R165" s="83">
        <f t="shared" si="62"/>
        <v>398.72</v>
      </c>
      <c r="S165" s="84">
        <f t="shared" si="64"/>
        <v>0.63288888888888895</v>
      </c>
      <c r="T165" s="85">
        <f t="shared" si="63"/>
        <v>541.12</v>
      </c>
      <c r="U165" s="84">
        <f t="shared" si="65"/>
        <v>1.0020740740740741</v>
      </c>
    </row>
    <row r="166" spans="1:21" x14ac:dyDescent="0.2">
      <c r="A166" s="6" t="s">
        <v>38</v>
      </c>
      <c r="B166" s="7">
        <v>44396</v>
      </c>
      <c r="C166" s="7">
        <v>1432</v>
      </c>
      <c r="D166" s="7">
        <v>256</v>
      </c>
      <c r="E166" s="7">
        <v>22</v>
      </c>
      <c r="F166" s="7">
        <v>91</v>
      </c>
      <c r="G166" s="7">
        <v>339</v>
      </c>
      <c r="H166" s="7">
        <v>6</v>
      </c>
      <c r="I166" s="7">
        <v>98</v>
      </c>
      <c r="J166" s="7">
        <v>752</v>
      </c>
      <c r="K166" s="7">
        <v>44</v>
      </c>
      <c r="L166" s="7">
        <v>94</v>
      </c>
      <c r="O166" s="7">
        <v>38032</v>
      </c>
      <c r="P166" s="8">
        <f t="shared" si="60"/>
        <v>0.8566537525903235</v>
      </c>
      <c r="Q166" s="82">
        <f t="shared" si="61"/>
        <v>0.79555555555555557</v>
      </c>
      <c r="R166" s="83">
        <f t="shared" si="62"/>
        <v>366.59199999999998</v>
      </c>
      <c r="S166" s="84">
        <f t="shared" si="64"/>
        <v>0.58189206349206346</v>
      </c>
      <c r="T166" s="85">
        <f t="shared" si="63"/>
        <v>485.44799999999998</v>
      </c>
      <c r="U166" s="84">
        <f t="shared" si="65"/>
        <v>0.89897777777777776</v>
      </c>
    </row>
    <row r="167" spans="1:21" x14ac:dyDescent="0.2">
      <c r="A167" s="6" t="s">
        <v>39</v>
      </c>
      <c r="B167" s="7">
        <v>40995</v>
      </c>
      <c r="C167" s="7">
        <v>1367</v>
      </c>
      <c r="D167" s="7">
        <v>264</v>
      </c>
      <c r="E167" s="7">
        <v>18</v>
      </c>
      <c r="F167" s="7">
        <v>93</v>
      </c>
      <c r="G167" s="7">
        <v>283</v>
      </c>
      <c r="H167" s="7">
        <v>14</v>
      </c>
      <c r="I167" s="7">
        <v>94</v>
      </c>
      <c r="J167" s="7">
        <v>722</v>
      </c>
      <c r="K167" s="7">
        <v>48</v>
      </c>
      <c r="L167" s="7">
        <v>93</v>
      </c>
      <c r="O167" s="7">
        <v>38227</v>
      </c>
      <c r="P167" s="8">
        <f t="shared" si="60"/>
        <v>0.93247957067935117</v>
      </c>
      <c r="Q167" s="82">
        <f t="shared" si="61"/>
        <v>0.75944444444444448</v>
      </c>
      <c r="R167" s="83">
        <f t="shared" si="62"/>
        <v>360.88799999999998</v>
      </c>
      <c r="S167" s="84">
        <f t="shared" si="64"/>
        <v>0.57283809523809515</v>
      </c>
      <c r="T167" s="85">
        <f t="shared" si="63"/>
        <v>386.86099999999999</v>
      </c>
      <c r="U167" s="84">
        <f t="shared" si="65"/>
        <v>0.71640925925925925</v>
      </c>
    </row>
    <row r="168" spans="1:21" ht="13.5" thickBot="1" x14ac:dyDescent="0.25">
      <c r="A168" s="6" t="s">
        <v>40</v>
      </c>
      <c r="B168" s="7">
        <v>39536</v>
      </c>
      <c r="C168" s="7">
        <v>1275</v>
      </c>
      <c r="D168" s="7">
        <v>297</v>
      </c>
      <c r="E168" s="7">
        <v>19</v>
      </c>
      <c r="F168" s="7">
        <v>94</v>
      </c>
      <c r="G168" s="7">
        <v>283</v>
      </c>
      <c r="H168" s="7">
        <v>17</v>
      </c>
      <c r="I168" s="7">
        <v>94</v>
      </c>
      <c r="J168" s="7">
        <v>770</v>
      </c>
      <c r="K168" s="7">
        <v>84</v>
      </c>
      <c r="L168" s="7">
        <v>89</v>
      </c>
      <c r="O168" s="7">
        <v>40383</v>
      </c>
      <c r="P168" s="8">
        <f t="shared" si="60"/>
        <v>1.0214235127478755</v>
      </c>
      <c r="Q168" s="82">
        <f t="shared" si="61"/>
        <v>0.70833333333333337</v>
      </c>
      <c r="R168" s="83">
        <f t="shared" si="62"/>
        <v>378.67500000000001</v>
      </c>
      <c r="S168" s="84">
        <f t="shared" si="64"/>
        <v>0.60107142857142859</v>
      </c>
      <c r="T168" s="85">
        <f t="shared" si="63"/>
        <v>360.82499999999999</v>
      </c>
      <c r="U168" s="84">
        <f t="shared" si="65"/>
        <v>0.66819444444444442</v>
      </c>
    </row>
    <row r="169" spans="1:21" ht="13.5" thickTop="1" x14ac:dyDescent="0.2">
      <c r="A169" s="9" t="s">
        <v>78</v>
      </c>
      <c r="B169" s="10">
        <f t="shared" ref="B169:J169" si="66">SUM(B157:B168)</f>
        <v>460825</v>
      </c>
      <c r="C169" s="10">
        <f t="shared" si="66"/>
        <v>15138</v>
      </c>
      <c r="D169" s="10">
        <f t="shared" si="66"/>
        <v>3283</v>
      </c>
      <c r="E169" s="10">
        <f>SUM(E157:E168)</f>
        <v>351</v>
      </c>
      <c r="F169" s="10">
        <f>SUM(F157:F168)</f>
        <v>1075</v>
      </c>
      <c r="G169" s="10">
        <f>SUM(G157:G168)</f>
        <v>3717</v>
      </c>
      <c r="H169" s="10">
        <f>SUM(H157:H168)</f>
        <v>234</v>
      </c>
      <c r="I169" s="10">
        <f>SUM(I157:I168)</f>
        <v>1119</v>
      </c>
      <c r="J169" s="10">
        <f t="shared" si="66"/>
        <v>9319</v>
      </c>
      <c r="K169" s="10">
        <f>SUM(K157:K168)</f>
        <v>1133</v>
      </c>
      <c r="L169" s="10">
        <f>SUM(L157:L168)</f>
        <v>1053</v>
      </c>
      <c r="O169" s="10">
        <f>SUM(O157:O168)</f>
        <v>426917</v>
      </c>
      <c r="P169" s="10">
        <f>SUM(P157:P168)</f>
        <v>11.169196810413094</v>
      </c>
      <c r="Q169" s="86"/>
      <c r="R169" s="87"/>
      <c r="S169" s="88"/>
      <c r="T169" s="89"/>
      <c r="U169" s="88"/>
    </row>
    <row r="170" spans="1:21" ht="13.5" thickBot="1" x14ac:dyDescent="0.25">
      <c r="A170" s="12" t="s">
        <v>79</v>
      </c>
      <c r="B170" s="13">
        <f>AVERAGE(B157:B168)</f>
        <v>38402.083333333336</v>
      </c>
      <c r="C170" s="13">
        <f t="shared" ref="C170:J170" si="67">AVERAGE(C157:C168)</f>
        <v>1261.5</v>
      </c>
      <c r="D170" s="13">
        <f t="shared" si="67"/>
        <v>273.58333333333331</v>
      </c>
      <c r="E170" s="13">
        <f>AVERAGE(E157:E168)</f>
        <v>29.25</v>
      </c>
      <c r="F170" s="13">
        <f>AVERAGE(F157:F168)</f>
        <v>89.583333333333329</v>
      </c>
      <c r="G170" s="13">
        <f>AVERAGE(G157:G168)</f>
        <v>309.75</v>
      </c>
      <c r="H170" s="13">
        <f>AVERAGE(H157:H168)</f>
        <v>19.5</v>
      </c>
      <c r="I170" s="13">
        <f>AVERAGE(I157:I168)</f>
        <v>93.25</v>
      </c>
      <c r="J170" s="13">
        <f t="shared" si="67"/>
        <v>776.58333333333337</v>
      </c>
      <c r="K170" s="13">
        <f>AVERAGE(K157:K168)</f>
        <v>94.416666666666671</v>
      </c>
      <c r="L170" s="13">
        <f>AVERAGE(L157:L168)</f>
        <v>87.75</v>
      </c>
      <c r="O170" s="13">
        <f>AVERAGE(O157:O168)</f>
        <v>35576.416666666664</v>
      </c>
      <c r="P170" s="18">
        <f>AVERAGE(P157:P168)</f>
        <v>0.93076640086775786</v>
      </c>
      <c r="Q170" s="82">
        <f>C170/$C$2</f>
        <v>0.70083333333333331</v>
      </c>
      <c r="R170" s="83">
        <f>(C170*D170)/1000</f>
        <v>345.12537500000002</v>
      </c>
      <c r="S170" s="84">
        <f t="shared" si="64"/>
        <v>0.54781805555555563</v>
      </c>
      <c r="T170" s="85">
        <f>(C170*G170)/1000</f>
        <v>390.74962499999998</v>
      </c>
      <c r="U170" s="84">
        <f t="shared" si="65"/>
        <v>0.72361041666666659</v>
      </c>
    </row>
    <row r="171" spans="1:21" ht="13.5" thickTop="1" x14ac:dyDescent="0.2"/>
    <row r="173" spans="1:21" ht="13.5" thickBot="1" x14ac:dyDescent="0.25"/>
    <row r="174" spans="1:21" ht="13.5" thickTop="1" x14ac:dyDescent="0.2">
      <c r="A174" s="27" t="s">
        <v>5</v>
      </c>
      <c r="B174" s="63" t="s">
        <v>6</v>
      </c>
      <c r="C174" s="63" t="s">
        <v>6</v>
      </c>
      <c r="D174" s="63" t="s">
        <v>49</v>
      </c>
      <c r="E174" s="63" t="s">
        <v>50</v>
      </c>
      <c r="F174" s="38" t="s">
        <v>2</v>
      </c>
      <c r="G174" s="63" t="s">
        <v>51</v>
      </c>
      <c r="H174" s="63" t="s">
        <v>52</v>
      </c>
      <c r="I174" s="38" t="s">
        <v>3</v>
      </c>
      <c r="J174" s="63" t="s">
        <v>53</v>
      </c>
      <c r="K174" s="63" t="s">
        <v>54</v>
      </c>
      <c r="L174" s="38" t="s">
        <v>14</v>
      </c>
      <c r="O174" s="28" t="s">
        <v>63</v>
      </c>
      <c r="P174" s="28" t="s">
        <v>55</v>
      </c>
      <c r="Q174" s="74" t="s">
        <v>16</v>
      </c>
      <c r="R174" s="75" t="s">
        <v>17</v>
      </c>
      <c r="S174" s="76" t="s">
        <v>18</v>
      </c>
      <c r="T174" s="77" t="s">
        <v>16</v>
      </c>
      <c r="U174" s="76" t="s">
        <v>16</v>
      </c>
    </row>
    <row r="175" spans="1:21" ht="13.5" thickBot="1" x14ac:dyDescent="0.25">
      <c r="A175" s="29" t="s">
        <v>80</v>
      </c>
      <c r="B175" s="30" t="s">
        <v>20</v>
      </c>
      <c r="C175" s="31" t="s">
        <v>21</v>
      </c>
      <c r="D175" s="30" t="s">
        <v>57</v>
      </c>
      <c r="E175" s="30" t="s">
        <v>57</v>
      </c>
      <c r="F175" s="39" t="s">
        <v>23</v>
      </c>
      <c r="G175" s="30" t="s">
        <v>57</v>
      </c>
      <c r="H175" s="30" t="s">
        <v>57</v>
      </c>
      <c r="I175" s="39" t="s">
        <v>23</v>
      </c>
      <c r="J175" s="30" t="s">
        <v>57</v>
      </c>
      <c r="K175" s="30" t="s">
        <v>57</v>
      </c>
      <c r="L175" s="39" t="s">
        <v>23</v>
      </c>
      <c r="O175" s="31" t="s">
        <v>65</v>
      </c>
      <c r="P175" s="31" t="s">
        <v>24</v>
      </c>
      <c r="Q175" s="78" t="s">
        <v>6</v>
      </c>
      <c r="R175" s="79" t="s">
        <v>25</v>
      </c>
      <c r="S175" s="80" t="s">
        <v>26</v>
      </c>
      <c r="T175" s="81" t="s">
        <v>27</v>
      </c>
      <c r="U175" s="80" t="s">
        <v>28</v>
      </c>
    </row>
    <row r="176" spans="1:21" ht="13.5" thickTop="1" x14ac:dyDescent="0.2">
      <c r="A176" s="6" t="s">
        <v>29</v>
      </c>
      <c r="B176" s="7">
        <v>40695</v>
      </c>
      <c r="C176" s="7">
        <v>1313</v>
      </c>
      <c r="D176" s="7">
        <v>221</v>
      </c>
      <c r="E176" s="7">
        <v>34</v>
      </c>
      <c r="F176" s="7">
        <v>83</v>
      </c>
      <c r="G176" s="7">
        <v>236</v>
      </c>
      <c r="H176" s="7">
        <v>25</v>
      </c>
      <c r="I176" s="7">
        <v>88</v>
      </c>
      <c r="J176" s="7">
        <v>650</v>
      </c>
      <c r="K176" s="7">
        <v>129</v>
      </c>
      <c r="L176" s="7">
        <v>78</v>
      </c>
      <c r="O176" s="7">
        <v>32171</v>
      </c>
      <c r="P176" s="8">
        <f t="shared" ref="P176:P187" si="68">O176/B176</f>
        <v>0.79053937830200272</v>
      </c>
      <c r="Q176" s="82">
        <f t="shared" ref="Q176:Q187" si="69">C176/$C$2</f>
        <v>0.72944444444444445</v>
      </c>
      <c r="R176" s="83">
        <f t="shared" ref="R176:R187" si="70">(C176*D176)/1000</f>
        <v>290.173</v>
      </c>
      <c r="S176" s="84">
        <f>(R176)/$E$3</f>
        <v>0.4605920634920635</v>
      </c>
      <c r="T176" s="85">
        <f t="shared" ref="T176:T187" si="71">(C176*G176)/1000</f>
        <v>309.86799999999999</v>
      </c>
      <c r="U176" s="84">
        <f>(T176)/$G$3</f>
        <v>0.57382962962962958</v>
      </c>
    </row>
    <row r="177" spans="1:21" x14ac:dyDescent="0.2">
      <c r="A177" s="6" t="s">
        <v>30</v>
      </c>
      <c r="B177" s="7">
        <v>37915</v>
      </c>
      <c r="C177" s="7">
        <v>1354</v>
      </c>
      <c r="D177" s="7">
        <v>266</v>
      </c>
      <c r="E177" s="7">
        <v>38</v>
      </c>
      <c r="F177" s="7">
        <v>86</v>
      </c>
      <c r="G177" s="7">
        <v>363</v>
      </c>
      <c r="H177" s="7">
        <v>40</v>
      </c>
      <c r="I177" s="7">
        <v>88</v>
      </c>
      <c r="J177" s="7">
        <v>744</v>
      </c>
      <c r="K177" s="7">
        <v>129</v>
      </c>
      <c r="L177" s="7">
        <v>80</v>
      </c>
      <c r="O177" s="7">
        <v>34774</v>
      </c>
      <c r="P177" s="8">
        <f t="shared" si="68"/>
        <v>0.91715679810101547</v>
      </c>
      <c r="Q177" s="82">
        <f t="shared" si="69"/>
        <v>0.75222222222222224</v>
      </c>
      <c r="R177" s="83">
        <f t="shared" si="70"/>
        <v>360.16399999999999</v>
      </c>
      <c r="S177" s="84">
        <f t="shared" ref="S177:S189" si="72">(R177)/$E$3</f>
        <v>0.57168888888888891</v>
      </c>
      <c r="T177" s="85">
        <f t="shared" si="71"/>
        <v>491.50200000000001</v>
      </c>
      <c r="U177" s="84">
        <f t="shared" ref="U177:U189" si="73">(T177)/$G$3</f>
        <v>0.91018888888888894</v>
      </c>
    </row>
    <row r="178" spans="1:21" x14ac:dyDescent="0.2">
      <c r="A178" s="6" t="s">
        <v>31</v>
      </c>
      <c r="B178" s="7">
        <v>41713</v>
      </c>
      <c r="C178" s="7">
        <v>1346</v>
      </c>
      <c r="D178" s="7">
        <v>296</v>
      </c>
      <c r="E178" s="7">
        <v>41</v>
      </c>
      <c r="F178" s="7">
        <v>86</v>
      </c>
      <c r="G178" s="7">
        <v>409</v>
      </c>
      <c r="H178" s="7">
        <v>16</v>
      </c>
      <c r="I178" s="7">
        <v>96</v>
      </c>
      <c r="J178" s="7">
        <v>929</v>
      </c>
      <c r="K178" s="7">
        <v>122</v>
      </c>
      <c r="L178" s="7">
        <v>86</v>
      </c>
      <c r="O178" s="7">
        <v>36822</v>
      </c>
      <c r="P178" s="8">
        <f t="shared" si="68"/>
        <v>0.88274638601874711</v>
      </c>
      <c r="Q178" s="82">
        <f t="shared" si="69"/>
        <v>0.74777777777777776</v>
      </c>
      <c r="R178" s="83">
        <f t="shared" si="70"/>
        <v>398.416</v>
      </c>
      <c r="S178" s="84">
        <f t="shared" si="72"/>
        <v>0.63240634920634919</v>
      </c>
      <c r="T178" s="85">
        <f t="shared" si="71"/>
        <v>550.51400000000001</v>
      </c>
      <c r="U178" s="84">
        <f t="shared" si="73"/>
        <v>1.0194703703703705</v>
      </c>
    </row>
    <row r="179" spans="1:21" x14ac:dyDescent="0.2">
      <c r="A179" s="6" t="s">
        <v>32</v>
      </c>
      <c r="B179" s="7">
        <v>34697</v>
      </c>
      <c r="C179" s="7">
        <v>1157</v>
      </c>
      <c r="D179" s="7">
        <v>293</v>
      </c>
      <c r="E179" s="7">
        <v>23</v>
      </c>
      <c r="F179" s="7">
        <v>92</v>
      </c>
      <c r="G179" s="7">
        <v>335</v>
      </c>
      <c r="H179" s="7">
        <v>15</v>
      </c>
      <c r="I179" s="7">
        <v>95</v>
      </c>
      <c r="J179" s="7">
        <v>670</v>
      </c>
      <c r="K179" s="7">
        <v>71</v>
      </c>
      <c r="L179" s="7">
        <v>89</v>
      </c>
      <c r="O179" s="7">
        <v>38410</v>
      </c>
      <c r="P179" s="8">
        <f t="shared" si="68"/>
        <v>1.1070121336138572</v>
      </c>
      <c r="Q179" s="82">
        <f t="shared" si="69"/>
        <v>0.64277777777777778</v>
      </c>
      <c r="R179" s="83">
        <f t="shared" si="70"/>
        <v>339.00099999999998</v>
      </c>
      <c r="S179" s="84">
        <f t="shared" si="72"/>
        <v>0.53809682539682535</v>
      </c>
      <c r="T179" s="85">
        <f t="shared" si="71"/>
        <v>387.59500000000003</v>
      </c>
      <c r="U179" s="84">
        <f t="shared" si="73"/>
        <v>0.71776851851851853</v>
      </c>
    </row>
    <row r="180" spans="1:21" x14ac:dyDescent="0.2">
      <c r="A180" s="6" t="s">
        <v>33</v>
      </c>
      <c r="B180" s="7">
        <v>36708</v>
      </c>
      <c r="C180" s="7">
        <v>1224</v>
      </c>
      <c r="D180" s="7">
        <v>336</v>
      </c>
      <c r="E180" s="7">
        <v>24</v>
      </c>
      <c r="F180" s="7">
        <v>92</v>
      </c>
      <c r="G180" s="7">
        <v>294</v>
      </c>
      <c r="H180" s="7">
        <v>15</v>
      </c>
      <c r="I180" s="7">
        <v>95</v>
      </c>
      <c r="J180" s="7">
        <v>734</v>
      </c>
      <c r="K180" s="7">
        <v>61</v>
      </c>
      <c r="L180" s="7">
        <v>92</v>
      </c>
      <c r="O180" s="7">
        <v>37752</v>
      </c>
      <c r="P180" s="8">
        <f t="shared" si="68"/>
        <v>1.0284406668846029</v>
      </c>
      <c r="Q180" s="82">
        <f t="shared" si="69"/>
        <v>0.68</v>
      </c>
      <c r="R180" s="83">
        <f t="shared" si="70"/>
        <v>411.26400000000001</v>
      </c>
      <c r="S180" s="84">
        <f t="shared" si="72"/>
        <v>0.65280000000000005</v>
      </c>
      <c r="T180" s="85">
        <f t="shared" si="71"/>
        <v>359.85599999999999</v>
      </c>
      <c r="U180" s="84">
        <f t="shared" si="73"/>
        <v>0.66639999999999999</v>
      </c>
    </row>
    <row r="181" spans="1:21" x14ac:dyDescent="0.2">
      <c r="A181" s="6" t="s">
        <v>34</v>
      </c>
      <c r="B181" s="7">
        <v>43661</v>
      </c>
      <c r="C181" s="7">
        <v>1455</v>
      </c>
      <c r="D181" s="7">
        <v>257</v>
      </c>
      <c r="E181" s="7">
        <v>28</v>
      </c>
      <c r="F181" s="7">
        <v>88</v>
      </c>
      <c r="G181" s="7">
        <v>322</v>
      </c>
      <c r="H181" s="7">
        <v>18</v>
      </c>
      <c r="I181" s="7">
        <v>94</v>
      </c>
      <c r="J181" s="7">
        <v>646</v>
      </c>
      <c r="K181" s="7">
        <v>76</v>
      </c>
      <c r="L181" s="7">
        <v>88</v>
      </c>
      <c r="O181" s="7">
        <v>32235</v>
      </c>
      <c r="P181" s="8">
        <f t="shared" si="68"/>
        <v>0.73830191704266968</v>
      </c>
      <c r="Q181" s="82">
        <f t="shared" si="69"/>
        <v>0.80833333333333335</v>
      </c>
      <c r="R181" s="83">
        <f t="shared" si="70"/>
        <v>373.935</v>
      </c>
      <c r="S181" s="84">
        <f t="shared" si="72"/>
        <v>0.5935476190476191</v>
      </c>
      <c r="T181" s="85">
        <f t="shared" si="71"/>
        <v>468.51</v>
      </c>
      <c r="U181" s="84">
        <f t="shared" si="73"/>
        <v>0.86761111111111111</v>
      </c>
    </row>
    <row r="182" spans="1:21" x14ac:dyDescent="0.2">
      <c r="A182" s="6" t="s">
        <v>35</v>
      </c>
      <c r="B182" s="7">
        <v>44726</v>
      </c>
      <c r="C182" s="7">
        <v>1443</v>
      </c>
      <c r="D182" s="7">
        <v>319</v>
      </c>
      <c r="E182" s="7">
        <v>26</v>
      </c>
      <c r="F182" s="7">
        <v>91</v>
      </c>
      <c r="G182" s="7">
        <v>360</v>
      </c>
      <c r="H182" s="7">
        <v>16</v>
      </c>
      <c r="I182" s="7">
        <v>96</v>
      </c>
      <c r="J182" s="7">
        <v>850</v>
      </c>
      <c r="K182" s="7">
        <v>74</v>
      </c>
      <c r="L182" s="7">
        <v>91</v>
      </c>
      <c r="O182" s="7">
        <v>31259</v>
      </c>
      <c r="P182" s="8">
        <f t="shared" si="68"/>
        <v>0.69889996869829629</v>
      </c>
      <c r="Q182" s="82">
        <f t="shared" si="69"/>
        <v>0.80166666666666664</v>
      </c>
      <c r="R182" s="83">
        <f t="shared" si="70"/>
        <v>460.31700000000001</v>
      </c>
      <c r="S182" s="84">
        <f t="shared" si="72"/>
        <v>0.73066190476190473</v>
      </c>
      <c r="T182" s="85">
        <f t="shared" si="71"/>
        <v>519.48</v>
      </c>
      <c r="U182" s="84">
        <f t="shared" si="73"/>
        <v>0.96200000000000008</v>
      </c>
    </row>
    <row r="183" spans="1:21" x14ac:dyDescent="0.2">
      <c r="A183" s="6" t="s">
        <v>36</v>
      </c>
      <c r="B183" s="7">
        <v>43824</v>
      </c>
      <c r="C183" s="7">
        <v>1414</v>
      </c>
      <c r="D183" s="7">
        <v>354</v>
      </c>
      <c r="E183" s="7">
        <v>27</v>
      </c>
      <c r="F183" s="7">
        <v>92</v>
      </c>
      <c r="G183" s="7">
        <v>320</v>
      </c>
      <c r="H183" s="7">
        <v>20</v>
      </c>
      <c r="I183" s="7">
        <v>94</v>
      </c>
      <c r="J183" s="7">
        <v>696</v>
      </c>
      <c r="K183" s="7">
        <v>84</v>
      </c>
      <c r="L183" s="7">
        <v>88</v>
      </c>
      <c r="O183" s="7">
        <v>29587</v>
      </c>
      <c r="P183" s="8">
        <f t="shared" si="68"/>
        <v>0.67513234757210661</v>
      </c>
      <c r="Q183" s="82">
        <f t="shared" si="69"/>
        <v>0.78555555555555556</v>
      </c>
      <c r="R183" s="83">
        <f t="shared" si="70"/>
        <v>500.55599999999998</v>
      </c>
      <c r="S183" s="84">
        <f t="shared" si="72"/>
        <v>0.79453333333333331</v>
      </c>
      <c r="T183" s="85">
        <f t="shared" si="71"/>
        <v>452.48</v>
      </c>
      <c r="U183" s="84">
        <f t="shared" si="73"/>
        <v>0.83792592592592596</v>
      </c>
    </row>
    <row r="184" spans="1:21" x14ac:dyDescent="0.2">
      <c r="A184" s="6" t="s">
        <v>37</v>
      </c>
      <c r="B184" s="7">
        <v>39304</v>
      </c>
      <c r="C184" s="7">
        <v>1310</v>
      </c>
      <c r="D184" s="7">
        <v>261</v>
      </c>
      <c r="E184" s="7">
        <v>30</v>
      </c>
      <c r="F184" s="7">
        <v>89</v>
      </c>
      <c r="G184" s="7">
        <v>262</v>
      </c>
      <c r="H184" s="7">
        <v>13</v>
      </c>
      <c r="I184" s="7">
        <v>95</v>
      </c>
      <c r="J184" s="7">
        <v>681</v>
      </c>
      <c r="K184" s="7">
        <v>68</v>
      </c>
      <c r="L184" s="7">
        <v>90</v>
      </c>
      <c r="O184" s="7">
        <v>28489</v>
      </c>
      <c r="P184" s="8">
        <f t="shared" si="68"/>
        <v>0.72483716670059029</v>
      </c>
      <c r="Q184" s="82">
        <f t="shared" si="69"/>
        <v>0.72777777777777775</v>
      </c>
      <c r="R184" s="83">
        <f t="shared" si="70"/>
        <v>341.91</v>
      </c>
      <c r="S184" s="84">
        <f t="shared" si="72"/>
        <v>0.5427142857142857</v>
      </c>
      <c r="T184" s="85">
        <f t="shared" si="71"/>
        <v>343.22</v>
      </c>
      <c r="U184" s="84">
        <f t="shared" si="73"/>
        <v>0.6355925925925926</v>
      </c>
    </row>
    <row r="185" spans="1:21" x14ac:dyDescent="0.2">
      <c r="A185" s="6" t="s">
        <v>38</v>
      </c>
      <c r="B185" s="7">
        <v>42719</v>
      </c>
      <c r="C185" s="7">
        <v>1378</v>
      </c>
      <c r="D185" s="7">
        <v>245</v>
      </c>
      <c r="E185" s="7">
        <v>24</v>
      </c>
      <c r="F185" s="7">
        <v>88</v>
      </c>
      <c r="G185" s="7">
        <v>311</v>
      </c>
      <c r="H185" s="7">
        <v>6</v>
      </c>
      <c r="I185" s="7">
        <v>98</v>
      </c>
      <c r="J185" s="7">
        <v>656</v>
      </c>
      <c r="K185" s="7">
        <v>62</v>
      </c>
      <c r="L185" s="7">
        <v>87</v>
      </c>
      <c r="O185" s="7">
        <v>28147</v>
      </c>
      <c r="P185" s="8">
        <f t="shared" si="68"/>
        <v>0.65888714623469646</v>
      </c>
      <c r="Q185" s="82">
        <f t="shared" si="69"/>
        <v>0.76555555555555554</v>
      </c>
      <c r="R185" s="83">
        <f t="shared" si="70"/>
        <v>337.61</v>
      </c>
      <c r="S185" s="84">
        <f t="shared" si="72"/>
        <v>0.53588888888888886</v>
      </c>
      <c r="T185" s="85">
        <f t="shared" si="71"/>
        <v>428.55799999999999</v>
      </c>
      <c r="U185" s="84">
        <f t="shared" si="73"/>
        <v>0.79362592592592596</v>
      </c>
    </row>
    <row r="186" spans="1:21" x14ac:dyDescent="0.2">
      <c r="A186" s="6" t="s">
        <v>39</v>
      </c>
      <c r="B186" s="7">
        <v>39212</v>
      </c>
      <c r="C186" s="7">
        <v>1307</v>
      </c>
      <c r="D186" s="7">
        <v>322</v>
      </c>
      <c r="E186" s="7">
        <v>21</v>
      </c>
      <c r="F186" s="7">
        <v>93</v>
      </c>
      <c r="G186" s="7">
        <v>322</v>
      </c>
      <c r="H186" s="7">
        <v>12</v>
      </c>
      <c r="I186" s="7">
        <v>95</v>
      </c>
      <c r="J186" s="7">
        <v>842</v>
      </c>
      <c r="K186" s="7">
        <v>65</v>
      </c>
      <c r="L186" s="7">
        <v>91</v>
      </c>
      <c r="O186" s="7">
        <v>23737</v>
      </c>
      <c r="P186" s="8">
        <f t="shared" si="68"/>
        <v>0.60535040293787612</v>
      </c>
      <c r="Q186" s="82">
        <f t="shared" si="69"/>
        <v>0.72611111111111115</v>
      </c>
      <c r="R186" s="83">
        <f t="shared" si="70"/>
        <v>420.85399999999998</v>
      </c>
      <c r="S186" s="84">
        <f t="shared" si="72"/>
        <v>0.66802222222222218</v>
      </c>
      <c r="T186" s="85">
        <f t="shared" si="71"/>
        <v>420.85399999999998</v>
      </c>
      <c r="U186" s="84">
        <f t="shared" si="73"/>
        <v>0.7793592592592592</v>
      </c>
    </row>
    <row r="187" spans="1:21" ht="13.5" thickBot="1" x14ac:dyDescent="0.25">
      <c r="A187" s="6" t="s">
        <v>40</v>
      </c>
      <c r="B187" s="7">
        <v>36940</v>
      </c>
      <c r="C187" s="7">
        <v>1192</v>
      </c>
      <c r="D187" s="7">
        <v>321</v>
      </c>
      <c r="E187" s="7">
        <v>37</v>
      </c>
      <c r="F187" s="7">
        <v>88</v>
      </c>
      <c r="G187" s="7">
        <v>319</v>
      </c>
      <c r="H187" s="7">
        <v>21</v>
      </c>
      <c r="I187" s="7">
        <v>93</v>
      </c>
      <c r="J187" s="7">
        <v>866</v>
      </c>
      <c r="K187" s="7">
        <v>110</v>
      </c>
      <c r="L187" s="7">
        <v>87</v>
      </c>
      <c r="O187" s="7">
        <v>28388</v>
      </c>
      <c r="P187" s="8">
        <f t="shared" si="68"/>
        <v>0.76848944233892802</v>
      </c>
      <c r="Q187" s="82">
        <f t="shared" si="69"/>
        <v>0.66222222222222227</v>
      </c>
      <c r="R187" s="83">
        <f t="shared" si="70"/>
        <v>382.63200000000001</v>
      </c>
      <c r="S187" s="84">
        <f t="shared" si="72"/>
        <v>0.60735238095238098</v>
      </c>
      <c r="T187" s="85">
        <f t="shared" si="71"/>
        <v>380.24799999999999</v>
      </c>
      <c r="U187" s="84">
        <f t="shared" si="73"/>
        <v>0.70416296296296299</v>
      </c>
    </row>
    <row r="188" spans="1:21" ht="13.5" thickTop="1" x14ac:dyDescent="0.2">
      <c r="A188" s="9" t="s">
        <v>81</v>
      </c>
      <c r="B188" s="10">
        <f t="shared" ref="B188:J188" si="74">SUM(B176:B187)</f>
        <v>482114</v>
      </c>
      <c r="C188" s="10">
        <f t="shared" si="74"/>
        <v>15893</v>
      </c>
      <c r="D188" s="10">
        <f t="shared" si="74"/>
        <v>3491</v>
      </c>
      <c r="E188" s="10">
        <f>SUM(E176:E187)</f>
        <v>353</v>
      </c>
      <c r="F188" s="10">
        <f>SUM(F176:F187)</f>
        <v>1068</v>
      </c>
      <c r="G188" s="10">
        <f>SUM(G176:G187)</f>
        <v>3853</v>
      </c>
      <c r="H188" s="10">
        <f>SUM(H176:H187)</f>
        <v>217</v>
      </c>
      <c r="I188" s="10">
        <f>SUM(I176:I187)</f>
        <v>1127</v>
      </c>
      <c r="J188" s="10">
        <f t="shared" si="74"/>
        <v>8964</v>
      </c>
      <c r="K188" s="10">
        <f>SUM(K176:K187)</f>
        <v>1051</v>
      </c>
      <c r="L188" s="10">
        <f>SUM(L176:L187)</f>
        <v>1047</v>
      </c>
      <c r="O188" s="10">
        <f>SUM(O176:O187)</f>
        <v>381771</v>
      </c>
      <c r="P188" s="10">
        <f>SUM(P176:P187)</f>
        <v>9.5957937544453902</v>
      </c>
      <c r="Q188" s="86"/>
      <c r="R188" s="87"/>
      <c r="S188" s="88"/>
      <c r="T188" s="89"/>
      <c r="U188" s="88"/>
    </row>
    <row r="189" spans="1:21" ht="13.5" thickBot="1" x14ac:dyDescent="0.25">
      <c r="A189" s="12" t="s">
        <v>82</v>
      </c>
      <c r="B189" s="13">
        <f>AVERAGE(B176:B187)</f>
        <v>40176.166666666664</v>
      </c>
      <c r="C189" s="13">
        <f t="shared" ref="C189:J189" si="75">AVERAGE(C176:C187)</f>
        <v>1324.4166666666667</v>
      </c>
      <c r="D189" s="13">
        <f t="shared" si="75"/>
        <v>290.91666666666669</v>
      </c>
      <c r="E189" s="13">
        <f>AVERAGE(E176:E187)</f>
        <v>29.416666666666668</v>
      </c>
      <c r="F189" s="13">
        <f>AVERAGE(F176:F187)</f>
        <v>89</v>
      </c>
      <c r="G189" s="13">
        <f>AVERAGE(G176:G187)</f>
        <v>321.08333333333331</v>
      </c>
      <c r="H189" s="13">
        <f>AVERAGE(H176:H187)</f>
        <v>18.083333333333332</v>
      </c>
      <c r="I189" s="13">
        <f>AVERAGE(I176:I187)</f>
        <v>93.916666666666671</v>
      </c>
      <c r="J189" s="13">
        <f t="shared" si="75"/>
        <v>747</v>
      </c>
      <c r="K189" s="13">
        <f>AVERAGE(K176:K187)</f>
        <v>87.583333333333329</v>
      </c>
      <c r="L189" s="13">
        <f>AVERAGE(L176:L187)</f>
        <v>87.25</v>
      </c>
      <c r="O189" s="13">
        <f>AVERAGE(O176:O187)</f>
        <v>31814.25</v>
      </c>
      <c r="P189" s="18">
        <f>AVERAGE(P176:P187)</f>
        <v>0.79964947953711585</v>
      </c>
      <c r="Q189" s="82">
        <f>C189/$C$2</f>
        <v>0.73578703703703707</v>
      </c>
      <c r="R189" s="83">
        <f>(C189*D189)/1000</f>
        <v>385.29488194444451</v>
      </c>
      <c r="S189" s="84">
        <f t="shared" si="72"/>
        <v>0.61157917768959447</v>
      </c>
      <c r="T189" s="85">
        <f>(C189*G189)/1000</f>
        <v>425.24811805555555</v>
      </c>
      <c r="U189" s="84">
        <f t="shared" si="73"/>
        <v>0.78749651491769546</v>
      </c>
    </row>
    <row r="190" spans="1:21" ht="13.5" thickTop="1" x14ac:dyDescent="0.2"/>
    <row r="191" spans="1:21" ht="13.5" thickBot="1" x14ac:dyDescent="0.25"/>
    <row r="192" spans="1:21" ht="13.5" thickTop="1" x14ac:dyDescent="0.2">
      <c r="A192" s="27" t="s">
        <v>5</v>
      </c>
      <c r="B192" s="63" t="s">
        <v>6</v>
      </c>
      <c r="C192" s="63" t="s">
        <v>6</v>
      </c>
      <c r="D192" s="63" t="s">
        <v>49</v>
      </c>
      <c r="E192" s="63" t="s">
        <v>50</v>
      </c>
      <c r="F192" s="38" t="s">
        <v>2</v>
      </c>
      <c r="G192" s="63" t="s">
        <v>51</v>
      </c>
      <c r="H192" s="63" t="s">
        <v>52</v>
      </c>
      <c r="I192" s="38" t="s">
        <v>3</v>
      </c>
      <c r="J192" s="63" t="s">
        <v>53</v>
      </c>
      <c r="K192" s="63" t="s">
        <v>54</v>
      </c>
      <c r="L192" s="38" t="s">
        <v>14</v>
      </c>
      <c r="O192" s="28" t="s">
        <v>63</v>
      </c>
      <c r="P192" s="28" t="s">
        <v>55</v>
      </c>
      <c r="Q192" s="74" t="s">
        <v>16</v>
      </c>
      <c r="R192" s="75" t="s">
        <v>17</v>
      </c>
      <c r="S192" s="76" t="s">
        <v>18</v>
      </c>
      <c r="T192" s="77" t="s">
        <v>16</v>
      </c>
      <c r="U192" s="76" t="s">
        <v>16</v>
      </c>
    </row>
    <row r="193" spans="1:21" ht="13.5" thickBot="1" x14ac:dyDescent="0.25">
      <c r="A193" s="29" t="s">
        <v>83</v>
      </c>
      <c r="B193" s="30" t="s">
        <v>20</v>
      </c>
      <c r="C193" s="31" t="s">
        <v>21</v>
      </c>
      <c r="D193" s="30" t="s">
        <v>57</v>
      </c>
      <c r="E193" s="30" t="s">
        <v>57</v>
      </c>
      <c r="F193" s="39" t="s">
        <v>23</v>
      </c>
      <c r="G193" s="30" t="s">
        <v>57</v>
      </c>
      <c r="H193" s="30" t="s">
        <v>57</v>
      </c>
      <c r="I193" s="39" t="s">
        <v>23</v>
      </c>
      <c r="J193" s="30" t="s">
        <v>57</v>
      </c>
      <c r="K193" s="30" t="s">
        <v>57</v>
      </c>
      <c r="L193" s="39" t="s">
        <v>23</v>
      </c>
      <c r="O193" s="31" t="s">
        <v>65</v>
      </c>
      <c r="P193" s="31" t="s">
        <v>24</v>
      </c>
      <c r="Q193" s="78" t="s">
        <v>6</v>
      </c>
      <c r="R193" s="79" t="s">
        <v>25</v>
      </c>
      <c r="S193" s="80" t="s">
        <v>26</v>
      </c>
      <c r="T193" s="81" t="s">
        <v>27</v>
      </c>
      <c r="U193" s="80" t="s">
        <v>28</v>
      </c>
    </row>
    <row r="194" spans="1:21" ht="13.5" thickTop="1" x14ac:dyDescent="0.2">
      <c r="A194" s="6" t="s">
        <v>29</v>
      </c>
      <c r="B194" s="7">
        <v>35472</v>
      </c>
      <c r="C194" s="7">
        <v>1144</v>
      </c>
      <c r="D194" s="7">
        <v>359</v>
      </c>
      <c r="E194" s="7">
        <v>33</v>
      </c>
      <c r="F194" s="7">
        <v>90</v>
      </c>
      <c r="G194" s="7">
        <v>351</v>
      </c>
      <c r="H194" s="7">
        <v>22</v>
      </c>
      <c r="I194" s="7">
        <v>93</v>
      </c>
      <c r="J194" s="7">
        <v>846</v>
      </c>
      <c r="K194" s="7">
        <v>129</v>
      </c>
      <c r="L194" s="7">
        <v>81</v>
      </c>
      <c r="O194" s="7">
        <v>27927</v>
      </c>
      <c r="P194" s="8">
        <f t="shared" ref="P194:P205" si="76">O194/B194</f>
        <v>0.78729702300405957</v>
      </c>
      <c r="Q194" s="82">
        <f t="shared" ref="Q194:Q205" si="77">C194/$C$2</f>
        <v>0.63555555555555554</v>
      </c>
      <c r="R194" s="83">
        <f t="shared" ref="R194:R205" si="78">(C194*D194)/1000</f>
        <v>410.69600000000003</v>
      </c>
      <c r="S194" s="84">
        <f>(R194)/$E$3</f>
        <v>0.65189841269841275</v>
      </c>
      <c r="T194" s="85">
        <f t="shared" ref="T194:T205" si="79">(C194*G194)/1000</f>
        <v>401.54399999999998</v>
      </c>
      <c r="U194" s="84">
        <f>(T194)/$G$3</f>
        <v>0.74359999999999993</v>
      </c>
    </row>
    <row r="195" spans="1:21" x14ac:dyDescent="0.2">
      <c r="A195" s="6" t="s">
        <v>30</v>
      </c>
      <c r="B195" s="7">
        <v>35434</v>
      </c>
      <c r="C195" s="7">
        <v>1266</v>
      </c>
      <c r="D195" s="7">
        <v>320</v>
      </c>
      <c r="E195" s="7">
        <v>58</v>
      </c>
      <c r="F195" s="7">
        <v>82</v>
      </c>
      <c r="G195" s="7">
        <v>272</v>
      </c>
      <c r="H195" s="7">
        <v>25</v>
      </c>
      <c r="I195" s="7">
        <v>90</v>
      </c>
      <c r="J195" s="7">
        <v>770</v>
      </c>
      <c r="K195" s="7">
        <v>150</v>
      </c>
      <c r="L195" s="7">
        <v>80</v>
      </c>
      <c r="O195" s="7">
        <v>33987</v>
      </c>
      <c r="P195" s="8">
        <f t="shared" si="76"/>
        <v>0.95916351526782184</v>
      </c>
      <c r="Q195" s="82">
        <f t="shared" si="77"/>
        <v>0.70333333333333337</v>
      </c>
      <c r="R195" s="83">
        <f t="shared" si="78"/>
        <v>405.12</v>
      </c>
      <c r="S195" s="84">
        <f t="shared" ref="S195:S207" si="80">(R195)/$E$3</f>
        <v>0.64304761904761909</v>
      </c>
      <c r="T195" s="85">
        <f t="shared" si="79"/>
        <v>344.35199999999998</v>
      </c>
      <c r="U195" s="84">
        <f t="shared" ref="U195:U207" si="81">(T195)/$G$3</f>
        <v>0.63768888888888886</v>
      </c>
    </row>
    <row r="196" spans="1:21" x14ac:dyDescent="0.2">
      <c r="A196" s="6" t="s">
        <v>31</v>
      </c>
      <c r="B196" s="7">
        <v>40516</v>
      </c>
      <c r="C196" s="7">
        <v>1307</v>
      </c>
      <c r="D196" s="7">
        <v>359</v>
      </c>
      <c r="E196" s="7">
        <v>36</v>
      </c>
      <c r="F196" s="7">
        <v>89</v>
      </c>
      <c r="G196" s="7">
        <v>339</v>
      </c>
      <c r="H196" s="7">
        <v>24</v>
      </c>
      <c r="I196" s="7">
        <v>93</v>
      </c>
      <c r="J196" s="7">
        <v>700</v>
      </c>
      <c r="K196" s="7">
        <v>144</v>
      </c>
      <c r="L196" s="7">
        <v>78</v>
      </c>
      <c r="O196" s="7">
        <v>39184</v>
      </c>
      <c r="P196" s="8">
        <f t="shared" si="76"/>
        <v>0.96712409912133479</v>
      </c>
      <c r="Q196" s="82">
        <f t="shared" si="77"/>
        <v>0.72611111111111115</v>
      </c>
      <c r="R196" s="83">
        <f t="shared" si="78"/>
        <v>469.21300000000002</v>
      </c>
      <c r="S196" s="84">
        <f t="shared" si="80"/>
        <v>0.74478253968253971</v>
      </c>
      <c r="T196" s="85">
        <f t="shared" si="79"/>
        <v>443.07299999999998</v>
      </c>
      <c r="U196" s="84">
        <f t="shared" si="81"/>
        <v>0.82050555555555549</v>
      </c>
    </row>
    <row r="197" spans="1:21" x14ac:dyDescent="0.2">
      <c r="A197" s="6" t="s">
        <v>32</v>
      </c>
      <c r="B197" s="7">
        <v>39872</v>
      </c>
      <c r="C197" s="7">
        <v>1329</v>
      </c>
      <c r="D197" s="7">
        <v>295</v>
      </c>
      <c r="E197" s="7">
        <v>26</v>
      </c>
      <c r="F197" s="7">
        <v>90</v>
      </c>
      <c r="G197" s="7">
        <v>341</v>
      </c>
      <c r="H197" s="7">
        <v>26</v>
      </c>
      <c r="I197" s="7">
        <v>92</v>
      </c>
      <c r="J197" s="7">
        <v>723</v>
      </c>
      <c r="K197" s="7">
        <v>68</v>
      </c>
      <c r="L197" s="7">
        <v>89</v>
      </c>
      <c r="O197" s="7">
        <v>37344</v>
      </c>
      <c r="P197" s="8">
        <f t="shared" si="76"/>
        <v>0.9365971107544141</v>
      </c>
      <c r="Q197" s="82">
        <f t="shared" si="77"/>
        <v>0.73833333333333329</v>
      </c>
      <c r="R197" s="83">
        <f t="shared" si="78"/>
        <v>392.05500000000001</v>
      </c>
      <c r="S197" s="84">
        <f t="shared" si="80"/>
        <v>0.62230952380952387</v>
      </c>
      <c r="T197" s="85">
        <f t="shared" si="79"/>
        <v>453.18900000000002</v>
      </c>
      <c r="U197" s="84">
        <f t="shared" si="81"/>
        <v>0.83923888888888898</v>
      </c>
    </row>
    <row r="198" spans="1:21" x14ac:dyDescent="0.2">
      <c r="A198" s="6" t="s">
        <v>33</v>
      </c>
      <c r="B198" s="7">
        <v>43403</v>
      </c>
      <c r="C198" s="7">
        <v>1400</v>
      </c>
      <c r="D198" s="7">
        <v>477</v>
      </c>
      <c r="E198" s="7">
        <v>25</v>
      </c>
      <c r="F198" s="7">
        <v>93</v>
      </c>
      <c r="G198" s="7">
        <v>352</v>
      </c>
      <c r="H198" s="7">
        <v>15</v>
      </c>
      <c r="I198" s="7">
        <v>95</v>
      </c>
      <c r="J198" s="7">
        <v>888</v>
      </c>
      <c r="K198" s="7">
        <v>74</v>
      </c>
      <c r="L198" s="7">
        <v>91</v>
      </c>
      <c r="O198" s="7">
        <v>37053</v>
      </c>
      <c r="P198" s="8">
        <f t="shared" si="76"/>
        <v>0.8536967490726447</v>
      </c>
      <c r="Q198" s="82">
        <f t="shared" si="77"/>
        <v>0.77777777777777779</v>
      </c>
      <c r="R198" s="83">
        <f t="shared" si="78"/>
        <v>667.8</v>
      </c>
      <c r="S198" s="84">
        <f t="shared" si="80"/>
        <v>1.0599999999999998</v>
      </c>
      <c r="T198" s="85">
        <f t="shared" si="79"/>
        <v>492.8</v>
      </c>
      <c r="U198" s="84">
        <f t="shared" si="81"/>
        <v>0.91259259259259262</v>
      </c>
    </row>
    <row r="199" spans="1:21" x14ac:dyDescent="0.2">
      <c r="A199" s="6" t="s">
        <v>34</v>
      </c>
      <c r="B199" s="7">
        <v>43309</v>
      </c>
      <c r="C199" s="7">
        <v>1444</v>
      </c>
      <c r="D199" s="7">
        <v>303</v>
      </c>
      <c r="E199" s="7">
        <v>32</v>
      </c>
      <c r="F199" s="7">
        <v>89</v>
      </c>
      <c r="G199" s="7">
        <v>355</v>
      </c>
      <c r="H199" s="7">
        <v>27</v>
      </c>
      <c r="I199" s="7">
        <v>92</v>
      </c>
      <c r="J199" s="7">
        <v>794</v>
      </c>
      <c r="K199" s="7">
        <v>92</v>
      </c>
      <c r="L199" s="7">
        <v>88</v>
      </c>
      <c r="O199" s="7">
        <v>29727</v>
      </c>
      <c r="P199" s="8">
        <f t="shared" si="76"/>
        <v>0.6863931284490522</v>
      </c>
      <c r="Q199" s="82">
        <f t="shared" si="77"/>
        <v>0.80222222222222217</v>
      </c>
      <c r="R199" s="83">
        <f t="shared" si="78"/>
        <v>437.53199999999998</v>
      </c>
      <c r="S199" s="84">
        <f t="shared" si="80"/>
        <v>0.69449523809523805</v>
      </c>
      <c r="T199" s="85">
        <f t="shared" si="79"/>
        <v>512.62</v>
      </c>
      <c r="U199" s="84">
        <f t="shared" si="81"/>
        <v>0.9492962962962963</v>
      </c>
    </row>
    <row r="200" spans="1:21" x14ac:dyDescent="0.2">
      <c r="A200" s="6" t="s">
        <v>35</v>
      </c>
      <c r="B200" s="7">
        <v>42930</v>
      </c>
      <c r="C200" s="7">
        <v>1385</v>
      </c>
      <c r="D200" s="7">
        <v>344</v>
      </c>
      <c r="E200" s="7">
        <v>29</v>
      </c>
      <c r="F200" s="7">
        <v>91</v>
      </c>
      <c r="G200" s="7">
        <v>347</v>
      </c>
      <c r="H200" s="7">
        <v>18</v>
      </c>
      <c r="I200" s="7">
        <v>95</v>
      </c>
      <c r="J200" s="7">
        <v>744</v>
      </c>
      <c r="K200" s="7">
        <v>73</v>
      </c>
      <c r="L200" s="7">
        <v>89</v>
      </c>
      <c r="O200" s="7">
        <v>27699</v>
      </c>
      <c r="P200" s="8">
        <f t="shared" si="76"/>
        <v>0.64521313766596788</v>
      </c>
      <c r="Q200" s="82">
        <f t="shared" si="77"/>
        <v>0.76944444444444449</v>
      </c>
      <c r="R200" s="83">
        <f t="shared" si="78"/>
        <v>476.44</v>
      </c>
      <c r="S200" s="84">
        <f t="shared" si="80"/>
        <v>0.75625396825396829</v>
      </c>
      <c r="T200" s="85">
        <f t="shared" si="79"/>
        <v>480.59500000000003</v>
      </c>
      <c r="U200" s="84">
        <f t="shared" si="81"/>
        <v>0.8899907407407408</v>
      </c>
    </row>
    <row r="201" spans="1:21" x14ac:dyDescent="0.2">
      <c r="A201" s="6" t="s">
        <v>36</v>
      </c>
      <c r="B201" s="7">
        <v>42281</v>
      </c>
      <c r="C201" s="7">
        <v>1364</v>
      </c>
      <c r="D201" s="7">
        <v>273</v>
      </c>
      <c r="E201" s="7">
        <v>26</v>
      </c>
      <c r="F201" s="7">
        <v>90</v>
      </c>
      <c r="G201" s="7">
        <v>267</v>
      </c>
      <c r="H201" s="7">
        <v>13</v>
      </c>
      <c r="I201" s="7">
        <v>96</v>
      </c>
      <c r="J201" s="7">
        <v>687</v>
      </c>
      <c r="K201" s="7">
        <v>77</v>
      </c>
      <c r="L201" s="7">
        <v>89</v>
      </c>
      <c r="O201" s="7">
        <v>28143</v>
      </c>
      <c r="P201" s="8">
        <f t="shared" si="76"/>
        <v>0.66561812634516682</v>
      </c>
      <c r="Q201" s="82">
        <f t="shared" si="77"/>
        <v>0.75777777777777777</v>
      </c>
      <c r="R201" s="83">
        <f t="shared" si="78"/>
        <v>372.37200000000001</v>
      </c>
      <c r="S201" s="84">
        <f t="shared" si="80"/>
        <v>0.59106666666666674</v>
      </c>
      <c r="T201" s="85">
        <f t="shared" si="79"/>
        <v>364.18799999999999</v>
      </c>
      <c r="U201" s="84">
        <f t="shared" si="81"/>
        <v>0.67442222222222215</v>
      </c>
    </row>
    <row r="202" spans="1:21" x14ac:dyDescent="0.2">
      <c r="A202" s="6" t="s">
        <v>37</v>
      </c>
      <c r="B202" s="7">
        <v>41762</v>
      </c>
      <c r="C202" s="7">
        <v>1392</v>
      </c>
      <c r="D202" s="7">
        <v>280</v>
      </c>
      <c r="E202" s="7">
        <v>30</v>
      </c>
      <c r="F202" s="7">
        <v>88</v>
      </c>
      <c r="G202" s="7">
        <v>243</v>
      </c>
      <c r="H202" s="7">
        <v>13</v>
      </c>
      <c r="I202" s="7">
        <v>95</v>
      </c>
      <c r="J202" s="7">
        <v>780</v>
      </c>
      <c r="K202" s="7">
        <v>89</v>
      </c>
      <c r="L202" s="7">
        <v>88</v>
      </c>
      <c r="O202" s="7">
        <v>27428</v>
      </c>
      <c r="P202" s="8">
        <f t="shared" si="76"/>
        <v>0.65676931181456821</v>
      </c>
      <c r="Q202" s="82">
        <f t="shared" si="77"/>
        <v>0.77333333333333332</v>
      </c>
      <c r="R202" s="83">
        <f t="shared" si="78"/>
        <v>389.76</v>
      </c>
      <c r="S202" s="84">
        <f t="shared" si="80"/>
        <v>0.6186666666666667</v>
      </c>
      <c r="T202" s="85">
        <f t="shared" si="79"/>
        <v>338.25599999999997</v>
      </c>
      <c r="U202" s="84">
        <f t="shared" si="81"/>
        <v>0.62639999999999996</v>
      </c>
    </row>
    <row r="203" spans="1:21" x14ac:dyDescent="0.2">
      <c r="A203" s="6" t="s">
        <v>38</v>
      </c>
      <c r="B203" s="7">
        <v>39331</v>
      </c>
      <c r="C203" s="7">
        <v>1269</v>
      </c>
      <c r="D203" s="7">
        <v>249</v>
      </c>
      <c r="E203" s="7">
        <v>27</v>
      </c>
      <c r="F203" s="7">
        <v>87</v>
      </c>
      <c r="G203" s="7">
        <v>231</v>
      </c>
      <c r="H203" s="7">
        <v>14</v>
      </c>
      <c r="I203" s="7">
        <v>94</v>
      </c>
      <c r="J203" s="7">
        <v>659</v>
      </c>
      <c r="K203" s="7">
        <v>73</v>
      </c>
      <c r="L203" s="7">
        <v>89</v>
      </c>
      <c r="O203" s="7">
        <v>27774</v>
      </c>
      <c r="P203" s="8">
        <f t="shared" si="76"/>
        <v>0.70616053494698838</v>
      </c>
      <c r="Q203" s="82">
        <f t="shared" si="77"/>
        <v>0.70499999999999996</v>
      </c>
      <c r="R203" s="83">
        <f t="shared" si="78"/>
        <v>315.98099999999999</v>
      </c>
      <c r="S203" s="84">
        <f t="shared" si="80"/>
        <v>0.50155714285714281</v>
      </c>
      <c r="T203" s="85">
        <f t="shared" si="79"/>
        <v>293.13900000000001</v>
      </c>
      <c r="U203" s="84">
        <f t="shared" si="81"/>
        <v>0.54285000000000005</v>
      </c>
    </row>
    <row r="204" spans="1:21" x14ac:dyDescent="0.2">
      <c r="A204" s="6" t="s">
        <v>39</v>
      </c>
      <c r="B204" s="7">
        <v>38299</v>
      </c>
      <c r="C204" s="7">
        <v>1277</v>
      </c>
      <c r="D204" s="7">
        <v>371</v>
      </c>
      <c r="E204" s="7">
        <v>13</v>
      </c>
      <c r="F204" s="7">
        <v>96</v>
      </c>
      <c r="G204" s="7">
        <v>307</v>
      </c>
      <c r="H204" s="7">
        <v>12</v>
      </c>
      <c r="I204" s="7">
        <v>96</v>
      </c>
      <c r="J204" s="7">
        <v>556</v>
      </c>
      <c r="K204" s="7">
        <v>22</v>
      </c>
      <c r="L204" s="7">
        <v>95</v>
      </c>
      <c r="O204" s="7">
        <v>27664</v>
      </c>
      <c r="P204" s="8">
        <f t="shared" si="76"/>
        <v>0.72231650956944049</v>
      </c>
      <c r="Q204" s="82">
        <f t="shared" si="77"/>
        <v>0.70944444444444443</v>
      </c>
      <c r="R204" s="83">
        <f t="shared" si="78"/>
        <v>473.767</v>
      </c>
      <c r="S204" s="84">
        <f t="shared" si="80"/>
        <v>0.75201111111111107</v>
      </c>
      <c r="T204" s="85">
        <f t="shared" si="79"/>
        <v>392.03899999999999</v>
      </c>
      <c r="U204" s="84">
        <f t="shared" si="81"/>
        <v>0.72599814814814811</v>
      </c>
    </row>
    <row r="205" spans="1:21" ht="13.5" thickBot="1" x14ac:dyDescent="0.25">
      <c r="A205" s="6" t="s">
        <v>40</v>
      </c>
      <c r="B205" s="7">
        <v>40235</v>
      </c>
      <c r="C205" s="7">
        <f>B205/31</f>
        <v>1297.9032258064517</v>
      </c>
      <c r="D205" s="7">
        <v>386</v>
      </c>
      <c r="E205" s="7">
        <v>27</v>
      </c>
      <c r="F205" s="7">
        <v>91</v>
      </c>
      <c r="G205" s="7">
        <v>575</v>
      </c>
      <c r="H205" s="7">
        <v>24</v>
      </c>
      <c r="I205" s="7">
        <v>95</v>
      </c>
      <c r="J205" s="7">
        <v>951</v>
      </c>
      <c r="K205" s="7">
        <v>116</v>
      </c>
      <c r="L205" s="7">
        <v>87</v>
      </c>
      <c r="O205" s="7">
        <v>28686</v>
      </c>
      <c r="P205" s="8">
        <f t="shared" si="76"/>
        <v>0.71296135205666711</v>
      </c>
      <c r="Q205" s="82">
        <f t="shared" si="77"/>
        <v>0.72105734767025098</v>
      </c>
      <c r="R205" s="83">
        <f t="shared" si="78"/>
        <v>500.99064516129039</v>
      </c>
      <c r="S205" s="84">
        <f t="shared" si="80"/>
        <v>0.79522324628776253</v>
      </c>
      <c r="T205" s="85">
        <f t="shared" si="79"/>
        <v>746.29435483870975</v>
      </c>
      <c r="U205" s="84">
        <f t="shared" si="81"/>
        <v>1.3820265830346476</v>
      </c>
    </row>
    <row r="206" spans="1:21" ht="13.5" thickTop="1" x14ac:dyDescent="0.2">
      <c r="A206" s="9" t="s">
        <v>84</v>
      </c>
      <c r="B206" s="10">
        <f t="shared" ref="B206:J206" si="82">SUM(B194:B205)</f>
        <v>482844</v>
      </c>
      <c r="C206" s="10">
        <f t="shared" si="82"/>
        <v>15874.903225806451</v>
      </c>
      <c r="D206" s="10">
        <f t="shared" si="82"/>
        <v>4016</v>
      </c>
      <c r="E206" s="10">
        <f>SUM(E194:E205)</f>
        <v>362</v>
      </c>
      <c r="F206" s="10">
        <f>SUM(F194:F205)</f>
        <v>1076</v>
      </c>
      <c r="G206" s="10">
        <f>SUM(G194:G205)</f>
        <v>3980</v>
      </c>
      <c r="H206" s="10">
        <f>SUM(H194:H205)</f>
        <v>233</v>
      </c>
      <c r="I206" s="10">
        <f>SUM(I194:I205)</f>
        <v>1126</v>
      </c>
      <c r="J206" s="10">
        <f t="shared" si="82"/>
        <v>9098</v>
      </c>
      <c r="K206" s="10">
        <f>SUM(K194:K205)</f>
        <v>1107</v>
      </c>
      <c r="L206" s="10">
        <f>SUM(L194:L205)</f>
        <v>1044</v>
      </c>
      <c r="O206" s="10">
        <f>SUM(O194:O205)</f>
        <v>372616</v>
      </c>
      <c r="P206" s="10">
        <f>SUM(P194:P205)</f>
        <v>9.299310598068125</v>
      </c>
      <c r="Q206" s="86"/>
      <c r="R206" s="87"/>
      <c r="S206" s="88"/>
      <c r="T206" s="89"/>
      <c r="U206" s="88"/>
    </row>
    <row r="207" spans="1:21" ht="13.5" thickBot="1" x14ac:dyDescent="0.25">
      <c r="A207" s="12" t="s">
        <v>85</v>
      </c>
      <c r="B207" s="13">
        <f>AVERAGE(B194:B205)</f>
        <v>40237</v>
      </c>
      <c r="C207" s="13">
        <f t="shared" ref="C207:J207" si="83">AVERAGE(C194:C205)</f>
        <v>1322.9086021505375</v>
      </c>
      <c r="D207" s="13">
        <f t="shared" si="83"/>
        <v>334.66666666666669</v>
      </c>
      <c r="E207" s="13">
        <f>AVERAGE(E194:E205)</f>
        <v>30.166666666666668</v>
      </c>
      <c r="F207" s="13">
        <f>AVERAGE(F194:F205)</f>
        <v>89.666666666666671</v>
      </c>
      <c r="G207" s="13">
        <f>AVERAGE(G194:G205)</f>
        <v>331.66666666666669</v>
      </c>
      <c r="H207" s="13">
        <f>AVERAGE(H194:H205)</f>
        <v>19.416666666666668</v>
      </c>
      <c r="I207" s="13">
        <f>AVERAGE(I194:I205)</f>
        <v>93.833333333333329</v>
      </c>
      <c r="J207" s="13">
        <f t="shared" si="83"/>
        <v>758.16666666666663</v>
      </c>
      <c r="K207" s="13">
        <f>AVERAGE(K194:K205)</f>
        <v>92.25</v>
      </c>
      <c r="L207" s="13">
        <f>AVERAGE(L194:L205)</f>
        <v>87</v>
      </c>
      <c r="O207" s="13">
        <f>AVERAGE(O194:O205)</f>
        <v>31051.333333333332</v>
      </c>
      <c r="P207" s="18">
        <f>AVERAGE(P194:P205)</f>
        <v>0.77494254983901045</v>
      </c>
      <c r="Q207" s="82">
        <f>C207/$C$2</f>
        <v>0.73494922341696522</v>
      </c>
      <c r="R207" s="83">
        <f>(C207*D207)/1000</f>
        <v>442.73341218637989</v>
      </c>
      <c r="S207" s="84">
        <f t="shared" si="80"/>
        <v>0.70275144791488875</v>
      </c>
      <c r="T207" s="85">
        <f>(C207*G207)/1000</f>
        <v>438.76468637992832</v>
      </c>
      <c r="U207" s="84">
        <f t="shared" si="81"/>
        <v>0.81252719699986731</v>
      </c>
    </row>
    <row r="208" spans="1:21" ht="13.5" thickTop="1" x14ac:dyDescent="0.2"/>
    <row r="209" spans="1:21" ht="13.5" thickBot="1" x14ac:dyDescent="0.25"/>
    <row r="210" spans="1:21" ht="13.5" thickTop="1" x14ac:dyDescent="0.2">
      <c r="A210" s="27" t="s">
        <v>5</v>
      </c>
      <c r="B210" s="63" t="s">
        <v>6</v>
      </c>
      <c r="C210" s="63" t="s">
        <v>6</v>
      </c>
      <c r="D210" s="63" t="s">
        <v>49</v>
      </c>
      <c r="E210" s="63" t="s">
        <v>50</v>
      </c>
      <c r="F210" s="38" t="s">
        <v>2</v>
      </c>
      <c r="G210" s="63" t="s">
        <v>51</v>
      </c>
      <c r="H210" s="63" t="s">
        <v>52</v>
      </c>
      <c r="I210" s="38" t="s">
        <v>3</v>
      </c>
      <c r="J210" s="63" t="s">
        <v>53</v>
      </c>
      <c r="K210" s="63" t="s">
        <v>54</v>
      </c>
      <c r="L210" s="38" t="s">
        <v>14</v>
      </c>
      <c r="O210" s="28" t="s">
        <v>63</v>
      </c>
      <c r="P210" s="28" t="s">
        <v>55</v>
      </c>
      <c r="Q210" s="74" t="s">
        <v>16</v>
      </c>
      <c r="R210" s="75" t="s">
        <v>17</v>
      </c>
      <c r="S210" s="76" t="s">
        <v>18</v>
      </c>
      <c r="T210" s="77" t="s">
        <v>16</v>
      </c>
      <c r="U210" s="76" t="s">
        <v>16</v>
      </c>
    </row>
    <row r="211" spans="1:21" ht="13.5" thickBot="1" x14ac:dyDescent="0.25">
      <c r="A211" s="29" t="s">
        <v>86</v>
      </c>
      <c r="B211" s="30" t="s">
        <v>20</v>
      </c>
      <c r="C211" s="31" t="s">
        <v>21</v>
      </c>
      <c r="D211" s="30" t="s">
        <v>57</v>
      </c>
      <c r="E211" s="30" t="s">
        <v>57</v>
      </c>
      <c r="F211" s="39" t="s">
        <v>23</v>
      </c>
      <c r="G211" s="30" t="s">
        <v>57</v>
      </c>
      <c r="H211" s="30" t="s">
        <v>57</v>
      </c>
      <c r="I211" s="39" t="s">
        <v>23</v>
      </c>
      <c r="J211" s="30" t="s">
        <v>57</v>
      </c>
      <c r="K211" s="30" t="s">
        <v>57</v>
      </c>
      <c r="L211" s="39" t="s">
        <v>23</v>
      </c>
      <c r="O211" s="31" t="s">
        <v>65</v>
      </c>
      <c r="P211" s="31" t="s">
        <v>24</v>
      </c>
      <c r="Q211" s="78" t="s">
        <v>6</v>
      </c>
      <c r="R211" s="79" t="s">
        <v>25</v>
      </c>
      <c r="S211" s="80" t="s">
        <v>26</v>
      </c>
      <c r="T211" s="81" t="s">
        <v>27</v>
      </c>
      <c r="U211" s="80" t="s">
        <v>28</v>
      </c>
    </row>
    <row r="212" spans="1:21" ht="13.5" thickTop="1" x14ac:dyDescent="0.2">
      <c r="A212" s="6" t="s">
        <v>29</v>
      </c>
      <c r="B212" s="7">
        <v>35371</v>
      </c>
      <c r="C212" s="7">
        <v>1141</v>
      </c>
      <c r="D212" s="7">
        <v>444</v>
      </c>
      <c r="E212" s="7">
        <v>28</v>
      </c>
      <c r="F212" s="7">
        <v>93</v>
      </c>
      <c r="G212" s="7">
        <v>400</v>
      </c>
      <c r="H212" s="7">
        <v>24</v>
      </c>
      <c r="I212" s="7">
        <v>94</v>
      </c>
      <c r="J212" s="7">
        <v>993</v>
      </c>
      <c r="K212" s="7">
        <v>141</v>
      </c>
      <c r="L212" s="7">
        <v>86</v>
      </c>
      <c r="O212" s="7">
        <v>28768</v>
      </c>
      <c r="P212" s="8">
        <f t="shared" ref="P212:P223" si="84">O212/B212</f>
        <v>0.81332164767747595</v>
      </c>
      <c r="Q212" s="82">
        <f t="shared" ref="Q212:Q223" si="85">C212/$C$2</f>
        <v>0.63388888888888884</v>
      </c>
      <c r="R212" s="83">
        <f t="shared" ref="R212:R223" si="86">(C212*D212)/1000</f>
        <v>506.60399999999998</v>
      </c>
      <c r="S212" s="84">
        <f>(R212)/$E$3</f>
        <v>0.80413333333333326</v>
      </c>
      <c r="T212" s="85">
        <f t="shared" ref="T212:T223" si="87">(C212*G212)/1000</f>
        <v>456.4</v>
      </c>
      <c r="U212" s="84">
        <f>(T212)/$G$3</f>
        <v>0.84518518518518515</v>
      </c>
    </row>
    <row r="213" spans="1:21" x14ac:dyDescent="0.2">
      <c r="A213" s="6" t="s">
        <v>30</v>
      </c>
      <c r="B213" s="7">
        <v>33629</v>
      </c>
      <c r="C213" s="7">
        <v>1160</v>
      </c>
      <c r="D213" s="7">
        <v>283</v>
      </c>
      <c r="E213" s="7">
        <v>20</v>
      </c>
      <c r="F213" s="7">
        <v>92</v>
      </c>
      <c r="G213" s="7">
        <v>436</v>
      </c>
      <c r="H213" s="7">
        <v>15</v>
      </c>
      <c r="I213" s="7">
        <v>97</v>
      </c>
      <c r="J213" s="7">
        <v>805</v>
      </c>
      <c r="K213" s="7">
        <v>84</v>
      </c>
      <c r="L213" s="7">
        <v>88</v>
      </c>
      <c r="O213" s="7">
        <v>26706</v>
      </c>
      <c r="P213" s="8">
        <f t="shared" si="84"/>
        <v>0.79413601355972518</v>
      </c>
      <c r="Q213" s="82">
        <f t="shared" si="85"/>
        <v>0.64444444444444449</v>
      </c>
      <c r="R213" s="83">
        <f t="shared" si="86"/>
        <v>328.28</v>
      </c>
      <c r="S213" s="84">
        <f t="shared" ref="S213:S225" si="88">(R213)/$E$3</f>
        <v>0.52107936507936503</v>
      </c>
      <c r="T213" s="85">
        <f t="shared" si="87"/>
        <v>505.76</v>
      </c>
      <c r="U213" s="84">
        <f t="shared" ref="U213:U225" si="89">(T213)/$G$3</f>
        <v>0.93659259259259253</v>
      </c>
    </row>
    <row r="214" spans="1:21" x14ac:dyDescent="0.2">
      <c r="A214" s="6" t="s">
        <v>31</v>
      </c>
      <c r="B214" s="7">
        <v>34625</v>
      </c>
      <c r="C214" s="7">
        <v>1117</v>
      </c>
      <c r="D214" s="7">
        <v>399</v>
      </c>
      <c r="E214" s="7">
        <v>18</v>
      </c>
      <c r="F214" s="7">
        <v>95</v>
      </c>
      <c r="G214" s="7">
        <v>364</v>
      </c>
      <c r="H214" s="7">
        <v>16</v>
      </c>
      <c r="I214" s="7">
        <v>96</v>
      </c>
      <c r="J214" s="7">
        <v>942</v>
      </c>
      <c r="K214" s="7">
        <v>64</v>
      </c>
      <c r="L214" s="7">
        <v>93</v>
      </c>
      <c r="O214" s="7">
        <v>27694</v>
      </c>
      <c r="P214" s="8">
        <f t="shared" si="84"/>
        <v>0.79982671480144407</v>
      </c>
      <c r="Q214" s="82">
        <f t="shared" si="85"/>
        <v>0.62055555555555553</v>
      </c>
      <c r="R214" s="83">
        <f t="shared" si="86"/>
        <v>445.68299999999999</v>
      </c>
      <c r="S214" s="84">
        <f t="shared" si="88"/>
        <v>0.70743333333333336</v>
      </c>
      <c r="T214" s="85">
        <f t="shared" si="87"/>
        <v>406.58800000000002</v>
      </c>
      <c r="U214" s="84">
        <f t="shared" si="89"/>
        <v>0.7529407407407408</v>
      </c>
    </row>
    <row r="215" spans="1:21" x14ac:dyDescent="0.2">
      <c r="A215" s="6" t="s">
        <v>32</v>
      </c>
      <c r="B215" s="7">
        <v>31400</v>
      </c>
      <c r="C215" s="7">
        <v>1047</v>
      </c>
      <c r="D215" s="7">
        <v>375</v>
      </c>
      <c r="E215" s="7">
        <v>32</v>
      </c>
      <c r="F215" s="7">
        <v>90</v>
      </c>
      <c r="G215" s="7">
        <v>313</v>
      </c>
      <c r="H215" s="7">
        <v>12</v>
      </c>
      <c r="I215" s="7">
        <v>96</v>
      </c>
      <c r="J215" s="7">
        <v>904</v>
      </c>
      <c r="K215" s="7">
        <v>91</v>
      </c>
      <c r="L215" s="7">
        <v>90</v>
      </c>
      <c r="O215" s="7">
        <v>27896</v>
      </c>
      <c r="P215" s="8">
        <f t="shared" si="84"/>
        <v>0.88840764331210187</v>
      </c>
      <c r="Q215" s="82">
        <f t="shared" si="85"/>
        <v>0.58166666666666667</v>
      </c>
      <c r="R215" s="83">
        <f t="shared" si="86"/>
        <v>392.625</v>
      </c>
      <c r="S215" s="84">
        <f t="shared" si="88"/>
        <v>0.62321428571428572</v>
      </c>
      <c r="T215" s="85">
        <f t="shared" si="87"/>
        <v>327.71100000000001</v>
      </c>
      <c r="U215" s="84">
        <f t="shared" si="89"/>
        <v>0.60687222222222226</v>
      </c>
    </row>
    <row r="216" spans="1:21" x14ac:dyDescent="0.2">
      <c r="A216" s="6" t="s">
        <v>33</v>
      </c>
      <c r="B216" s="7">
        <v>33816</v>
      </c>
      <c r="C216" s="7">
        <v>1091</v>
      </c>
      <c r="D216" s="7">
        <v>318</v>
      </c>
      <c r="E216" s="7">
        <v>28</v>
      </c>
      <c r="F216" s="7">
        <v>91</v>
      </c>
      <c r="G216" s="7">
        <v>346</v>
      </c>
      <c r="H216" s="7">
        <v>16</v>
      </c>
      <c r="I216" s="7">
        <v>95</v>
      </c>
      <c r="J216" s="7">
        <v>865</v>
      </c>
      <c r="K216" s="7">
        <v>77</v>
      </c>
      <c r="L216" s="7">
        <v>91</v>
      </c>
      <c r="O216" s="7">
        <v>29316</v>
      </c>
      <c r="P216" s="8">
        <f t="shared" si="84"/>
        <v>0.86692689850958127</v>
      </c>
      <c r="Q216" s="82">
        <f t="shared" si="85"/>
        <v>0.60611111111111116</v>
      </c>
      <c r="R216" s="83">
        <f t="shared" si="86"/>
        <v>346.93799999999999</v>
      </c>
      <c r="S216" s="84">
        <f t="shared" si="88"/>
        <v>0.55069523809523813</v>
      </c>
      <c r="T216" s="85">
        <f t="shared" si="87"/>
        <v>377.48599999999999</v>
      </c>
      <c r="U216" s="84">
        <f t="shared" si="89"/>
        <v>0.69904814814814809</v>
      </c>
    </row>
    <row r="217" spans="1:21" x14ac:dyDescent="0.2">
      <c r="A217" s="6" t="s">
        <v>34</v>
      </c>
      <c r="B217" s="7">
        <v>31482</v>
      </c>
      <c r="C217" s="7">
        <v>1049</v>
      </c>
      <c r="D217" s="7">
        <v>437</v>
      </c>
      <c r="E217" s="7">
        <v>54</v>
      </c>
      <c r="F217" s="7">
        <v>87</v>
      </c>
      <c r="G217" s="7">
        <v>330</v>
      </c>
      <c r="H217" s="7">
        <v>26</v>
      </c>
      <c r="I217" s="7">
        <v>92</v>
      </c>
      <c r="J217" s="7">
        <v>990</v>
      </c>
      <c r="K217" s="7">
        <v>112</v>
      </c>
      <c r="L217" s="7">
        <v>88</v>
      </c>
      <c r="O217" s="7">
        <v>30535</v>
      </c>
      <c r="P217" s="8">
        <f t="shared" si="84"/>
        <v>0.96991931897592276</v>
      </c>
      <c r="Q217" s="82">
        <f t="shared" si="85"/>
        <v>0.58277777777777773</v>
      </c>
      <c r="R217" s="83">
        <f t="shared" si="86"/>
        <v>458.41300000000001</v>
      </c>
      <c r="S217" s="84">
        <f t="shared" si="88"/>
        <v>0.72763968253968259</v>
      </c>
      <c r="T217" s="85">
        <f t="shared" si="87"/>
        <v>346.17</v>
      </c>
      <c r="U217" s="84">
        <f t="shared" si="89"/>
        <v>0.6410555555555556</v>
      </c>
    </row>
    <row r="218" spans="1:21" x14ac:dyDescent="0.2">
      <c r="A218" s="6" t="s">
        <v>35</v>
      </c>
      <c r="B218" s="7">
        <v>32186</v>
      </c>
      <c r="C218" s="7">
        <v>1038</v>
      </c>
      <c r="D218" s="7">
        <v>353</v>
      </c>
      <c r="E218" s="7">
        <v>27</v>
      </c>
      <c r="F218" s="7">
        <v>92</v>
      </c>
      <c r="G218" s="7">
        <v>283</v>
      </c>
      <c r="H218" s="7">
        <v>15</v>
      </c>
      <c r="I218" s="7">
        <v>95</v>
      </c>
      <c r="J218" s="7">
        <v>783</v>
      </c>
      <c r="K218" s="7">
        <v>74</v>
      </c>
      <c r="L218" s="7">
        <v>90</v>
      </c>
      <c r="O218" s="7">
        <v>28216</v>
      </c>
      <c r="P218" s="8">
        <f t="shared" si="84"/>
        <v>0.87665444603243647</v>
      </c>
      <c r="Q218" s="82">
        <f t="shared" si="85"/>
        <v>0.57666666666666666</v>
      </c>
      <c r="R218" s="83">
        <f t="shared" si="86"/>
        <v>366.41399999999999</v>
      </c>
      <c r="S218" s="84">
        <f t="shared" si="88"/>
        <v>0.5816095238095238</v>
      </c>
      <c r="T218" s="85">
        <f t="shared" si="87"/>
        <v>293.75400000000002</v>
      </c>
      <c r="U218" s="84">
        <f t="shared" si="89"/>
        <v>0.54398888888888897</v>
      </c>
    </row>
    <row r="219" spans="1:21" x14ac:dyDescent="0.2">
      <c r="A219" s="6" t="s">
        <v>36</v>
      </c>
      <c r="B219" s="7">
        <v>31363</v>
      </c>
      <c r="C219" s="7">
        <v>1012</v>
      </c>
      <c r="D219" s="7">
        <v>627</v>
      </c>
      <c r="E219" s="7">
        <v>12</v>
      </c>
      <c r="F219" s="7">
        <v>96</v>
      </c>
      <c r="G219" s="7">
        <v>242</v>
      </c>
      <c r="H219" s="7">
        <v>13</v>
      </c>
      <c r="I219" s="7">
        <v>94</v>
      </c>
      <c r="J219" s="7">
        <v>942</v>
      </c>
      <c r="K219" s="7">
        <v>50</v>
      </c>
      <c r="L219" s="7">
        <v>94</v>
      </c>
      <c r="O219" s="7">
        <v>29083</v>
      </c>
      <c r="P219" s="8">
        <f t="shared" si="84"/>
        <v>0.92730287281191215</v>
      </c>
      <c r="Q219" s="82">
        <f t="shared" si="85"/>
        <v>0.56222222222222218</v>
      </c>
      <c r="R219" s="83">
        <f t="shared" si="86"/>
        <v>634.524</v>
      </c>
      <c r="S219" s="84">
        <f t="shared" si="88"/>
        <v>1.0071809523809523</v>
      </c>
      <c r="T219" s="85">
        <f t="shared" si="87"/>
        <v>244.904</v>
      </c>
      <c r="U219" s="84">
        <f t="shared" si="89"/>
        <v>0.45352592592592594</v>
      </c>
    </row>
    <row r="220" spans="1:21" x14ac:dyDescent="0.2">
      <c r="A220" s="6" t="s">
        <v>37</v>
      </c>
      <c r="B220" s="7">
        <v>31862</v>
      </c>
      <c r="C220" s="7">
        <v>1062</v>
      </c>
      <c r="D220" s="7">
        <v>557</v>
      </c>
      <c r="E220" s="7">
        <v>21</v>
      </c>
      <c r="F220" s="7">
        <v>95</v>
      </c>
      <c r="G220" s="7">
        <v>319</v>
      </c>
      <c r="H220" s="7">
        <v>20</v>
      </c>
      <c r="I220" s="7">
        <v>92</v>
      </c>
      <c r="J220" s="7">
        <v>936</v>
      </c>
      <c r="K220" s="7">
        <v>70</v>
      </c>
      <c r="L220" s="7">
        <v>92</v>
      </c>
      <c r="O220" s="7">
        <v>27731</v>
      </c>
      <c r="P220" s="8">
        <f t="shared" si="84"/>
        <v>0.87034712196346742</v>
      </c>
      <c r="Q220" s="82">
        <f t="shared" si="85"/>
        <v>0.59</v>
      </c>
      <c r="R220" s="83">
        <f t="shared" si="86"/>
        <v>591.53399999999999</v>
      </c>
      <c r="S220" s="84">
        <f t="shared" si="88"/>
        <v>0.93894285714285708</v>
      </c>
      <c r="T220" s="85">
        <f t="shared" si="87"/>
        <v>338.77800000000002</v>
      </c>
      <c r="U220" s="84">
        <f t="shared" si="89"/>
        <v>0.62736666666666674</v>
      </c>
    </row>
    <row r="221" spans="1:21" x14ac:dyDescent="0.2">
      <c r="A221" s="6" t="s">
        <v>38</v>
      </c>
      <c r="B221" s="7">
        <v>36572</v>
      </c>
      <c r="C221" s="7">
        <v>1180</v>
      </c>
      <c r="D221" s="7">
        <v>263</v>
      </c>
      <c r="E221" s="7">
        <v>32</v>
      </c>
      <c r="F221" s="7">
        <v>87</v>
      </c>
      <c r="G221" s="7">
        <v>316</v>
      </c>
      <c r="H221" s="7">
        <v>16</v>
      </c>
      <c r="I221" s="7">
        <v>95</v>
      </c>
      <c r="J221" s="7">
        <v>678</v>
      </c>
      <c r="K221" s="7">
        <v>81</v>
      </c>
      <c r="L221" s="7">
        <v>88</v>
      </c>
      <c r="O221" s="7">
        <v>29642</v>
      </c>
      <c r="P221" s="8">
        <f t="shared" si="84"/>
        <v>0.81051077326916765</v>
      </c>
      <c r="Q221" s="82">
        <f t="shared" si="85"/>
        <v>0.65555555555555556</v>
      </c>
      <c r="R221" s="83">
        <f t="shared" si="86"/>
        <v>310.33999999999997</v>
      </c>
      <c r="S221" s="84">
        <f t="shared" si="88"/>
        <v>0.49260317460317454</v>
      </c>
      <c r="T221" s="85">
        <f t="shared" si="87"/>
        <v>372.88</v>
      </c>
      <c r="U221" s="84">
        <f t="shared" si="89"/>
        <v>0.69051851851851853</v>
      </c>
    </row>
    <row r="222" spans="1:21" x14ac:dyDescent="0.2">
      <c r="A222" s="6" t="s">
        <v>39</v>
      </c>
      <c r="B222" s="7">
        <v>33959</v>
      </c>
      <c r="C222" s="7">
        <v>1132</v>
      </c>
      <c r="D222" s="7">
        <v>251</v>
      </c>
      <c r="E222" s="7">
        <v>27</v>
      </c>
      <c r="F222" s="7">
        <v>88</v>
      </c>
      <c r="G222" s="7">
        <v>446</v>
      </c>
      <c r="H222" s="7">
        <v>16</v>
      </c>
      <c r="I222" s="7">
        <v>96</v>
      </c>
      <c r="J222" s="7">
        <v>813</v>
      </c>
      <c r="K222" s="7">
        <v>90</v>
      </c>
      <c r="L222" s="7">
        <v>89</v>
      </c>
      <c r="O222" s="7">
        <v>30272</v>
      </c>
      <c r="P222" s="8">
        <f t="shared" si="84"/>
        <v>0.89142789834800784</v>
      </c>
      <c r="Q222" s="82">
        <f t="shared" si="85"/>
        <v>0.62888888888888894</v>
      </c>
      <c r="R222" s="83">
        <f t="shared" si="86"/>
        <v>284.13200000000001</v>
      </c>
      <c r="S222" s="84">
        <f t="shared" si="88"/>
        <v>0.45100317460317463</v>
      </c>
      <c r="T222" s="85">
        <f t="shared" si="87"/>
        <v>504.87200000000001</v>
      </c>
      <c r="U222" s="84">
        <f t="shared" si="89"/>
        <v>0.93494814814814819</v>
      </c>
    </row>
    <row r="223" spans="1:21" ht="13.5" thickBot="1" x14ac:dyDescent="0.25">
      <c r="A223" s="6" t="s">
        <v>40</v>
      </c>
      <c r="B223" s="7">
        <v>29437</v>
      </c>
      <c r="C223" s="7">
        <v>950</v>
      </c>
      <c r="D223" s="7">
        <v>323</v>
      </c>
      <c r="E223" s="7">
        <v>24</v>
      </c>
      <c r="F223" s="7">
        <v>92</v>
      </c>
      <c r="G223" s="7">
        <v>268</v>
      </c>
      <c r="H223" s="7">
        <v>10</v>
      </c>
      <c r="I223" s="7">
        <v>96</v>
      </c>
      <c r="J223" s="7">
        <v>880</v>
      </c>
      <c r="K223" s="7">
        <v>98</v>
      </c>
      <c r="L223" s="7">
        <v>89</v>
      </c>
      <c r="O223" s="7">
        <v>28857</v>
      </c>
      <c r="P223" s="8">
        <f t="shared" si="84"/>
        <v>0.98029690525529101</v>
      </c>
      <c r="Q223" s="82">
        <f t="shared" si="85"/>
        <v>0.52777777777777779</v>
      </c>
      <c r="R223" s="83">
        <f t="shared" si="86"/>
        <v>306.85000000000002</v>
      </c>
      <c r="S223" s="84">
        <f t="shared" si="88"/>
        <v>0.48706349206349209</v>
      </c>
      <c r="T223" s="85">
        <f t="shared" si="87"/>
        <v>254.6</v>
      </c>
      <c r="U223" s="84">
        <f t="shared" si="89"/>
        <v>0.47148148148148145</v>
      </c>
    </row>
    <row r="224" spans="1:21" ht="13.5" thickTop="1" x14ac:dyDescent="0.2">
      <c r="A224" s="9" t="s">
        <v>87</v>
      </c>
      <c r="B224" s="10">
        <f t="shared" ref="B224:J224" si="90">SUM(B212:B223)</f>
        <v>395702</v>
      </c>
      <c r="C224" s="10">
        <f t="shared" si="90"/>
        <v>12979</v>
      </c>
      <c r="D224" s="10">
        <f t="shared" si="90"/>
        <v>4630</v>
      </c>
      <c r="E224" s="10">
        <f>SUM(E212:E223)</f>
        <v>323</v>
      </c>
      <c r="F224" s="10">
        <f>SUM(F212:F223)</f>
        <v>1098</v>
      </c>
      <c r="G224" s="10">
        <f>SUM(G212:G223)</f>
        <v>4063</v>
      </c>
      <c r="H224" s="10">
        <f>SUM(H212:H223)</f>
        <v>199</v>
      </c>
      <c r="I224" s="10">
        <f>SUM(I212:I223)</f>
        <v>1138</v>
      </c>
      <c r="J224" s="10">
        <f t="shared" si="90"/>
        <v>10531</v>
      </c>
      <c r="K224" s="10">
        <f>SUM(K212:K223)</f>
        <v>1032</v>
      </c>
      <c r="L224" s="10">
        <f>SUM(L212:L223)</f>
        <v>1078</v>
      </c>
      <c r="O224" s="10">
        <f>SUM(O212:O223)</f>
        <v>344716</v>
      </c>
      <c r="P224" s="10">
        <f>SUM(P212:P223)</f>
        <v>10.489078254516533</v>
      </c>
      <c r="Q224" s="86"/>
      <c r="R224" s="87"/>
      <c r="S224" s="88"/>
      <c r="T224" s="89"/>
      <c r="U224" s="88"/>
    </row>
    <row r="225" spans="1:21" ht="13.5" thickBot="1" x14ac:dyDescent="0.25">
      <c r="A225" s="12" t="s">
        <v>88</v>
      </c>
      <c r="B225" s="13">
        <f>AVERAGE(B212:B223)</f>
        <v>32975.166666666664</v>
      </c>
      <c r="C225" s="13">
        <f t="shared" ref="C225:J225" si="91">AVERAGE(C212:C223)</f>
        <v>1081.5833333333333</v>
      </c>
      <c r="D225" s="13">
        <f t="shared" si="91"/>
        <v>385.83333333333331</v>
      </c>
      <c r="E225" s="13">
        <f>AVERAGE(E212:E223)</f>
        <v>26.916666666666668</v>
      </c>
      <c r="F225" s="13">
        <f>AVERAGE(F212:F223)</f>
        <v>91.5</v>
      </c>
      <c r="G225" s="13">
        <f>AVERAGE(G212:G223)</f>
        <v>338.58333333333331</v>
      </c>
      <c r="H225" s="13">
        <f>AVERAGE(H212:H223)</f>
        <v>16.583333333333332</v>
      </c>
      <c r="I225" s="13">
        <f>AVERAGE(I212:I223)</f>
        <v>94.833333333333329</v>
      </c>
      <c r="J225" s="13">
        <f t="shared" si="91"/>
        <v>877.58333333333337</v>
      </c>
      <c r="K225" s="13">
        <f>AVERAGE(K212:K223)</f>
        <v>86</v>
      </c>
      <c r="L225" s="13">
        <f>AVERAGE(L212:L223)</f>
        <v>89.833333333333329</v>
      </c>
      <c r="O225" s="13">
        <f>AVERAGE(O212:O223)</f>
        <v>28726.333333333332</v>
      </c>
      <c r="P225" s="18">
        <f>AVERAGE(P212:P223)</f>
        <v>0.87408985454304444</v>
      </c>
      <c r="Q225" s="82">
        <f>C225/$C$2</f>
        <v>0.6008796296296296</v>
      </c>
      <c r="R225" s="83">
        <f>(C225*D225)/1000</f>
        <v>417.31090277777776</v>
      </c>
      <c r="S225" s="84">
        <f t="shared" si="88"/>
        <v>0.66239825837742505</v>
      </c>
      <c r="T225" s="85">
        <f>(C225*G225)/1000</f>
        <v>366.20609027777778</v>
      </c>
      <c r="U225" s="84">
        <f t="shared" si="89"/>
        <v>0.67815942644032923</v>
      </c>
    </row>
    <row r="226" spans="1:21" ht="13.5" thickTop="1" x14ac:dyDescent="0.2"/>
    <row r="227" spans="1:21" ht="13.5" thickBot="1" x14ac:dyDescent="0.25"/>
    <row r="228" spans="1:21" ht="13.5" thickTop="1" x14ac:dyDescent="0.2">
      <c r="A228" s="27" t="s">
        <v>5</v>
      </c>
      <c r="B228" s="63" t="s">
        <v>6</v>
      </c>
      <c r="C228" s="63" t="s">
        <v>6</v>
      </c>
      <c r="D228" s="63" t="s">
        <v>49</v>
      </c>
      <c r="E228" s="63" t="s">
        <v>50</v>
      </c>
      <c r="F228" s="38" t="s">
        <v>2</v>
      </c>
      <c r="G228" s="63" t="s">
        <v>51</v>
      </c>
      <c r="H228" s="63" t="s">
        <v>52</v>
      </c>
      <c r="I228" s="38" t="s">
        <v>3</v>
      </c>
      <c r="J228" s="63" t="s">
        <v>53</v>
      </c>
      <c r="K228" s="63" t="s">
        <v>54</v>
      </c>
      <c r="L228" s="38" t="s">
        <v>14</v>
      </c>
      <c r="O228" s="28" t="s">
        <v>63</v>
      </c>
      <c r="P228" s="28" t="s">
        <v>55</v>
      </c>
      <c r="Q228" s="74" t="s">
        <v>16</v>
      </c>
      <c r="R228" s="75" t="s">
        <v>17</v>
      </c>
      <c r="S228" s="76" t="s">
        <v>18</v>
      </c>
      <c r="T228" s="77" t="s">
        <v>16</v>
      </c>
      <c r="U228" s="76" t="s">
        <v>16</v>
      </c>
    </row>
    <row r="229" spans="1:21" ht="13.5" thickBot="1" x14ac:dyDescent="0.25">
      <c r="A229" s="29" t="s">
        <v>89</v>
      </c>
      <c r="B229" s="30" t="s">
        <v>20</v>
      </c>
      <c r="C229" s="31" t="s">
        <v>21</v>
      </c>
      <c r="D229" s="30" t="s">
        <v>57</v>
      </c>
      <c r="E229" s="30" t="s">
        <v>57</v>
      </c>
      <c r="F229" s="39" t="s">
        <v>23</v>
      </c>
      <c r="G229" s="30" t="s">
        <v>57</v>
      </c>
      <c r="H229" s="30" t="s">
        <v>57</v>
      </c>
      <c r="I229" s="39" t="s">
        <v>23</v>
      </c>
      <c r="J229" s="30" t="s">
        <v>57</v>
      </c>
      <c r="K229" s="30" t="s">
        <v>57</v>
      </c>
      <c r="L229" s="39" t="s">
        <v>23</v>
      </c>
      <c r="O229" s="31" t="s">
        <v>65</v>
      </c>
      <c r="P229" s="31" t="s">
        <v>24</v>
      </c>
      <c r="Q229" s="78" t="s">
        <v>6</v>
      </c>
      <c r="R229" s="79" t="s">
        <v>25</v>
      </c>
      <c r="S229" s="80" t="s">
        <v>26</v>
      </c>
      <c r="T229" s="81" t="s">
        <v>27</v>
      </c>
      <c r="U229" s="80" t="s">
        <v>28</v>
      </c>
    </row>
    <row r="230" spans="1:21" ht="13.5" thickTop="1" x14ac:dyDescent="0.2">
      <c r="A230" s="6" t="s">
        <v>29</v>
      </c>
      <c r="B230" s="7">
        <v>28396</v>
      </c>
      <c r="C230" s="7">
        <v>916</v>
      </c>
      <c r="D230" s="7">
        <v>347</v>
      </c>
      <c r="E230" s="7">
        <v>45</v>
      </c>
      <c r="F230" s="7">
        <v>87</v>
      </c>
      <c r="G230" s="7">
        <v>405</v>
      </c>
      <c r="H230" s="7">
        <v>48</v>
      </c>
      <c r="I230" s="7">
        <v>88</v>
      </c>
      <c r="J230" s="7">
        <v>848</v>
      </c>
      <c r="K230" s="7">
        <v>148</v>
      </c>
      <c r="L230" s="7">
        <v>83</v>
      </c>
      <c r="O230" s="7">
        <v>28403</v>
      </c>
      <c r="P230" s="8">
        <f t="shared" ref="P230:P241" si="92">O230/B230</f>
        <v>1.0002465135934639</v>
      </c>
      <c r="Q230" s="82">
        <f t="shared" ref="Q230:Q241" si="93">C230/$C$2</f>
        <v>0.50888888888888884</v>
      </c>
      <c r="R230" s="83">
        <f t="shared" ref="R230:R241" si="94">(C230*D230)/1000</f>
        <v>317.85199999999998</v>
      </c>
      <c r="S230" s="84">
        <f>(R230)/$E$3</f>
        <v>0.50452698412698405</v>
      </c>
      <c r="T230" s="85">
        <f t="shared" ref="T230:T241" si="95">(C230*G230)/1000</f>
        <v>370.98</v>
      </c>
      <c r="U230" s="84">
        <f>(T230)/$G$3</f>
        <v>0.68700000000000006</v>
      </c>
    </row>
    <row r="231" spans="1:21" x14ac:dyDescent="0.2">
      <c r="A231" s="6" t="s">
        <v>30</v>
      </c>
      <c r="B231" s="7">
        <v>28578</v>
      </c>
      <c r="C231" s="7">
        <v>1021</v>
      </c>
      <c r="D231" s="7">
        <v>323</v>
      </c>
      <c r="E231" s="7">
        <v>60</v>
      </c>
      <c r="F231" s="7">
        <v>81</v>
      </c>
      <c r="G231" s="7">
        <v>411</v>
      </c>
      <c r="H231" s="7">
        <v>49</v>
      </c>
      <c r="I231" s="7">
        <v>84</v>
      </c>
      <c r="J231" s="7">
        <v>952</v>
      </c>
      <c r="K231" s="7">
        <v>162</v>
      </c>
      <c r="L231" s="7">
        <v>82</v>
      </c>
      <c r="O231" s="7">
        <v>33452</v>
      </c>
      <c r="P231" s="8">
        <f t="shared" si="92"/>
        <v>1.1705507733221359</v>
      </c>
      <c r="Q231" s="82">
        <f t="shared" si="93"/>
        <v>0.56722222222222218</v>
      </c>
      <c r="R231" s="83">
        <f t="shared" si="94"/>
        <v>329.78300000000002</v>
      </c>
      <c r="S231" s="84">
        <f t="shared" ref="S231:S243" si="96">(R231)/$E$3</f>
        <v>0.52346507936507936</v>
      </c>
      <c r="T231" s="85">
        <f t="shared" si="95"/>
        <v>419.63099999999997</v>
      </c>
      <c r="U231" s="84">
        <f t="shared" ref="U231:U243" si="97">(T231)/$G$3</f>
        <v>0.77709444444444442</v>
      </c>
    </row>
    <row r="232" spans="1:21" x14ac:dyDescent="0.2">
      <c r="A232" s="6" t="s">
        <v>31</v>
      </c>
      <c r="B232" s="7">
        <v>33050</v>
      </c>
      <c r="C232" s="7">
        <v>1066</v>
      </c>
      <c r="D232" s="7">
        <v>443</v>
      </c>
      <c r="E232" s="7">
        <v>64</v>
      </c>
      <c r="F232" s="7">
        <v>84</v>
      </c>
      <c r="G232" s="7">
        <v>388</v>
      </c>
      <c r="H232" s="7">
        <v>56</v>
      </c>
      <c r="I232" s="7">
        <v>85</v>
      </c>
      <c r="J232" s="7">
        <v>1059</v>
      </c>
      <c r="K232" s="7">
        <v>186</v>
      </c>
      <c r="L232" s="7">
        <v>82</v>
      </c>
      <c r="O232" s="7">
        <v>28512</v>
      </c>
      <c r="P232" s="8">
        <f t="shared" si="92"/>
        <v>0.86269288956127077</v>
      </c>
      <c r="Q232" s="82">
        <f t="shared" si="93"/>
        <v>0.59222222222222221</v>
      </c>
      <c r="R232" s="83">
        <f t="shared" si="94"/>
        <v>472.238</v>
      </c>
      <c r="S232" s="84">
        <f t="shared" si="96"/>
        <v>0.74958412698412702</v>
      </c>
      <c r="T232" s="85">
        <f t="shared" si="95"/>
        <v>413.608</v>
      </c>
      <c r="U232" s="84">
        <f t="shared" si="97"/>
        <v>0.7659407407407407</v>
      </c>
    </row>
    <row r="233" spans="1:21" x14ac:dyDescent="0.2">
      <c r="A233" s="6" t="s">
        <v>32</v>
      </c>
      <c r="B233" s="7">
        <v>33270</v>
      </c>
      <c r="C233" s="7">
        <v>1109</v>
      </c>
      <c r="D233" s="7">
        <v>276</v>
      </c>
      <c r="E233" s="7">
        <v>39</v>
      </c>
      <c r="F233" s="7">
        <v>85</v>
      </c>
      <c r="G233" s="7">
        <v>273</v>
      </c>
      <c r="H233" s="7">
        <v>41</v>
      </c>
      <c r="I233" s="7">
        <v>84</v>
      </c>
      <c r="J233" s="7">
        <v>753</v>
      </c>
      <c r="K233" s="7">
        <v>136</v>
      </c>
      <c r="L233" s="7">
        <v>81</v>
      </c>
      <c r="O233" s="7">
        <v>27474</v>
      </c>
      <c r="P233" s="8">
        <f t="shared" si="92"/>
        <v>0.82578899909828674</v>
      </c>
      <c r="Q233" s="82">
        <f t="shared" si="93"/>
        <v>0.61611111111111116</v>
      </c>
      <c r="R233" s="83">
        <f t="shared" si="94"/>
        <v>306.084</v>
      </c>
      <c r="S233" s="84">
        <f t="shared" si="96"/>
        <v>0.48584761904761903</v>
      </c>
      <c r="T233" s="85">
        <f t="shared" si="95"/>
        <v>302.75700000000001</v>
      </c>
      <c r="U233" s="84">
        <f t="shared" si="97"/>
        <v>0.56066111111111117</v>
      </c>
    </row>
    <row r="234" spans="1:21" x14ac:dyDescent="0.2">
      <c r="A234" s="6" t="s">
        <v>33</v>
      </c>
      <c r="B234" s="7">
        <v>35376</v>
      </c>
      <c r="C234" s="7">
        <v>1141</v>
      </c>
      <c r="D234" s="7">
        <v>293</v>
      </c>
      <c r="E234" s="7">
        <v>77</v>
      </c>
      <c r="F234" s="7">
        <v>70</v>
      </c>
      <c r="G234" s="7">
        <v>331</v>
      </c>
      <c r="H234" s="7">
        <v>55</v>
      </c>
      <c r="I234" s="7">
        <v>82</v>
      </c>
      <c r="J234" s="7">
        <v>770</v>
      </c>
      <c r="K234" s="7">
        <v>165</v>
      </c>
      <c r="L234" s="7">
        <v>75</v>
      </c>
      <c r="O234" s="7">
        <v>28676</v>
      </c>
      <c r="P234" s="8">
        <f t="shared" si="92"/>
        <v>0.81060606060606055</v>
      </c>
      <c r="Q234" s="82">
        <f t="shared" si="93"/>
        <v>0.63388888888888884</v>
      </c>
      <c r="R234" s="83">
        <f t="shared" si="94"/>
        <v>334.31299999999999</v>
      </c>
      <c r="S234" s="84">
        <f t="shared" si="96"/>
        <v>0.53065555555555555</v>
      </c>
      <c r="T234" s="85">
        <f t="shared" si="95"/>
        <v>377.67099999999999</v>
      </c>
      <c r="U234" s="84">
        <f t="shared" si="97"/>
        <v>0.6993907407407407</v>
      </c>
    </row>
    <row r="235" spans="1:21" x14ac:dyDescent="0.2">
      <c r="A235" s="6" t="s">
        <v>34</v>
      </c>
      <c r="B235" s="7">
        <v>31479</v>
      </c>
      <c r="C235" s="7">
        <v>1049</v>
      </c>
      <c r="D235" s="7">
        <v>235</v>
      </c>
      <c r="E235" s="7">
        <v>85</v>
      </c>
      <c r="F235" s="7">
        <v>57</v>
      </c>
      <c r="G235" s="7">
        <v>259</v>
      </c>
      <c r="H235" s="7">
        <v>48</v>
      </c>
      <c r="I235" s="7">
        <v>80</v>
      </c>
      <c r="J235" s="7">
        <v>629</v>
      </c>
      <c r="K235" s="7">
        <v>141</v>
      </c>
      <c r="L235" s="7">
        <v>75</v>
      </c>
      <c r="O235" s="7">
        <v>27075</v>
      </c>
      <c r="P235" s="8">
        <f t="shared" si="92"/>
        <v>0.86009720766225106</v>
      </c>
      <c r="Q235" s="82">
        <f t="shared" si="93"/>
        <v>0.58277777777777773</v>
      </c>
      <c r="R235" s="83">
        <f t="shared" si="94"/>
        <v>246.51499999999999</v>
      </c>
      <c r="S235" s="84">
        <f t="shared" si="96"/>
        <v>0.39129365079365075</v>
      </c>
      <c r="T235" s="85">
        <f t="shared" si="95"/>
        <v>271.69099999999997</v>
      </c>
      <c r="U235" s="84">
        <f t="shared" si="97"/>
        <v>0.50313148148148146</v>
      </c>
    </row>
    <row r="236" spans="1:21" x14ac:dyDescent="0.2">
      <c r="A236" s="6" t="s">
        <v>35</v>
      </c>
      <c r="B236" s="7">
        <v>33717</v>
      </c>
      <c r="C236" s="7">
        <v>1088</v>
      </c>
      <c r="D236" s="7">
        <v>309</v>
      </c>
      <c r="E236" s="7">
        <v>61</v>
      </c>
      <c r="F236" s="7">
        <v>78</v>
      </c>
      <c r="G236" s="7">
        <v>233</v>
      </c>
      <c r="H236" s="7">
        <v>26</v>
      </c>
      <c r="I236" s="7">
        <v>89</v>
      </c>
      <c r="J236" s="7">
        <v>672</v>
      </c>
      <c r="K236" s="7">
        <v>101</v>
      </c>
      <c r="L236" s="7">
        <v>85</v>
      </c>
      <c r="O236" s="7">
        <v>26538</v>
      </c>
      <c r="P236" s="8">
        <f t="shared" si="92"/>
        <v>0.78708070112999373</v>
      </c>
      <c r="Q236" s="82">
        <f t="shared" si="93"/>
        <v>0.60444444444444445</v>
      </c>
      <c r="R236" s="83">
        <f t="shared" si="94"/>
        <v>336.19200000000001</v>
      </c>
      <c r="S236" s="84">
        <f t="shared" si="96"/>
        <v>0.53363809523809524</v>
      </c>
      <c r="T236" s="85">
        <f t="shared" si="95"/>
        <v>253.50399999999999</v>
      </c>
      <c r="U236" s="84">
        <f t="shared" si="97"/>
        <v>0.46945185185185184</v>
      </c>
    </row>
    <row r="237" spans="1:21" x14ac:dyDescent="0.2">
      <c r="A237" s="6" t="s">
        <v>36</v>
      </c>
      <c r="B237" s="7">
        <v>35406</v>
      </c>
      <c r="C237" s="7">
        <v>1142</v>
      </c>
      <c r="D237" s="7">
        <v>487</v>
      </c>
      <c r="E237" s="7">
        <v>52</v>
      </c>
      <c r="F237" s="7">
        <v>88</v>
      </c>
      <c r="G237" s="7">
        <v>336</v>
      </c>
      <c r="H237" s="7">
        <v>32</v>
      </c>
      <c r="I237" s="7">
        <v>88</v>
      </c>
      <c r="J237" s="7">
        <v>957</v>
      </c>
      <c r="K237" s="7">
        <v>102</v>
      </c>
      <c r="L237" s="7">
        <v>89</v>
      </c>
      <c r="O237" s="7">
        <v>27190</v>
      </c>
      <c r="P237" s="8">
        <f t="shared" si="92"/>
        <v>0.76794893520872165</v>
      </c>
      <c r="Q237" s="82">
        <f t="shared" si="93"/>
        <v>0.63444444444444448</v>
      </c>
      <c r="R237" s="83">
        <f t="shared" si="94"/>
        <v>556.154</v>
      </c>
      <c r="S237" s="84">
        <f t="shared" si="96"/>
        <v>0.882784126984127</v>
      </c>
      <c r="T237" s="85">
        <f t="shared" si="95"/>
        <v>383.71199999999999</v>
      </c>
      <c r="U237" s="84">
        <f t="shared" si="97"/>
        <v>0.71057777777777775</v>
      </c>
    </row>
    <row r="238" spans="1:21" x14ac:dyDescent="0.2">
      <c r="A238" s="6" t="s">
        <v>37</v>
      </c>
      <c r="B238" s="7">
        <v>35183</v>
      </c>
      <c r="C238" s="7">
        <v>1173</v>
      </c>
      <c r="D238" s="7">
        <v>222</v>
      </c>
      <c r="E238" s="7">
        <v>38</v>
      </c>
      <c r="F238" s="7">
        <v>83</v>
      </c>
      <c r="G238" s="7">
        <v>230</v>
      </c>
      <c r="H238" s="7">
        <v>22</v>
      </c>
      <c r="I238" s="7">
        <v>91</v>
      </c>
      <c r="J238" s="7">
        <v>548</v>
      </c>
      <c r="K238" s="7">
        <v>97</v>
      </c>
      <c r="L238" s="7">
        <v>82</v>
      </c>
      <c r="O238" s="7">
        <v>25134</v>
      </c>
      <c r="P238" s="8">
        <f t="shared" si="92"/>
        <v>0.71437910354432543</v>
      </c>
      <c r="Q238" s="82">
        <f t="shared" si="93"/>
        <v>0.65166666666666662</v>
      </c>
      <c r="R238" s="83">
        <f t="shared" si="94"/>
        <v>260.40600000000001</v>
      </c>
      <c r="S238" s="84">
        <f t="shared" si="96"/>
        <v>0.41334285714285718</v>
      </c>
      <c r="T238" s="85">
        <f t="shared" si="95"/>
        <v>269.79000000000002</v>
      </c>
      <c r="U238" s="84">
        <f t="shared" si="97"/>
        <v>0.49961111111111117</v>
      </c>
    </row>
    <row r="239" spans="1:21" x14ac:dyDescent="0.2">
      <c r="A239" s="6" t="s">
        <v>38</v>
      </c>
      <c r="B239" s="7">
        <v>34740</v>
      </c>
      <c r="C239" s="7">
        <v>1121</v>
      </c>
      <c r="D239" s="7">
        <v>330</v>
      </c>
      <c r="E239" s="7">
        <v>54</v>
      </c>
      <c r="F239" s="7">
        <v>83</v>
      </c>
      <c r="G239" s="7">
        <v>315</v>
      </c>
      <c r="H239" s="7">
        <v>33</v>
      </c>
      <c r="I239" s="7">
        <v>89</v>
      </c>
      <c r="J239" s="7">
        <v>746</v>
      </c>
      <c r="K239" s="7">
        <v>120</v>
      </c>
      <c r="L239" s="7">
        <v>83</v>
      </c>
      <c r="O239" s="7">
        <v>30834</v>
      </c>
      <c r="P239" s="8">
        <f t="shared" si="92"/>
        <v>0.88756476683937824</v>
      </c>
      <c r="Q239" s="82">
        <f t="shared" si="93"/>
        <v>0.62277777777777776</v>
      </c>
      <c r="R239" s="83">
        <f t="shared" si="94"/>
        <v>369.93</v>
      </c>
      <c r="S239" s="84">
        <f t="shared" si="96"/>
        <v>0.58719047619047615</v>
      </c>
      <c r="T239" s="85">
        <f t="shared" si="95"/>
        <v>353.11500000000001</v>
      </c>
      <c r="U239" s="84">
        <f t="shared" si="97"/>
        <v>0.6539166666666667</v>
      </c>
    </row>
    <row r="240" spans="1:21" x14ac:dyDescent="0.2">
      <c r="A240" s="6" t="s">
        <v>39</v>
      </c>
      <c r="B240" s="7">
        <v>31355</v>
      </c>
      <c r="C240" s="7">
        <v>1045</v>
      </c>
      <c r="D240" s="7">
        <v>353</v>
      </c>
      <c r="E240" s="7">
        <v>36</v>
      </c>
      <c r="F240" s="7">
        <v>89</v>
      </c>
      <c r="G240" s="7">
        <v>296</v>
      </c>
      <c r="H240" s="7">
        <v>25</v>
      </c>
      <c r="I240" s="7">
        <v>92</v>
      </c>
      <c r="J240" s="7">
        <v>768</v>
      </c>
      <c r="K240" s="7">
        <v>105</v>
      </c>
      <c r="L240" s="7">
        <v>86</v>
      </c>
      <c r="O240" s="7">
        <v>27361</v>
      </c>
      <c r="P240" s="8">
        <f t="shared" si="92"/>
        <v>0.872619996810716</v>
      </c>
      <c r="Q240" s="82">
        <f t="shared" si="93"/>
        <v>0.5805555555555556</v>
      </c>
      <c r="R240" s="83">
        <f t="shared" si="94"/>
        <v>368.88499999999999</v>
      </c>
      <c r="S240" s="84">
        <f t="shared" si="96"/>
        <v>0.58553174603174607</v>
      </c>
      <c r="T240" s="85">
        <f t="shared" si="95"/>
        <v>309.32</v>
      </c>
      <c r="U240" s="84">
        <f t="shared" si="97"/>
        <v>0.57281481481481478</v>
      </c>
    </row>
    <row r="241" spans="1:21" ht="13.5" thickBot="1" x14ac:dyDescent="0.25">
      <c r="A241" s="6" t="s">
        <v>40</v>
      </c>
      <c r="B241" s="7">
        <v>35752</v>
      </c>
      <c r="C241" s="7">
        <v>1153</v>
      </c>
      <c r="D241" s="7">
        <v>277</v>
      </c>
      <c r="E241" s="7">
        <v>30</v>
      </c>
      <c r="F241" s="7">
        <v>89</v>
      </c>
      <c r="G241" s="7">
        <v>251</v>
      </c>
      <c r="H241" s="7">
        <v>30</v>
      </c>
      <c r="I241" s="7">
        <v>88</v>
      </c>
      <c r="J241" s="7">
        <v>619</v>
      </c>
      <c r="K241" s="7">
        <v>108</v>
      </c>
      <c r="L241" s="7">
        <v>83</v>
      </c>
      <c r="O241" s="7">
        <v>27451</v>
      </c>
      <c r="P241" s="8">
        <f t="shared" si="92"/>
        <v>0.76781718505258445</v>
      </c>
      <c r="Q241" s="82">
        <f t="shared" si="93"/>
        <v>0.64055555555555554</v>
      </c>
      <c r="R241" s="83">
        <f t="shared" si="94"/>
        <v>319.38099999999997</v>
      </c>
      <c r="S241" s="84">
        <f t="shared" si="96"/>
        <v>0.50695396825396821</v>
      </c>
      <c r="T241" s="85">
        <f t="shared" si="95"/>
        <v>289.40300000000002</v>
      </c>
      <c r="U241" s="84">
        <f t="shared" si="97"/>
        <v>0.53593148148148151</v>
      </c>
    </row>
    <row r="242" spans="1:21" ht="13.5" thickTop="1" x14ac:dyDescent="0.2">
      <c r="A242" s="9" t="s">
        <v>90</v>
      </c>
      <c r="B242" s="10">
        <f t="shared" ref="B242:J242" si="98">SUM(B230:B241)</f>
        <v>396302</v>
      </c>
      <c r="C242" s="10">
        <f t="shared" si="98"/>
        <v>13024</v>
      </c>
      <c r="D242" s="10">
        <f t="shared" si="98"/>
        <v>3895</v>
      </c>
      <c r="E242" s="10">
        <f>SUM(E230:E241)</f>
        <v>641</v>
      </c>
      <c r="F242" s="10">
        <f>SUM(F230:F241)</f>
        <v>974</v>
      </c>
      <c r="G242" s="10">
        <f>SUM(G230:G241)</f>
        <v>3728</v>
      </c>
      <c r="H242" s="10">
        <f>SUM(H230:H241)</f>
        <v>465</v>
      </c>
      <c r="I242" s="10">
        <f>SUM(I230:I241)</f>
        <v>1040</v>
      </c>
      <c r="J242" s="10">
        <f t="shared" si="98"/>
        <v>9321</v>
      </c>
      <c r="K242" s="10">
        <f>SUM(K230:K241)</f>
        <v>1571</v>
      </c>
      <c r="L242" s="10">
        <f>SUM(L230:L241)</f>
        <v>986</v>
      </c>
      <c r="O242" s="10">
        <f>SUM(O230:O241)</f>
        <v>338100</v>
      </c>
      <c r="P242" s="10">
        <f>SUM(P230:P241)</f>
        <v>10.327393132429188</v>
      </c>
      <c r="Q242" s="86"/>
      <c r="R242" s="87"/>
      <c r="S242" s="88"/>
      <c r="T242" s="89"/>
      <c r="U242" s="88"/>
    </row>
    <row r="243" spans="1:21" ht="13.5" thickBot="1" x14ac:dyDescent="0.25">
      <c r="A243" s="12" t="s">
        <v>91</v>
      </c>
      <c r="B243" s="13">
        <f>AVERAGE(B230:B241)</f>
        <v>33025.166666666664</v>
      </c>
      <c r="C243" s="13">
        <f t="shared" ref="C243:J243" si="99">AVERAGE(C230:C241)</f>
        <v>1085.3333333333333</v>
      </c>
      <c r="D243" s="13">
        <f t="shared" si="99"/>
        <v>324.58333333333331</v>
      </c>
      <c r="E243" s="13">
        <f>AVERAGE(E230:E241)</f>
        <v>53.416666666666664</v>
      </c>
      <c r="F243" s="13">
        <f>AVERAGE(F230:F241)</f>
        <v>81.166666666666671</v>
      </c>
      <c r="G243" s="13">
        <f>AVERAGE(G230:G241)</f>
        <v>310.66666666666669</v>
      </c>
      <c r="H243" s="13">
        <f>AVERAGE(H230:H241)</f>
        <v>38.75</v>
      </c>
      <c r="I243" s="13">
        <f>AVERAGE(I230:I241)</f>
        <v>86.666666666666671</v>
      </c>
      <c r="J243" s="13">
        <f t="shared" si="99"/>
        <v>776.75</v>
      </c>
      <c r="K243" s="13">
        <f>AVERAGE(K230:K241)</f>
        <v>130.91666666666666</v>
      </c>
      <c r="L243" s="13">
        <f>AVERAGE(L230:L241)</f>
        <v>82.166666666666671</v>
      </c>
      <c r="O243" s="13">
        <f>AVERAGE(O230:O241)</f>
        <v>28175</v>
      </c>
      <c r="P243" s="18">
        <f>AVERAGE(P230:P241)</f>
        <v>0.86061609436909903</v>
      </c>
      <c r="Q243" s="82">
        <f>C243/$C$2</f>
        <v>0.60296296296296292</v>
      </c>
      <c r="R243" s="83">
        <f>(C243*D243)/1000</f>
        <v>352.28111111111104</v>
      </c>
      <c r="S243" s="84">
        <f t="shared" si="96"/>
        <v>0.5591763668430334</v>
      </c>
      <c r="T243" s="85">
        <f>(C243*G243)/1000</f>
        <v>337.17688888888887</v>
      </c>
      <c r="U243" s="84">
        <f t="shared" si="97"/>
        <v>0.62440164609053495</v>
      </c>
    </row>
    <row r="244" spans="1:21" ht="13.5" thickTop="1" x14ac:dyDescent="0.2"/>
    <row r="245" spans="1:21" ht="13.5" thickBot="1" x14ac:dyDescent="0.25"/>
    <row r="246" spans="1:21" ht="13.5" thickTop="1" x14ac:dyDescent="0.2">
      <c r="A246" s="27" t="s">
        <v>5</v>
      </c>
      <c r="B246" s="63" t="s">
        <v>6</v>
      </c>
      <c r="C246" s="63" t="s">
        <v>6</v>
      </c>
      <c r="D246" s="63" t="s">
        <v>49</v>
      </c>
      <c r="E246" s="63" t="s">
        <v>50</v>
      </c>
      <c r="F246" s="38" t="s">
        <v>2</v>
      </c>
      <c r="G246" s="63" t="s">
        <v>51</v>
      </c>
      <c r="H246" s="63" t="s">
        <v>52</v>
      </c>
      <c r="I246" s="38" t="s">
        <v>3</v>
      </c>
      <c r="J246" s="63" t="s">
        <v>53</v>
      </c>
      <c r="K246" s="63" t="s">
        <v>54</v>
      </c>
      <c r="L246" s="38" t="s">
        <v>14</v>
      </c>
      <c r="O246" s="28" t="s">
        <v>63</v>
      </c>
      <c r="P246" s="28" t="s">
        <v>55</v>
      </c>
      <c r="Q246" s="74" t="s">
        <v>16</v>
      </c>
      <c r="R246" s="75" t="s">
        <v>17</v>
      </c>
      <c r="S246" s="76" t="s">
        <v>18</v>
      </c>
      <c r="T246" s="77" t="s">
        <v>16</v>
      </c>
      <c r="U246" s="76" t="s">
        <v>16</v>
      </c>
    </row>
    <row r="247" spans="1:21" ht="13.5" thickBot="1" x14ac:dyDescent="0.25">
      <c r="A247" s="29" t="s">
        <v>92</v>
      </c>
      <c r="B247" s="30" t="s">
        <v>20</v>
      </c>
      <c r="C247" s="31" t="s">
        <v>21</v>
      </c>
      <c r="D247" s="30" t="s">
        <v>57</v>
      </c>
      <c r="E247" s="30" t="s">
        <v>57</v>
      </c>
      <c r="F247" s="39" t="s">
        <v>23</v>
      </c>
      <c r="G247" s="30" t="s">
        <v>57</v>
      </c>
      <c r="H247" s="30" t="s">
        <v>57</v>
      </c>
      <c r="I247" s="39" t="s">
        <v>23</v>
      </c>
      <c r="J247" s="30" t="s">
        <v>57</v>
      </c>
      <c r="K247" s="30" t="s">
        <v>57</v>
      </c>
      <c r="L247" s="39" t="s">
        <v>23</v>
      </c>
      <c r="O247" s="31" t="s">
        <v>65</v>
      </c>
      <c r="P247" s="31" t="s">
        <v>24</v>
      </c>
      <c r="Q247" s="78" t="s">
        <v>6</v>
      </c>
      <c r="R247" s="79" t="s">
        <v>25</v>
      </c>
      <c r="S247" s="80" t="s">
        <v>26</v>
      </c>
      <c r="T247" s="81" t="s">
        <v>27</v>
      </c>
      <c r="U247" s="80" t="s">
        <v>28</v>
      </c>
    </row>
    <row r="248" spans="1:21" ht="13.5" thickTop="1" x14ac:dyDescent="0.2">
      <c r="A248" s="6" t="s">
        <v>29</v>
      </c>
      <c r="B248" s="7">
        <v>35592</v>
      </c>
      <c r="C248" s="7">
        <v>1148</v>
      </c>
      <c r="D248" s="7">
        <v>305</v>
      </c>
      <c r="E248" s="7">
        <v>27</v>
      </c>
      <c r="F248" s="7">
        <v>89</v>
      </c>
      <c r="G248" s="7">
        <v>352</v>
      </c>
      <c r="H248" s="7">
        <v>24</v>
      </c>
      <c r="I248" s="7">
        <v>93</v>
      </c>
      <c r="J248" s="7">
        <v>712</v>
      </c>
      <c r="K248" s="7">
        <v>96</v>
      </c>
      <c r="L248" s="7">
        <v>84</v>
      </c>
      <c r="O248" s="7">
        <v>26482</v>
      </c>
      <c r="P248" s="8">
        <f t="shared" ref="P248:P259" si="100">O248/B248</f>
        <v>0.74404360530456282</v>
      </c>
      <c r="Q248" s="82">
        <f t="shared" ref="Q248:Q259" si="101">C248/$C$2</f>
        <v>0.63777777777777778</v>
      </c>
      <c r="R248" s="83">
        <f t="shared" ref="R248:R259" si="102">(C248*D248)/1000</f>
        <v>350.14</v>
      </c>
      <c r="S248" s="84">
        <f>(R248)/$E$3</f>
        <v>0.5557777777777777</v>
      </c>
      <c r="T248" s="85">
        <f t="shared" ref="T248:T259" si="103">(C248*G248)/1000</f>
        <v>404.096</v>
      </c>
      <c r="U248" s="84">
        <f>(T248)/$G$3</f>
        <v>0.74832592592592595</v>
      </c>
    </row>
    <row r="249" spans="1:21" x14ac:dyDescent="0.2">
      <c r="A249" s="6" t="s">
        <v>30</v>
      </c>
      <c r="B249" s="7">
        <v>31408</v>
      </c>
      <c r="C249" s="7">
        <v>1122</v>
      </c>
      <c r="D249" s="7">
        <v>298</v>
      </c>
      <c r="E249" s="7">
        <v>42</v>
      </c>
      <c r="F249" s="7">
        <v>85</v>
      </c>
      <c r="G249" s="7">
        <v>313</v>
      </c>
      <c r="H249" s="7">
        <v>34</v>
      </c>
      <c r="I249" s="7">
        <v>87</v>
      </c>
      <c r="J249" s="7">
        <v>747</v>
      </c>
      <c r="K249" s="7">
        <v>121</v>
      </c>
      <c r="L249" s="7">
        <v>83</v>
      </c>
      <c r="O249" s="7">
        <v>24083</v>
      </c>
      <c r="P249" s="8">
        <f t="shared" si="100"/>
        <v>0.76677916454406525</v>
      </c>
      <c r="Q249" s="82">
        <f t="shared" si="101"/>
        <v>0.62333333333333329</v>
      </c>
      <c r="R249" s="83">
        <f t="shared" si="102"/>
        <v>334.35599999999999</v>
      </c>
      <c r="S249" s="84">
        <f t="shared" ref="S249:S261" si="104">(R249)/$E$3</f>
        <v>0.53072380952380949</v>
      </c>
      <c r="T249" s="85">
        <f t="shared" si="103"/>
        <v>351.18599999999998</v>
      </c>
      <c r="U249" s="84">
        <f t="shared" ref="U249:U261" si="105">(T249)/$G$3</f>
        <v>0.65034444444444439</v>
      </c>
    </row>
    <row r="250" spans="1:21" x14ac:dyDescent="0.2">
      <c r="A250" s="6" t="s">
        <v>31</v>
      </c>
      <c r="B250" s="7">
        <v>33550</v>
      </c>
      <c r="C250" s="7">
        <v>1082</v>
      </c>
      <c r="D250" s="7">
        <v>374</v>
      </c>
      <c r="E250" s="7">
        <v>42</v>
      </c>
      <c r="F250" s="7">
        <v>88</v>
      </c>
      <c r="G250" s="7">
        <v>414</v>
      </c>
      <c r="H250" s="7">
        <v>31</v>
      </c>
      <c r="I250" s="7">
        <v>92</v>
      </c>
      <c r="J250" s="7">
        <v>979</v>
      </c>
      <c r="K250" s="7">
        <v>123</v>
      </c>
      <c r="L250" s="7">
        <v>87</v>
      </c>
      <c r="O250" s="7">
        <v>26046</v>
      </c>
      <c r="P250" s="8">
        <f t="shared" si="100"/>
        <v>0.77633383010432189</v>
      </c>
      <c r="Q250" s="82">
        <f t="shared" si="101"/>
        <v>0.60111111111111115</v>
      </c>
      <c r="R250" s="83">
        <f t="shared" si="102"/>
        <v>404.66800000000001</v>
      </c>
      <c r="S250" s="84">
        <f t="shared" si="104"/>
        <v>0.64233015873015875</v>
      </c>
      <c r="T250" s="85">
        <f t="shared" si="103"/>
        <v>447.94799999999998</v>
      </c>
      <c r="U250" s="84">
        <f t="shared" si="105"/>
        <v>0.82953333333333334</v>
      </c>
    </row>
    <row r="251" spans="1:21" x14ac:dyDescent="0.2">
      <c r="A251" s="6" t="s">
        <v>32</v>
      </c>
      <c r="B251" s="7">
        <v>32175</v>
      </c>
      <c r="C251" s="7">
        <v>1073</v>
      </c>
      <c r="D251" s="7">
        <v>485</v>
      </c>
      <c r="E251" s="7">
        <v>54</v>
      </c>
      <c r="F251" s="7">
        <v>88</v>
      </c>
      <c r="G251" s="7">
        <v>436</v>
      </c>
      <c r="H251" s="7">
        <v>49</v>
      </c>
      <c r="I251" s="7">
        <v>88</v>
      </c>
      <c r="J251" s="7">
        <v>1026</v>
      </c>
      <c r="K251" s="7">
        <v>149</v>
      </c>
      <c r="L251" s="7">
        <v>85</v>
      </c>
      <c r="O251" s="7">
        <v>25942</v>
      </c>
      <c r="P251" s="8">
        <f t="shared" si="100"/>
        <v>0.80627816627816629</v>
      </c>
      <c r="Q251" s="82">
        <f t="shared" si="101"/>
        <v>0.59611111111111115</v>
      </c>
      <c r="R251" s="83">
        <f t="shared" si="102"/>
        <v>520.40499999999997</v>
      </c>
      <c r="S251" s="84">
        <f t="shared" si="104"/>
        <v>0.82603968253968252</v>
      </c>
      <c r="T251" s="85">
        <f t="shared" si="103"/>
        <v>467.82799999999997</v>
      </c>
      <c r="U251" s="84">
        <f t="shared" si="105"/>
        <v>0.86634814814814809</v>
      </c>
    </row>
    <row r="252" spans="1:21" x14ac:dyDescent="0.2">
      <c r="A252" s="6" t="s">
        <v>33</v>
      </c>
      <c r="B252" s="7">
        <v>33021</v>
      </c>
      <c r="C252" s="7">
        <v>1065</v>
      </c>
      <c r="D252" s="7">
        <v>377</v>
      </c>
      <c r="E252" s="7">
        <v>29</v>
      </c>
      <c r="F252" s="7">
        <v>92</v>
      </c>
      <c r="G252" s="7">
        <v>361</v>
      </c>
      <c r="H252" s="7">
        <v>28</v>
      </c>
      <c r="I252" s="7">
        <v>92</v>
      </c>
      <c r="J252" s="7">
        <v>863</v>
      </c>
      <c r="K252" s="7">
        <v>112</v>
      </c>
      <c r="L252" s="7">
        <v>87</v>
      </c>
      <c r="O252" s="7">
        <v>27478</v>
      </c>
      <c r="P252" s="8">
        <f t="shared" si="100"/>
        <v>0.83213712485993763</v>
      </c>
      <c r="Q252" s="82">
        <f t="shared" si="101"/>
        <v>0.59166666666666667</v>
      </c>
      <c r="R252" s="83">
        <f t="shared" si="102"/>
        <v>401.505</v>
      </c>
      <c r="S252" s="84">
        <f t="shared" si="104"/>
        <v>0.63730952380952377</v>
      </c>
      <c r="T252" s="85">
        <f t="shared" si="103"/>
        <v>384.46499999999997</v>
      </c>
      <c r="U252" s="84">
        <f t="shared" si="105"/>
        <v>0.71197222222222223</v>
      </c>
    </row>
    <row r="253" spans="1:21" x14ac:dyDescent="0.2">
      <c r="A253" s="6" t="s">
        <v>34</v>
      </c>
      <c r="B253" s="7">
        <v>30789</v>
      </c>
      <c r="C253" s="7">
        <v>1026</v>
      </c>
      <c r="D253" s="7">
        <v>579</v>
      </c>
      <c r="E253" s="7">
        <v>44</v>
      </c>
      <c r="F253" s="7">
        <v>90</v>
      </c>
      <c r="G253" s="7">
        <v>480</v>
      </c>
      <c r="H253" s="7">
        <v>32</v>
      </c>
      <c r="I253" s="7">
        <v>93</v>
      </c>
      <c r="J253" s="7">
        <v>1018</v>
      </c>
      <c r="K253" s="7">
        <v>124</v>
      </c>
      <c r="L253" s="7">
        <v>88</v>
      </c>
      <c r="O253" s="7">
        <v>25928</v>
      </c>
      <c r="P253" s="8">
        <f t="shared" si="100"/>
        <v>0.84211893858196107</v>
      </c>
      <c r="Q253" s="82">
        <f t="shared" si="101"/>
        <v>0.56999999999999995</v>
      </c>
      <c r="R253" s="83">
        <f t="shared" si="102"/>
        <v>594.05399999999997</v>
      </c>
      <c r="S253" s="84">
        <f t="shared" si="104"/>
        <v>0.94294285714285708</v>
      </c>
      <c r="T253" s="85">
        <f t="shared" si="103"/>
        <v>492.48</v>
      </c>
      <c r="U253" s="84">
        <f t="shared" si="105"/>
        <v>0.91200000000000003</v>
      </c>
    </row>
    <row r="254" spans="1:21" x14ac:dyDescent="0.2">
      <c r="A254" s="6" t="s">
        <v>35</v>
      </c>
      <c r="B254" s="7">
        <v>29966</v>
      </c>
      <c r="C254" s="7">
        <v>967</v>
      </c>
      <c r="D254" s="7">
        <v>336</v>
      </c>
      <c r="E254" s="7">
        <v>50</v>
      </c>
      <c r="F254" s="7">
        <v>85</v>
      </c>
      <c r="G254" s="7">
        <v>472</v>
      </c>
      <c r="H254" s="7">
        <v>33</v>
      </c>
      <c r="I254" s="7">
        <v>92</v>
      </c>
      <c r="J254" s="7">
        <v>1014</v>
      </c>
      <c r="K254" s="7">
        <v>112</v>
      </c>
      <c r="L254" s="7">
        <v>88</v>
      </c>
      <c r="O254" s="7">
        <v>28677</v>
      </c>
      <c r="P254" s="8">
        <f t="shared" si="100"/>
        <v>0.9569845825268638</v>
      </c>
      <c r="Q254" s="82">
        <f t="shared" si="101"/>
        <v>0.53722222222222227</v>
      </c>
      <c r="R254" s="83">
        <f t="shared" si="102"/>
        <v>324.91199999999998</v>
      </c>
      <c r="S254" s="84">
        <f t="shared" si="104"/>
        <v>0.51573333333333327</v>
      </c>
      <c r="T254" s="85">
        <f t="shared" si="103"/>
        <v>456.42399999999998</v>
      </c>
      <c r="U254" s="84">
        <f t="shared" si="105"/>
        <v>0.84522962962962955</v>
      </c>
    </row>
    <row r="255" spans="1:21" x14ac:dyDescent="0.2">
      <c r="A255" s="6" t="s">
        <v>36</v>
      </c>
      <c r="B255" s="7">
        <v>30158</v>
      </c>
      <c r="C255" s="7">
        <v>973</v>
      </c>
      <c r="D255" s="7">
        <v>331</v>
      </c>
      <c r="E255" s="7">
        <v>26</v>
      </c>
      <c r="F255" s="7">
        <v>92</v>
      </c>
      <c r="G255" s="7">
        <v>404</v>
      </c>
      <c r="H255" s="7">
        <v>23</v>
      </c>
      <c r="I255" s="7">
        <v>94</v>
      </c>
      <c r="J255" s="7">
        <v>820</v>
      </c>
      <c r="K255" s="7">
        <v>94</v>
      </c>
      <c r="L255" s="7">
        <v>88</v>
      </c>
      <c r="O255" s="7">
        <v>28564</v>
      </c>
      <c r="P255" s="8">
        <f t="shared" si="100"/>
        <v>0.94714503614298029</v>
      </c>
      <c r="Q255" s="82">
        <f t="shared" si="101"/>
        <v>0.54055555555555557</v>
      </c>
      <c r="R255" s="83">
        <f t="shared" si="102"/>
        <v>322.06299999999999</v>
      </c>
      <c r="S255" s="84">
        <f t="shared" si="104"/>
        <v>0.51121111111111106</v>
      </c>
      <c r="T255" s="85">
        <f t="shared" si="103"/>
        <v>393.09199999999998</v>
      </c>
      <c r="U255" s="84">
        <f t="shared" si="105"/>
        <v>0.72794814814814812</v>
      </c>
    </row>
    <row r="256" spans="1:21" x14ac:dyDescent="0.2">
      <c r="A256" s="6" t="s">
        <v>37</v>
      </c>
      <c r="B256" s="7">
        <v>29341</v>
      </c>
      <c r="C256" s="7">
        <v>978</v>
      </c>
      <c r="D256" s="7">
        <v>374</v>
      </c>
      <c r="E256" s="7">
        <v>16</v>
      </c>
      <c r="F256" s="7">
        <v>96</v>
      </c>
      <c r="G256" s="7">
        <v>367</v>
      </c>
      <c r="H256" s="7">
        <v>13</v>
      </c>
      <c r="I256" s="7">
        <v>96</v>
      </c>
      <c r="J256" s="7">
        <v>939</v>
      </c>
      <c r="K256" s="7">
        <v>50</v>
      </c>
      <c r="L256" s="7">
        <v>95</v>
      </c>
      <c r="O256" s="7">
        <v>28341</v>
      </c>
      <c r="P256" s="8">
        <f t="shared" si="100"/>
        <v>0.96591799870488393</v>
      </c>
      <c r="Q256" s="82">
        <f t="shared" si="101"/>
        <v>0.54333333333333333</v>
      </c>
      <c r="R256" s="83">
        <f t="shared" si="102"/>
        <v>365.77199999999999</v>
      </c>
      <c r="S256" s="84">
        <f t="shared" si="104"/>
        <v>0.58059047619047621</v>
      </c>
      <c r="T256" s="85">
        <f t="shared" si="103"/>
        <v>358.92599999999999</v>
      </c>
      <c r="U256" s="84">
        <f t="shared" si="105"/>
        <v>0.6646777777777777</v>
      </c>
    </row>
    <row r="257" spans="1:21" x14ac:dyDescent="0.2">
      <c r="A257" s="6" t="s">
        <v>38</v>
      </c>
      <c r="B257" s="7">
        <v>32821</v>
      </c>
      <c r="C257" s="7">
        <v>1059</v>
      </c>
      <c r="D257" s="7">
        <v>280</v>
      </c>
      <c r="E257" s="7">
        <v>54</v>
      </c>
      <c r="F257" s="7">
        <v>93</v>
      </c>
      <c r="G257" s="7">
        <v>361</v>
      </c>
      <c r="H257" s="7">
        <v>15</v>
      </c>
      <c r="I257" s="7">
        <v>96</v>
      </c>
      <c r="J257" s="7">
        <v>840</v>
      </c>
      <c r="K257" s="7">
        <v>54</v>
      </c>
      <c r="L257" s="7">
        <v>93</v>
      </c>
      <c r="O257" s="7">
        <v>28585</v>
      </c>
      <c r="P257" s="8">
        <f t="shared" si="100"/>
        <v>0.87093629078943358</v>
      </c>
      <c r="Q257" s="82">
        <f t="shared" si="101"/>
        <v>0.58833333333333337</v>
      </c>
      <c r="R257" s="83">
        <f t="shared" si="102"/>
        <v>296.52</v>
      </c>
      <c r="S257" s="84">
        <f t="shared" si="104"/>
        <v>0.47066666666666662</v>
      </c>
      <c r="T257" s="85">
        <f t="shared" si="103"/>
        <v>382.29899999999998</v>
      </c>
      <c r="U257" s="84">
        <f t="shared" si="105"/>
        <v>0.70796111111111104</v>
      </c>
    </row>
    <row r="258" spans="1:21" x14ac:dyDescent="0.2">
      <c r="A258" s="6" t="s">
        <v>39</v>
      </c>
      <c r="B258" s="7">
        <v>31210</v>
      </c>
      <c r="C258" s="7">
        <v>1040</v>
      </c>
      <c r="D258" s="7">
        <v>343</v>
      </c>
      <c r="E258" s="7">
        <v>19</v>
      </c>
      <c r="F258" s="7">
        <v>94</v>
      </c>
      <c r="G258" s="7">
        <v>474</v>
      </c>
      <c r="H258" s="7">
        <v>12</v>
      </c>
      <c r="I258" s="7">
        <v>98</v>
      </c>
      <c r="J258" s="7">
        <v>1016</v>
      </c>
      <c r="K258" s="7">
        <v>67</v>
      </c>
      <c r="L258" s="7">
        <v>93</v>
      </c>
      <c r="O258" s="7">
        <v>26197</v>
      </c>
      <c r="P258" s="8">
        <f t="shared" si="100"/>
        <v>0.83937840435757771</v>
      </c>
      <c r="Q258" s="82">
        <f t="shared" si="101"/>
        <v>0.57777777777777772</v>
      </c>
      <c r="R258" s="83">
        <f t="shared" si="102"/>
        <v>356.72</v>
      </c>
      <c r="S258" s="84">
        <f t="shared" si="104"/>
        <v>0.56622222222222229</v>
      </c>
      <c r="T258" s="85">
        <f t="shared" si="103"/>
        <v>492.96</v>
      </c>
      <c r="U258" s="84">
        <f t="shared" si="105"/>
        <v>0.91288888888888886</v>
      </c>
    </row>
    <row r="259" spans="1:21" ht="13.5" thickBot="1" x14ac:dyDescent="0.25">
      <c r="A259" s="6" t="s">
        <v>40</v>
      </c>
      <c r="B259" s="7">
        <v>30745</v>
      </c>
      <c r="C259" s="7">
        <v>992</v>
      </c>
      <c r="D259" s="7">
        <v>551</v>
      </c>
      <c r="E259" s="7">
        <v>22</v>
      </c>
      <c r="F259" s="7">
        <v>96</v>
      </c>
      <c r="G259" s="7">
        <v>355</v>
      </c>
      <c r="H259" s="7">
        <v>13</v>
      </c>
      <c r="I259" s="7">
        <v>96</v>
      </c>
      <c r="J259" s="7">
        <v>1155</v>
      </c>
      <c r="K259" s="7">
        <v>89</v>
      </c>
      <c r="L259" s="7">
        <v>92</v>
      </c>
      <c r="O259" s="7">
        <v>31102</v>
      </c>
      <c r="P259" s="8">
        <f t="shared" si="100"/>
        <v>1.0116116441697838</v>
      </c>
      <c r="Q259" s="82">
        <f t="shared" si="101"/>
        <v>0.55111111111111111</v>
      </c>
      <c r="R259" s="83">
        <f t="shared" si="102"/>
        <v>546.59199999999998</v>
      </c>
      <c r="S259" s="84">
        <f t="shared" si="104"/>
        <v>0.86760634920634916</v>
      </c>
      <c r="T259" s="85">
        <f t="shared" si="103"/>
        <v>352.16</v>
      </c>
      <c r="U259" s="84">
        <f t="shared" si="105"/>
        <v>0.65214814814814814</v>
      </c>
    </row>
    <row r="260" spans="1:21" ht="13.5" thickTop="1" x14ac:dyDescent="0.2">
      <c r="A260" s="9" t="s">
        <v>93</v>
      </c>
      <c r="B260" s="10">
        <f t="shared" ref="B260:J260" si="106">SUM(B248:B259)</f>
        <v>380776</v>
      </c>
      <c r="C260" s="10">
        <f t="shared" si="106"/>
        <v>12525</v>
      </c>
      <c r="D260" s="10">
        <f t="shared" si="106"/>
        <v>4633</v>
      </c>
      <c r="E260" s="10">
        <f>SUM(E248:E259)</f>
        <v>425</v>
      </c>
      <c r="F260" s="10">
        <f>SUM(F248:F259)</f>
        <v>1088</v>
      </c>
      <c r="G260" s="10">
        <f>SUM(G248:G259)</f>
        <v>4789</v>
      </c>
      <c r="H260" s="10">
        <f>SUM(H248:H259)</f>
        <v>307</v>
      </c>
      <c r="I260" s="10">
        <f>SUM(I248:I259)</f>
        <v>1117</v>
      </c>
      <c r="J260" s="10">
        <f t="shared" si="106"/>
        <v>11129</v>
      </c>
      <c r="K260" s="10">
        <f>SUM(K248:K259)</f>
        <v>1191</v>
      </c>
      <c r="L260" s="10">
        <f>SUM(L248:L259)</f>
        <v>1063</v>
      </c>
      <c r="O260" s="10">
        <f>SUM(O248:O259)</f>
        <v>327425</v>
      </c>
      <c r="P260" s="10">
        <f>SUM(P248:P259)</f>
        <v>10.359664786364538</v>
      </c>
      <c r="Q260" s="86"/>
      <c r="R260" s="87"/>
      <c r="S260" s="88"/>
      <c r="T260" s="89"/>
      <c r="U260" s="88"/>
    </row>
    <row r="261" spans="1:21" ht="13.5" thickBot="1" x14ac:dyDescent="0.25">
      <c r="A261" s="12" t="s">
        <v>94</v>
      </c>
      <c r="B261" s="13">
        <f>AVERAGE(B248:B259)</f>
        <v>31731.333333333332</v>
      </c>
      <c r="C261" s="13">
        <f t="shared" ref="C261:J261" si="107">AVERAGE(C248:C259)</f>
        <v>1043.75</v>
      </c>
      <c r="D261" s="13">
        <f t="shared" si="107"/>
        <v>386.08333333333331</v>
      </c>
      <c r="E261" s="13">
        <f>AVERAGE(E248:E259)</f>
        <v>35.416666666666664</v>
      </c>
      <c r="F261" s="13">
        <f>AVERAGE(F248:F259)</f>
        <v>90.666666666666671</v>
      </c>
      <c r="G261" s="13">
        <f>AVERAGE(G248:G259)</f>
        <v>399.08333333333331</v>
      </c>
      <c r="H261" s="13">
        <f>AVERAGE(H248:H259)</f>
        <v>25.583333333333332</v>
      </c>
      <c r="I261" s="13">
        <f>AVERAGE(I248:I259)</f>
        <v>93.083333333333329</v>
      </c>
      <c r="J261" s="13">
        <f t="shared" si="107"/>
        <v>927.41666666666663</v>
      </c>
      <c r="K261" s="13">
        <f>AVERAGE(K248:K259)</f>
        <v>99.25</v>
      </c>
      <c r="L261" s="13">
        <f>AVERAGE(L248:L259)</f>
        <v>88.583333333333329</v>
      </c>
      <c r="O261" s="13">
        <f>AVERAGE(O248:O259)</f>
        <v>27285.416666666668</v>
      </c>
      <c r="P261" s="18">
        <f>AVERAGE(P248:P259)</f>
        <v>0.86330539886371149</v>
      </c>
      <c r="Q261" s="82">
        <f>C261/$C$2</f>
        <v>0.57986111111111116</v>
      </c>
      <c r="R261" s="83">
        <f>(C261*D261)/1000</f>
        <v>402.97447916666664</v>
      </c>
      <c r="S261" s="84">
        <f t="shared" si="104"/>
        <v>0.63964203042328038</v>
      </c>
      <c r="T261" s="85">
        <f>(C261*G261)/1000</f>
        <v>416.54322916666661</v>
      </c>
      <c r="U261" s="84">
        <f t="shared" si="105"/>
        <v>0.77137635030864182</v>
      </c>
    </row>
    <row r="262" spans="1:21" ht="13.5" thickTop="1" x14ac:dyDescent="0.2"/>
    <row r="263" spans="1:21" ht="13.5" thickBot="1" x14ac:dyDescent="0.25"/>
    <row r="264" spans="1:21" ht="13.5" thickTop="1" x14ac:dyDescent="0.2">
      <c r="A264" s="27" t="s">
        <v>5</v>
      </c>
      <c r="B264" s="63" t="s">
        <v>6</v>
      </c>
      <c r="C264" s="63" t="s">
        <v>6</v>
      </c>
      <c r="D264" s="63" t="s">
        <v>49</v>
      </c>
      <c r="E264" s="63" t="s">
        <v>50</v>
      </c>
      <c r="F264" s="38" t="s">
        <v>2</v>
      </c>
      <c r="G264" s="63" t="s">
        <v>51</v>
      </c>
      <c r="H264" s="63" t="s">
        <v>52</v>
      </c>
      <c r="I264" s="38" t="s">
        <v>3</v>
      </c>
      <c r="J264" s="63" t="s">
        <v>53</v>
      </c>
      <c r="K264" s="63" t="s">
        <v>54</v>
      </c>
      <c r="L264" s="38" t="s">
        <v>14</v>
      </c>
      <c r="O264" s="28" t="s">
        <v>63</v>
      </c>
      <c r="P264" s="28" t="s">
        <v>55</v>
      </c>
      <c r="Q264" s="74" t="s">
        <v>16</v>
      </c>
      <c r="R264" s="75" t="s">
        <v>17</v>
      </c>
      <c r="S264" s="76" t="s">
        <v>18</v>
      </c>
      <c r="T264" s="77" t="s">
        <v>16</v>
      </c>
      <c r="U264" s="76" t="s">
        <v>16</v>
      </c>
    </row>
    <row r="265" spans="1:21" ht="13.5" thickBot="1" x14ac:dyDescent="0.25">
      <c r="A265" s="29" t="s">
        <v>95</v>
      </c>
      <c r="B265" s="30" t="s">
        <v>20</v>
      </c>
      <c r="C265" s="31" t="s">
        <v>21</v>
      </c>
      <c r="D265" s="30" t="s">
        <v>57</v>
      </c>
      <c r="E265" s="30" t="s">
        <v>57</v>
      </c>
      <c r="F265" s="39" t="s">
        <v>23</v>
      </c>
      <c r="G265" s="30" t="s">
        <v>57</v>
      </c>
      <c r="H265" s="30" t="s">
        <v>57</v>
      </c>
      <c r="I265" s="39" t="s">
        <v>23</v>
      </c>
      <c r="J265" s="30" t="s">
        <v>57</v>
      </c>
      <c r="K265" s="30" t="s">
        <v>57</v>
      </c>
      <c r="L265" s="39" t="s">
        <v>23</v>
      </c>
      <c r="O265" s="31" t="s">
        <v>65</v>
      </c>
      <c r="P265" s="31" t="s">
        <v>24</v>
      </c>
      <c r="Q265" s="78" t="s">
        <v>6</v>
      </c>
      <c r="R265" s="79" t="s">
        <v>25</v>
      </c>
      <c r="S265" s="80" t="s">
        <v>26</v>
      </c>
      <c r="T265" s="81" t="s">
        <v>27</v>
      </c>
      <c r="U265" s="80" t="s">
        <v>28</v>
      </c>
    </row>
    <row r="266" spans="1:21" ht="13.5" thickTop="1" x14ac:dyDescent="0.2">
      <c r="A266" s="6" t="s">
        <v>29</v>
      </c>
      <c r="B266" s="7">
        <v>32634</v>
      </c>
      <c r="C266" s="7">
        <v>1053</v>
      </c>
      <c r="D266" s="7">
        <v>358</v>
      </c>
      <c r="E266" s="7">
        <v>30</v>
      </c>
      <c r="F266" s="7">
        <v>92</v>
      </c>
      <c r="G266" s="7">
        <v>432</v>
      </c>
      <c r="H266" s="7">
        <v>17</v>
      </c>
      <c r="I266" s="7">
        <v>96</v>
      </c>
      <c r="J266" s="7">
        <v>889</v>
      </c>
      <c r="K266" s="7">
        <v>101</v>
      </c>
      <c r="L266" s="7">
        <v>89</v>
      </c>
      <c r="O266" s="7">
        <v>26898</v>
      </c>
      <c r="P266" s="8">
        <f t="shared" ref="P266:P277" si="108">O266/B266</f>
        <v>0.82423239566096707</v>
      </c>
      <c r="Q266" s="82">
        <f t="shared" ref="Q266:Q277" si="109">C266/$C$2</f>
        <v>0.58499999999999996</v>
      </c>
      <c r="R266" s="83">
        <f t="shared" ref="R266:R277" si="110">(C266*D266)/1000</f>
        <v>376.97399999999999</v>
      </c>
      <c r="S266" s="84">
        <f>(R266)/$E$3</f>
        <v>0.59837142857142855</v>
      </c>
      <c r="T266" s="85">
        <f t="shared" ref="T266:T277" si="111">(C266*G266)/1000</f>
        <v>454.89600000000002</v>
      </c>
      <c r="U266" s="84">
        <f>(T266)/$G$3</f>
        <v>0.84240000000000004</v>
      </c>
    </row>
    <row r="267" spans="1:21" x14ac:dyDescent="0.2">
      <c r="A267" s="6" t="s">
        <v>30</v>
      </c>
      <c r="B267" s="7">
        <v>27910</v>
      </c>
      <c r="C267" s="7">
        <v>997</v>
      </c>
      <c r="D267" s="7">
        <v>453</v>
      </c>
      <c r="E267" s="7">
        <v>41</v>
      </c>
      <c r="F267" s="7">
        <v>91</v>
      </c>
      <c r="G267" s="7">
        <v>424</v>
      </c>
      <c r="H267" s="7">
        <v>18</v>
      </c>
      <c r="I267" s="7">
        <v>96</v>
      </c>
      <c r="J267" s="7">
        <v>995</v>
      </c>
      <c r="K267" s="7">
        <v>132</v>
      </c>
      <c r="L267" s="7">
        <v>87</v>
      </c>
      <c r="O267" s="7">
        <v>25228</v>
      </c>
      <c r="P267" s="8">
        <f t="shared" si="108"/>
        <v>0.90390541024722326</v>
      </c>
      <c r="Q267" s="82">
        <f t="shared" si="109"/>
        <v>0.55388888888888888</v>
      </c>
      <c r="R267" s="83">
        <f t="shared" si="110"/>
        <v>451.64100000000002</v>
      </c>
      <c r="S267" s="84">
        <f t="shared" ref="S267:S279" si="112">(R267)/$E$3</f>
        <v>0.71689047619047619</v>
      </c>
      <c r="T267" s="85">
        <f t="shared" si="111"/>
        <v>422.72800000000001</v>
      </c>
      <c r="U267" s="84">
        <f t="shared" ref="U267:U279" si="113">(T267)/$G$3</f>
        <v>0.78282962962962965</v>
      </c>
    </row>
    <row r="268" spans="1:21" x14ac:dyDescent="0.2">
      <c r="A268" s="6" t="s">
        <v>31</v>
      </c>
      <c r="B268" s="7">
        <v>33042</v>
      </c>
      <c r="C268" s="7">
        <v>1066</v>
      </c>
      <c r="D268" s="7">
        <v>298</v>
      </c>
      <c r="E268" s="7">
        <v>24</v>
      </c>
      <c r="F268" s="7">
        <v>91</v>
      </c>
      <c r="G268" s="7">
        <v>363</v>
      </c>
      <c r="H268" s="7">
        <v>21</v>
      </c>
      <c r="I268" s="7">
        <v>94</v>
      </c>
      <c r="J268" s="7">
        <v>861</v>
      </c>
      <c r="K268" s="7">
        <v>79</v>
      </c>
      <c r="L268" s="7">
        <v>91</v>
      </c>
      <c r="O268" s="7">
        <v>27713</v>
      </c>
      <c r="P268" s="8">
        <f t="shared" si="108"/>
        <v>0.83872041643968287</v>
      </c>
      <c r="Q268" s="82">
        <f t="shared" si="109"/>
        <v>0.59222222222222221</v>
      </c>
      <c r="R268" s="83">
        <f t="shared" si="110"/>
        <v>317.66800000000001</v>
      </c>
      <c r="S268" s="84">
        <f t="shared" si="112"/>
        <v>0.50423492063492059</v>
      </c>
      <c r="T268" s="85">
        <f t="shared" si="111"/>
        <v>386.95800000000003</v>
      </c>
      <c r="U268" s="84">
        <f t="shared" si="113"/>
        <v>0.71658888888888894</v>
      </c>
    </row>
    <row r="269" spans="1:21" x14ac:dyDescent="0.2">
      <c r="A269" s="6" t="s">
        <v>32</v>
      </c>
      <c r="B269" s="7">
        <v>29600</v>
      </c>
      <c r="C269" s="7">
        <v>987</v>
      </c>
      <c r="D269" s="7">
        <v>323</v>
      </c>
      <c r="E269" s="7">
        <v>52</v>
      </c>
      <c r="F269" s="7">
        <v>84</v>
      </c>
      <c r="G269" s="7">
        <v>423</v>
      </c>
      <c r="H269" s="7">
        <v>32</v>
      </c>
      <c r="I269" s="7">
        <v>92</v>
      </c>
      <c r="J269" s="7">
        <v>900</v>
      </c>
      <c r="K269" s="7">
        <v>147</v>
      </c>
      <c r="L269" s="7">
        <v>84</v>
      </c>
      <c r="O269" s="7">
        <v>25981</v>
      </c>
      <c r="P269" s="8">
        <f t="shared" si="108"/>
        <v>0.8777364864864865</v>
      </c>
      <c r="Q269" s="82">
        <f t="shared" si="109"/>
        <v>0.54833333333333334</v>
      </c>
      <c r="R269" s="83">
        <f t="shared" si="110"/>
        <v>318.80099999999999</v>
      </c>
      <c r="S269" s="84">
        <f t="shared" si="112"/>
        <v>0.50603333333333333</v>
      </c>
      <c r="T269" s="85">
        <f t="shared" si="111"/>
        <v>417.50099999999998</v>
      </c>
      <c r="U269" s="84">
        <f t="shared" si="113"/>
        <v>0.77315</v>
      </c>
    </row>
    <row r="270" spans="1:21" x14ac:dyDescent="0.2">
      <c r="A270" s="6" t="s">
        <v>33</v>
      </c>
      <c r="B270" s="7">
        <v>30774</v>
      </c>
      <c r="C270" s="7">
        <v>962</v>
      </c>
      <c r="D270" s="7">
        <v>410</v>
      </c>
      <c r="E270" s="7">
        <v>41</v>
      </c>
      <c r="F270" s="7">
        <v>89</v>
      </c>
      <c r="G270" s="7">
        <v>462</v>
      </c>
      <c r="H270" s="7">
        <v>37</v>
      </c>
      <c r="I270" s="7">
        <v>92</v>
      </c>
      <c r="J270" s="7">
        <v>955</v>
      </c>
      <c r="K270" s="7">
        <v>122</v>
      </c>
      <c r="L270" s="7">
        <v>87</v>
      </c>
      <c r="O270" s="7">
        <v>25856</v>
      </c>
      <c r="P270" s="8">
        <f t="shared" si="108"/>
        <v>0.84018977058555921</v>
      </c>
      <c r="Q270" s="82">
        <f t="shared" si="109"/>
        <v>0.5344444444444445</v>
      </c>
      <c r="R270" s="83">
        <f t="shared" si="110"/>
        <v>394.42</v>
      </c>
      <c r="S270" s="84">
        <f t="shared" si="112"/>
        <v>0.6260634920634921</v>
      </c>
      <c r="T270" s="85">
        <f t="shared" si="111"/>
        <v>444.44400000000002</v>
      </c>
      <c r="U270" s="84">
        <f t="shared" si="113"/>
        <v>0.82304444444444447</v>
      </c>
    </row>
    <row r="271" spans="1:21" x14ac:dyDescent="0.2">
      <c r="A271" s="6" t="s">
        <v>34</v>
      </c>
      <c r="B271" s="7">
        <v>31318</v>
      </c>
      <c r="C271" s="7">
        <v>1044</v>
      </c>
      <c r="D271" s="7">
        <v>303</v>
      </c>
      <c r="E271" s="7">
        <v>43</v>
      </c>
      <c r="F271" s="7">
        <v>83</v>
      </c>
      <c r="G271" s="7">
        <v>324</v>
      </c>
      <c r="H271" s="7">
        <v>26</v>
      </c>
      <c r="I271" s="7">
        <v>92</v>
      </c>
      <c r="J271" s="7">
        <v>898</v>
      </c>
      <c r="K271" s="7">
        <v>130</v>
      </c>
      <c r="L271" s="7">
        <v>85</v>
      </c>
      <c r="O271" s="7">
        <v>27038</v>
      </c>
      <c r="P271" s="8">
        <f t="shared" si="108"/>
        <v>0.86333737786576414</v>
      </c>
      <c r="Q271" s="82">
        <f t="shared" si="109"/>
        <v>0.57999999999999996</v>
      </c>
      <c r="R271" s="83">
        <f t="shared" si="110"/>
        <v>316.33199999999999</v>
      </c>
      <c r="S271" s="84">
        <f t="shared" si="112"/>
        <v>0.50211428571428574</v>
      </c>
      <c r="T271" s="85">
        <f t="shared" si="111"/>
        <v>338.25599999999997</v>
      </c>
      <c r="U271" s="84">
        <f t="shared" si="113"/>
        <v>0.62639999999999996</v>
      </c>
    </row>
    <row r="272" spans="1:21" x14ac:dyDescent="0.2">
      <c r="A272" s="6" t="s">
        <v>35</v>
      </c>
      <c r="B272" s="7">
        <v>30258</v>
      </c>
      <c r="C272" s="7">
        <v>976</v>
      </c>
      <c r="D272" s="7">
        <v>467</v>
      </c>
      <c r="E272" s="7">
        <v>47</v>
      </c>
      <c r="F272" s="7">
        <v>89</v>
      </c>
      <c r="G272" s="7">
        <v>300</v>
      </c>
      <c r="H272" s="7">
        <v>21</v>
      </c>
      <c r="I272" s="7">
        <v>93</v>
      </c>
      <c r="J272" s="7">
        <v>860</v>
      </c>
      <c r="K272" s="7">
        <v>107</v>
      </c>
      <c r="L272" s="7">
        <v>87</v>
      </c>
      <c r="O272" s="7">
        <v>27158</v>
      </c>
      <c r="P272" s="8">
        <f t="shared" si="108"/>
        <v>0.89754775596536451</v>
      </c>
      <c r="Q272" s="82">
        <f t="shared" si="109"/>
        <v>0.54222222222222227</v>
      </c>
      <c r="R272" s="83">
        <f t="shared" si="110"/>
        <v>455.79199999999997</v>
      </c>
      <c r="S272" s="84">
        <f t="shared" si="112"/>
        <v>0.72347936507936506</v>
      </c>
      <c r="T272" s="85">
        <f t="shared" si="111"/>
        <v>292.8</v>
      </c>
      <c r="U272" s="84">
        <f t="shared" si="113"/>
        <v>0.54222222222222227</v>
      </c>
    </row>
    <row r="273" spans="1:21" x14ac:dyDescent="0.2">
      <c r="A273" s="6" t="s">
        <v>36</v>
      </c>
      <c r="B273" s="7">
        <v>30765</v>
      </c>
      <c r="C273" s="7">
        <v>992</v>
      </c>
      <c r="D273" s="7">
        <v>413</v>
      </c>
      <c r="E273" s="7">
        <v>61</v>
      </c>
      <c r="F273" s="7">
        <v>84</v>
      </c>
      <c r="G273" s="7">
        <v>348</v>
      </c>
      <c r="H273" s="7">
        <v>22</v>
      </c>
      <c r="I273" s="7">
        <v>93</v>
      </c>
      <c r="J273" s="7">
        <v>877</v>
      </c>
      <c r="K273" s="7">
        <v>100</v>
      </c>
      <c r="L273" s="7">
        <v>88</v>
      </c>
      <c r="O273" s="7">
        <v>25978</v>
      </c>
      <c r="P273" s="8">
        <f t="shared" si="108"/>
        <v>0.84440110515195843</v>
      </c>
      <c r="Q273" s="82">
        <f t="shared" si="109"/>
        <v>0.55111111111111111</v>
      </c>
      <c r="R273" s="83">
        <f t="shared" si="110"/>
        <v>409.69600000000003</v>
      </c>
      <c r="S273" s="84">
        <f t="shared" si="112"/>
        <v>0.65031111111111117</v>
      </c>
      <c r="T273" s="85">
        <f t="shared" si="111"/>
        <v>345.21600000000001</v>
      </c>
      <c r="U273" s="84">
        <f t="shared" si="113"/>
        <v>0.63928888888888891</v>
      </c>
    </row>
    <row r="274" spans="1:21" x14ac:dyDescent="0.2">
      <c r="A274" s="6" t="s">
        <v>37</v>
      </c>
      <c r="B274" s="7">
        <v>30942</v>
      </c>
      <c r="C274" s="7">
        <v>1031</v>
      </c>
      <c r="D274" s="7">
        <v>339</v>
      </c>
      <c r="E274" s="7">
        <v>55</v>
      </c>
      <c r="F274" s="7">
        <v>83</v>
      </c>
      <c r="G274" s="7">
        <v>331</v>
      </c>
      <c r="H274" s="7">
        <v>22</v>
      </c>
      <c r="I274" s="7">
        <v>93</v>
      </c>
      <c r="J274" s="7">
        <v>849</v>
      </c>
      <c r="K274" s="7">
        <v>126</v>
      </c>
      <c r="L274" s="7">
        <v>85</v>
      </c>
      <c r="O274" s="7">
        <v>28200</v>
      </c>
      <c r="P274" s="8">
        <f t="shared" si="108"/>
        <v>0.91138258677525696</v>
      </c>
      <c r="Q274" s="82">
        <f t="shared" si="109"/>
        <v>0.57277777777777783</v>
      </c>
      <c r="R274" s="83">
        <f t="shared" si="110"/>
        <v>349.50900000000001</v>
      </c>
      <c r="S274" s="84">
        <f t="shared" si="112"/>
        <v>0.55477619047619053</v>
      </c>
      <c r="T274" s="85">
        <f t="shared" si="111"/>
        <v>341.26100000000002</v>
      </c>
      <c r="U274" s="84">
        <f t="shared" si="113"/>
        <v>0.63196481481481481</v>
      </c>
    </row>
    <row r="275" spans="1:21" x14ac:dyDescent="0.2">
      <c r="A275" s="6" t="s">
        <v>38</v>
      </c>
      <c r="B275" s="7">
        <v>34352</v>
      </c>
      <c r="C275" s="7">
        <v>1108</v>
      </c>
      <c r="D275" s="7">
        <v>343</v>
      </c>
      <c r="E275" s="7">
        <v>44</v>
      </c>
      <c r="F275" s="7">
        <v>86</v>
      </c>
      <c r="G275" s="7">
        <v>407</v>
      </c>
      <c r="H275" s="7">
        <v>29</v>
      </c>
      <c r="I275" s="7">
        <v>93</v>
      </c>
      <c r="J275" s="7">
        <v>925</v>
      </c>
      <c r="K275" s="7">
        <v>90</v>
      </c>
      <c r="L275" s="7">
        <v>90</v>
      </c>
      <c r="O275" s="7">
        <v>27159</v>
      </c>
      <c r="P275" s="8">
        <f t="shared" si="108"/>
        <v>0.79060898928737777</v>
      </c>
      <c r="Q275" s="82">
        <f t="shared" si="109"/>
        <v>0.61555555555555552</v>
      </c>
      <c r="R275" s="83">
        <f t="shared" si="110"/>
        <v>380.04399999999998</v>
      </c>
      <c r="S275" s="84">
        <f t="shared" si="112"/>
        <v>0.60324444444444447</v>
      </c>
      <c r="T275" s="85">
        <f t="shared" si="111"/>
        <v>450.95600000000002</v>
      </c>
      <c r="U275" s="84">
        <f t="shared" si="113"/>
        <v>0.83510370370370368</v>
      </c>
    </row>
    <row r="276" spans="1:21" x14ac:dyDescent="0.2">
      <c r="A276" s="6" t="s">
        <v>39</v>
      </c>
      <c r="B276" s="7">
        <v>34545</v>
      </c>
      <c r="C276" s="7">
        <v>1152</v>
      </c>
      <c r="D276" s="7">
        <v>323</v>
      </c>
      <c r="E276" s="7">
        <v>38</v>
      </c>
      <c r="F276" s="7">
        <v>88</v>
      </c>
      <c r="G276" s="7">
        <v>423</v>
      </c>
      <c r="H276" s="7">
        <v>23</v>
      </c>
      <c r="I276" s="7">
        <v>95</v>
      </c>
      <c r="J276" s="7">
        <v>861</v>
      </c>
      <c r="K276" s="7">
        <v>110</v>
      </c>
      <c r="L276" s="7">
        <v>87</v>
      </c>
      <c r="O276" s="7">
        <v>28522</v>
      </c>
      <c r="P276" s="8">
        <f t="shared" si="108"/>
        <v>0.825647705890867</v>
      </c>
      <c r="Q276" s="82">
        <f t="shared" si="109"/>
        <v>0.64</v>
      </c>
      <c r="R276" s="83">
        <f t="shared" si="110"/>
        <v>372.096</v>
      </c>
      <c r="S276" s="84">
        <f t="shared" si="112"/>
        <v>0.59062857142857139</v>
      </c>
      <c r="T276" s="85">
        <f t="shared" si="111"/>
        <v>487.29599999999999</v>
      </c>
      <c r="U276" s="84">
        <f t="shared" si="113"/>
        <v>0.90239999999999998</v>
      </c>
    </row>
    <row r="277" spans="1:21" ht="13.5" thickBot="1" x14ac:dyDescent="0.25">
      <c r="A277" s="6" t="s">
        <v>40</v>
      </c>
      <c r="B277" s="7">
        <v>31045</v>
      </c>
      <c r="C277" s="7">
        <v>1011</v>
      </c>
      <c r="D277" s="7">
        <v>355</v>
      </c>
      <c r="E277" s="7">
        <v>41</v>
      </c>
      <c r="F277" s="7">
        <v>87</v>
      </c>
      <c r="G277" s="7">
        <v>357</v>
      </c>
      <c r="H277" s="7">
        <v>27</v>
      </c>
      <c r="I277" s="7">
        <v>92</v>
      </c>
      <c r="J277" s="7">
        <v>913</v>
      </c>
      <c r="K277" s="7">
        <v>116</v>
      </c>
      <c r="L277" s="7">
        <v>87</v>
      </c>
      <c r="O277" s="7">
        <v>27809</v>
      </c>
      <c r="P277" s="8">
        <f t="shared" si="108"/>
        <v>0.89576421323884681</v>
      </c>
      <c r="Q277" s="82">
        <f t="shared" si="109"/>
        <v>0.56166666666666665</v>
      </c>
      <c r="R277" s="83">
        <f t="shared" si="110"/>
        <v>358.90499999999997</v>
      </c>
      <c r="S277" s="84">
        <f t="shared" si="112"/>
        <v>0.56969047619047619</v>
      </c>
      <c r="T277" s="85">
        <f t="shared" si="111"/>
        <v>360.92700000000002</v>
      </c>
      <c r="U277" s="84">
        <f t="shared" si="113"/>
        <v>0.66838333333333333</v>
      </c>
    </row>
    <row r="278" spans="1:21" ht="13.5" thickTop="1" x14ac:dyDescent="0.2">
      <c r="A278" s="9" t="s">
        <v>96</v>
      </c>
      <c r="B278" s="40">
        <f>SUM(B266:B277)</f>
        <v>377185</v>
      </c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O278" s="40">
        <f>SUM(O266:O277)</f>
        <v>323540</v>
      </c>
      <c r="P278" s="10"/>
      <c r="Q278" s="86"/>
      <c r="R278" s="87"/>
      <c r="S278" s="88"/>
      <c r="T278" s="89"/>
      <c r="U278" s="88"/>
    </row>
    <row r="279" spans="1:21" ht="13.5" thickBot="1" x14ac:dyDescent="0.25">
      <c r="A279" s="12" t="s">
        <v>97</v>
      </c>
      <c r="B279" s="13">
        <f>AVERAGE(B266:B277)</f>
        <v>31432.083333333332</v>
      </c>
      <c r="C279" s="13">
        <f t="shared" ref="C279:J279" si="114">AVERAGE(C266:C277)</f>
        <v>1031.5833333333333</v>
      </c>
      <c r="D279" s="13">
        <f t="shared" si="114"/>
        <v>365.41666666666669</v>
      </c>
      <c r="E279" s="13">
        <f>AVERAGE(E266:E277)</f>
        <v>43.083333333333336</v>
      </c>
      <c r="F279" s="13">
        <f>AVERAGE(F266:F277)</f>
        <v>87.25</v>
      </c>
      <c r="G279" s="13">
        <f>AVERAGE(G266:G277)</f>
        <v>382.83333333333331</v>
      </c>
      <c r="H279" s="13">
        <f>AVERAGE(H266:H277)</f>
        <v>24.583333333333332</v>
      </c>
      <c r="I279" s="13">
        <f>AVERAGE(I266:I277)</f>
        <v>93.416666666666671</v>
      </c>
      <c r="J279" s="13">
        <f t="shared" si="114"/>
        <v>898.58333333333337</v>
      </c>
      <c r="K279" s="13">
        <f>AVERAGE(K266:K277)</f>
        <v>113.33333333333333</v>
      </c>
      <c r="L279" s="13">
        <f>AVERAGE(L266:L277)</f>
        <v>87.25</v>
      </c>
      <c r="O279" s="13">
        <f>AVERAGE(O266:O277)</f>
        <v>26961.666666666668</v>
      </c>
      <c r="P279" s="18">
        <f>AVERAGE(P266:P277)</f>
        <v>0.85945618446627969</v>
      </c>
      <c r="Q279" s="82">
        <f>C279/$C$2</f>
        <v>0.57310185185185181</v>
      </c>
      <c r="R279" s="83">
        <f>(C279*D279)/1000</f>
        <v>376.95774305555557</v>
      </c>
      <c r="S279" s="84">
        <f t="shared" si="112"/>
        <v>0.59834562389770729</v>
      </c>
      <c r="T279" s="85">
        <f>(C279*G279)/1000</f>
        <v>394.92448611111109</v>
      </c>
      <c r="U279" s="84">
        <f t="shared" si="113"/>
        <v>0.731341640946502</v>
      </c>
    </row>
    <row r="280" spans="1:21" ht="13.5" thickTop="1" x14ac:dyDescent="0.2"/>
    <row r="281" spans="1:21" ht="13.5" thickBot="1" x14ac:dyDescent="0.25"/>
    <row r="282" spans="1:21" ht="13.5" thickTop="1" x14ac:dyDescent="0.2">
      <c r="A282" s="27" t="s">
        <v>5</v>
      </c>
      <c r="B282" s="63" t="s">
        <v>6</v>
      </c>
      <c r="C282" s="63" t="s">
        <v>6</v>
      </c>
      <c r="D282" s="63" t="s">
        <v>49</v>
      </c>
      <c r="E282" s="63" t="s">
        <v>50</v>
      </c>
      <c r="F282" s="38" t="s">
        <v>2</v>
      </c>
      <c r="G282" s="63" t="s">
        <v>51</v>
      </c>
      <c r="H282" s="63" t="s">
        <v>52</v>
      </c>
      <c r="I282" s="38" t="s">
        <v>3</v>
      </c>
      <c r="J282" s="63" t="s">
        <v>53</v>
      </c>
      <c r="K282" s="63" t="s">
        <v>54</v>
      </c>
      <c r="L282" s="38" t="s">
        <v>14</v>
      </c>
      <c r="O282" s="28" t="s">
        <v>63</v>
      </c>
      <c r="P282" s="28" t="s">
        <v>55</v>
      </c>
      <c r="Q282" s="74" t="s">
        <v>16</v>
      </c>
      <c r="R282" s="75" t="s">
        <v>17</v>
      </c>
      <c r="S282" s="76" t="s">
        <v>18</v>
      </c>
      <c r="T282" s="77" t="s">
        <v>16</v>
      </c>
      <c r="U282" s="76" t="s">
        <v>16</v>
      </c>
    </row>
    <row r="283" spans="1:21" ht="13.5" thickBot="1" x14ac:dyDescent="0.25">
      <c r="A283" s="29" t="s">
        <v>98</v>
      </c>
      <c r="B283" s="30" t="s">
        <v>20</v>
      </c>
      <c r="C283" s="31" t="s">
        <v>21</v>
      </c>
      <c r="D283" s="30" t="s">
        <v>57</v>
      </c>
      <c r="E283" s="30" t="s">
        <v>57</v>
      </c>
      <c r="F283" s="39" t="s">
        <v>23</v>
      </c>
      <c r="G283" s="30" t="s">
        <v>57</v>
      </c>
      <c r="H283" s="30" t="s">
        <v>57</v>
      </c>
      <c r="I283" s="39" t="s">
        <v>23</v>
      </c>
      <c r="J283" s="30" t="s">
        <v>57</v>
      </c>
      <c r="K283" s="30" t="s">
        <v>57</v>
      </c>
      <c r="L283" s="39" t="s">
        <v>23</v>
      </c>
      <c r="O283" s="31" t="s">
        <v>65</v>
      </c>
      <c r="P283" s="31" t="s">
        <v>24</v>
      </c>
      <c r="Q283" s="78" t="s">
        <v>6</v>
      </c>
      <c r="R283" s="79" t="s">
        <v>25</v>
      </c>
      <c r="S283" s="80" t="s">
        <v>26</v>
      </c>
      <c r="T283" s="81" t="s">
        <v>27</v>
      </c>
      <c r="U283" s="80" t="s">
        <v>28</v>
      </c>
    </row>
    <row r="284" spans="1:21" ht="13.5" thickTop="1" x14ac:dyDescent="0.2">
      <c r="A284" s="6" t="s">
        <v>29</v>
      </c>
      <c r="B284" s="7">
        <v>30682</v>
      </c>
      <c r="C284" s="7">
        <v>990</v>
      </c>
      <c r="D284" s="7">
        <v>274</v>
      </c>
      <c r="E284" s="7">
        <v>31</v>
      </c>
      <c r="F284" s="7">
        <v>88</v>
      </c>
      <c r="G284" s="7">
        <v>345</v>
      </c>
      <c r="H284" s="7">
        <v>15</v>
      </c>
      <c r="I284" s="7">
        <v>96</v>
      </c>
      <c r="J284" s="7">
        <v>790</v>
      </c>
      <c r="K284" s="7">
        <v>105</v>
      </c>
      <c r="L284" s="7">
        <v>87</v>
      </c>
      <c r="O284" s="7">
        <v>28495</v>
      </c>
      <c r="P284" s="8">
        <f t="shared" ref="P284:P295" si="115">O284/B284</f>
        <v>0.92872042239749686</v>
      </c>
      <c r="Q284" s="82">
        <f t="shared" ref="Q284:Q295" si="116">C284/$C$2</f>
        <v>0.55000000000000004</v>
      </c>
      <c r="R284" s="83">
        <f t="shared" ref="R284:R295" si="117">(C284*D284)/1000</f>
        <v>271.26</v>
      </c>
      <c r="S284" s="84">
        <f>(R284)/$E$3</f>
        <v>0.43057142857142855</v>
      </c>
      <c r="T284" s="85">
        <f t="shared" ref="T284:T295" si="118">(C284*G284)/1000</f>
        <v>341.55</v>
      </c>
      <c r="U284" s="84">
        <f>(T284)/$G$3</f>
        <v>0.63250000000000006</v>
      </c>
    </row>
    <row r="285" spans="1:21" x14ac:dyDescent="0.2">
      <c r="A285" s="6" t="s">
        <v>30</v>
      </c>
      <c r="B285" s="7">
        <v>27764</v>
      </c>
      <c r="C285" s="7">
        <v>957</v>
      </c>
      <c r="D285" s="7">
        <v>330</v>
      </c>
      <c r="E285" s="7">
        <v>37</v>
      </c>
      <c r="F285" s="7">
        <v>86</v>
      </c>
      <c r="G285" s="7">
        <v>210</v>
      </c>
      <c r="H285" s="7">
        <v>24</v>
      </c>
      <c r="I285" s="7">
        <v>87</v>
      </c>
      <c r="J285" s="7">
        <v>780</v>
      </c>
      <c r="K285" s="7">
        <v>130</v>
      </c>
      <c r="L285" s="7">
        <v>80</v>
      </c>
      <c r="O285" s="7">
        <v>30330</v>
      </c>
      <c r="P285" s="8">
        <f t="shared" si="115"/>
        <v>1.0924218412332516</v>
      </c>
      <c r="Q285" s="82">
        <f t="shared" si="116"/>
        <v>0.53166666666666662</v>
      </c>
      <c r="R285" s="83">
        <f t="shared" si="117"/>
        <v>315.81</v>
      </c>
      <c r="S285" s="84">
        <f t="shared" ref="S285:S297" si="119">(R285)/$E$3</f>
        <v>0.50128571428571433</v>
      </c>
      <c r="T285" s="85">
        <f t="shared" si="118"/>
        <v>200.97</v>
      </c>
      <c r="U285" s="84">
        <f t="shared" ref="U285:U297" si="120">(T285)/$G$3</f>
        <v>0.37216666666666665</v>
      </c>
    </row>
    <row r="286" spans="1:21" x14ac:dyDescent="0.2">
      <c r="A286" s="6" t="s">
        <v>31</v>
      </c>
      <c r="B286" s="7">
        <v>32235</v>
      </c>
      <c r="C286" s="7">
        <f>B286/31</f>
        <v>1039.8387096774193</v>
      </c>
      <c r="D286" s="7">
        <v>330</v>
      </c>
      <c r="E286" s="7">
        <v>27</v>
      </c>
      <c r="F286" s="7">
        <v>92</v>
      </c>
      <c r="G286" s="7">
        <v>228</v>
      </c>
      <c r="H286" s="7">
        <v>12</v>
      </c>
      <c r="I286" s="7">
        <v>95</v>
      </c>
      <c r="J286" s="7">
        <v>863</v>
      </c>
      <c r="K286" s="7">
        <v>96</v>
      </c>
      <c r="L286" s="7">
        <v>90</v>
      </c>
      <c r="O286" s="7">
        <v>30296</v>
      </c>
      <c r="P286" s="8">
        <f t="shared" si="115"/>
        <v>0.93984799131378938</v>
      </c>
      <c r="Q286" s="82">
        <f t="shared" si="116"/>
        <v>0.57768817204301071</v>
      </c>
      <c r="R286" s="83">
        <f t="shared" si="117"/>
        <v>343.14677419354837</v>
      </c>
      <c r="S286" s="84">
        <f t="shared" si="119"/>
        <v>0.54467741935483871</v>
      </c>
      <c r="T286" s="85">
        <f t="shared" si="118"/>
        <v>237.08322580645159</v>
      </c>
      <c r="U286" s="84">
        <f t="shared" si="120"/>
        <v>0.43904301075268815</v>
      </c>
    </row>
    <row r="287" spans="1:21" x14ac:dyDescent="0.2">
      <c r="A287" s="6" t="s">
        <v>32</v>
      </c>
      <c r="B287" s="7">
        <v>27730</v>
      </c>
      <c r="C287" s="7">
        <v>924</v>
      </c>
      <c r="D287" s="7">
        <v>354</v>
      </c>
      <c r="E287" s="7">
        <v>29</v>
      </c>
      <c r="F287" s="7">
        <v>91</v>
      </c>
      <c r="G287" s="7">
        <v>348</v>
      </c>
      <c r="H287" s="7">
        <v>16</v>
      </c>
      <c r="I287" s="7">
        <v>95</v>
      </c>
      <c r="J287" s="7">
        <v>814</v>
      </c>
      <c r="K287" s="7">
        <v>82</v>
      </c>
      <c r="L287" s="7">
        <v>89</v>
      </c>
      <c r="O287" s="7">
        <v>30782</v>
      </c>
      <c r="P287" s="8">
        <f t="shared" si="115"/>
        <v>1.1100613054453661</v>
      </c>
      <c r="Q287" s="82">
        <f t="shared" si="116"/>
        <v>0.51333333333333331</v>
      </c>
      <c r="R287" s="83">
        <f t="shared" si="117"/>
        <v>327.096</v>
      </c>
      <c r="S287" s="84">
        <f t="shared" si="119"/>
        <v>0.51919999999999999</v>
      </c>
      <c r="T287" s="85">
        <f t="shared" si="118"/>
        <v>321.55200000000002</v>
      </c>
      <c r="U287" s="84">
        <f t="shared" si="120"/>
        <v>0.5954666666666667</v>
      </c>
    </row>
    <row r="288" spans="1:21" x14ac:dyDescent="0.2">
      <c r="A288" s="6" t="s">
        <v>33</v>
      </c>
      <c r="B288" s="7">
        <v>31170</v>
      </c>
      <c r="C288" s="7">
        <v>1005</v>
      </c>
      <c r="D288" s="7">
        <v>485</v>
      </c>
      <c r="E288" s="7">
        <v>46</v>
      </c>
      <c r="F288" s="7">
        <v>90</v>
      </c>
      <c r="G288" s="7">
        <v>409</v>
      </c>
      <c r="H288" s="7">
        <v>18</v>
      </c>
      <c r="I288" s="7">
        <v>96</v>
      </c>
      <c r="J288" s="7">
        <v>1038</v>
      </c>
      <c r="K288" s="7">
        <v>102</v>
      </c>
      <c r="L288" s="7">
        <v>90</v>
      </c>
      <c r="O288" s="7">
        <v>30025</v>
      </c>
      <c r="P288" s="8">
        <f t="shared" si="115"/>
        <v>0.9632659608598011</v>
      </c>
      <c r="Q288" s="82">
        <f t="shared" si="116"/>
        <v>0.55833333333333335</v>
      </c>
      <c r="R288" s="83">
        <f t="shared" si="117"/>
        <v>487.42500000000001</v>
      </c>
      <c r="S288" s="84">
        <f t="shared" si="119"/>
        <v>0.77369047619047626</v>
      </c>
      <c r="T288" s="85">
        <f t="shared" si="118"/>
        <v>411.04500000000002</v>
      </c>
      <c r="U288" s="84">
        <f t="shared" si="120"/>
        <v>0.76119444444444451</v>
      </c>
    </row>
    <row r="289" spans="1:21" x14ac:dyDescent="0.2">
      <c r="A289" s="6" t="s">
        <v>34</v>
      </c>
      <c r="B289" s="7">
        <v>31832</v>
      </c>
      <c r="C289" s="7">
        <v>1061</v>
      </c>
      <c r="D289" s="7">
        <v>213</v>
      </c>
      <c r="E289" s="7">
        <v>29</v>
      </c>
      <c r="F289" s="7">
        <v>86</v>
      </c>
      <c r="G289" s="7">
        <v>245</v>
      </c>
      <c r="H289" s="7">
        <v>13</v>
      </c>
      <c r="I289" s="7">
        <v>96</v>
      </c>
      <c r="J289" s="7">
        <v>628</v>
      </c>
      <c r="K289" s="7">
        <v>69</v>
      </c>
      <c r="L289" s="7">
        <v>88</v>
      </c>
      <c r="O289" s="7">
        <v>29358</v>
      </c>
      <c r="P289" s="8">
        <f t="shared" si="115"/>
        <v>0.92227946720281473</v>
      </c>
      <c r="Q289" s="82">
        <f t="shared" si="116"/>
        <v>0.58944444444444444</v>
      </c>
      <c r="R289" s="83">
        <f t="shared" si="117"/>
        <v>225.99299999999999</v>
      </c>
      <c r="S289" s="84">
        <f t="shared" si="119"/>
        <v>0.3587190476190476</v>
      </c>
      <c r="T289" s="85">
        <f t="shared" si="118"/>
        <v>259.94499999999999</v>
      </c>
      <c r="U289" s="84">
        <f t="shared" si="120"/>
        <v>0.4813796296296296</v>
      </c>
    </row>
    <row r="290" spans="1:21" x14ac:dyDescent="0.2">
      <c r="A290" s="6" t="s">
        <v>35</v>
      </c>
      <c r="B290" s="7">
        <v>31650</v>
      </c>
      <c r="C290" s="7">
        <v>1021</v>
      </c>
      <c r="D290" s="7">
        <v>239</v>
      </c>
      <c r="E290" s="7">
        <v>29</v>
      </c>
      <c r="F290" s="7">
        <v>87</v>
      </c>
      <c r="G290" s="7">
        <v>298</v>
      </c>
      <c r="H290" s="7">
        <v>20</v>
      </c>
      <c r="I290" s="7">
        <v>93</v>
      </c>
      <c r="J290" s="7">
        <v>666</v>
      </c>
      <c r="K290" s="7">
        <v>98</v>
      </c>
      <c r="L290" s="7">
        <v>85</v>
      </c>
      <c r="O290" s="7">
        <v>30130</v>
      </c>
      <c r="P290" s="8">
        <f t="shared" si="115"/>
        <v>0.9519747235387046</v>
      </c>
      <c r="Q290" s="82">
        <f t="shared" si="116"/>
        <v>0.56722222222222218</v>
      </c>
      <c r="R290" s="83">
        <f t="shared" si="117"/>
        <v>244.01900000000001</v>
      </c>
      <c r="S290" s="84">
        <f t="shared" si="119"/>
        <v>0.38733174603174603</v>
      </c>
      <c r="T290" s="85">
        <f t="shared" si="118"/>
        <v>304.25799999999998</v>
      </c>
      <c r="U290" s="84">
        <f t="shared" si="120"/>
        <v>0.56344074074074069</v>
      </c>
    </row>
    <row r="291" spans="1:21" x14ac:dyDescent="0.2">
      <c r="A291" s="6" t="s">
        <v>36</v>
      </c>
      <c r="B291" s="7">
        <v>30838</v>
      </c>
      <c r="C291" s="7">
        <v>995</v>
      </c>
      <c r="D291" s="7">
        <v>494</v>
      </c>
      <c r="E291" s="7">
        <v>48</v>
      </c>
      <c r="F291" s="7">
        <v>90</v>
      </c>
      <c r="G291" s="7">
        <v>417</v>
      </c>
      <c r="H291" s="7">
        <v>12</v>
      </c>
      <c r="I291" s="7">
        <v>97</v>
      </c>
      <c r="J291" s="7">
        <v>909</v>
      </c>
      <c r="K291" s="7">
        <v>58</v>
      </c>
      <c r="L291" s="7">
        <v>93</v>
      </c>
      <c r="O291" s="7">
        <v>31064</v>
      </c>
      <c r="P291" s="8">
        <f t="shared" si="115"/>
        <v>1.0073286205331085</v>
      </c>
      <c r="Q291" s="82">
        <f t="shared" si="116"/>
        <v>0.55277777777777781</v>
      </c>
      <c r="R291" s="83">
        <f t="shared" si="117"/>
        <v>491.53</v>
      </c>
      <c r="S291" s="84">
        <f t="shared" si="119"/>
        <v>0.78020634920634913</v>
      </c>
      <c r="T291" s="85">
        <f t="shared" si="118"/>
        <v>414.91500000000002</v>
      </c>
      <c r="U291" s="84">
        <f t="shared" si="120"/>
        <v>0.76836111111111116</v>
      </c>
    </row>
    <row r="292" spans="1:21" x14ac:dyDescent="0.2">
      <c r="A292" s="6" t="s">
        <v>37</v>
      </c>
      <c r="B292" s="7">
        <v>30187</v>
      </c>
      <c r="C292" s="7">
        <v>1006</v>
      </c>
      <c r="D292" s="7">
        <v>294</v>
      </c>
      <c r="E292" s="7">
        <v>50</v>
      </c>
      <c r="F292" s="7">
        <v>83</v>
      </c>
      <c r="G292" s="7">
        <v>330</v>
      </c>
      <c r="H292" s="7">
        <v>21</v>
      </c>
      <c r="I292" s="7">
        <v>94</v>
      </c>
      <c r="J292" s="7">
        <v>760</v>
      </c>
      <c r="K292" s="7">
        <v>57</v>
      </c>
      <c r="L292" s="7">
        <v>92</v>
      </c>
      <c r="O292" s="7">
        <v>29356</v>
      </c>
      <c r="P292" s="8">
        <f t="shared" si="115"/>
        <v>0.97247159373240133</v>
      </c>
      <c r="Q292" s="82">
        <f t="shared" si="116"/>
        <v>0.55888888888888888</v>
      </c>
      <c r="R292" s="83">
        <f t="shared" si="117"/>
        <v>295.76400000000001</v>
      </c>
      <c r="S292" s="84">
        <f t="shared" si="119"/>
        <v>0.4694666666666667</v>
      </c>
      <c r="T292" s="85">
        <f t="shared" si="118"/>
        <v>331.98</v>
      </c>
      <c r="U292" s="84">
        <f t="shared" si="120"/>
        <v>0.61477777777777776</v>
      </c>
    </row>
    <row r="293" spans="1:21" x14ac:dyDescent="0.2">
      <c r="A293" s="6" t="s">
        <v>38</v>
      </c>
      <c r="B293" s="7">
        <v>35593</v>
      </c>
      <c r="C293" s="7">
        <v>1148</v>
      </c>
      <c r="D293" s="7">
        <v>317</v>
      </c>
      <c r="E293" s="7">
        <v>33</v>
      </c>
      <c r="F293" s="7">
        <v>87</v>
      </c>
      <c r="G293" s="7">
        <v>346</v>
      </c>
      <c r="H293" s="7">
        <v>17</v>
      </c>
      <c r="I293" s="7">
        <v>95</v>
      </c>
      <c r="J293" s="7">
        <v>793</v>
      </c>
      <c r="K293" s="7">
        <v>70</v>
      </c>
      <c r="L293" s="7">
        <v>90</v>
      </c>
      <c r="O293" s="7">
        <v>31309</v>
      </c>
      <c r="P293" s="8">
        <f t="shared" si="115"/>
        <v>0.87963925490967321</v>
      </c>
      <c r="Q293" s="82">
        <f t="shared" si="116"/>
        <v>0.63777777777777778</v>
      </c>
      <c r="R293" s="83">
        <f t="shared" si="117"/>
        <v>363.916</v>
      </c>
      <c r="S293" s="84">
        <f t="shared" si="119"/>
        <v>0.5776444444444444</v>
      </c>
      <c r="T293" s="85">
        <f t="shared" si="118"/>
        <v>397.20800000000003</v>
      </c>
      <c r="U293" s="84">
        <f t="shared" si="120"/>
        <v>0.73557037037037043</v>
      </c>
    </row>
    <row r="294" spans="1:21" x14ac:dyDescent="0.2">
      <c r="A294" s="6" t="s">
        <v>39</v>
      </c>
      <c r="B294" s="7">
        <v>33960</v>
      </c>
      <c r="C294" s="7">
        <v>1132</v>
      </c>
      <c r="D294" s="7">
        <v>449</v>
      </c>
      <c r="E294" s="7">
        <v>23</v>
      </c>
      <c r="F294" s="7">
        <v>94</v>
      </c>
      <c r="G294" s="7">
        <v>413</v>
      </c>
      <c r="H294" s="7">
        <v>14</v>
      </c>
      <c r="I294" s="7">
        <v>97</v>
      </c>
      <c r="J294" s="7">
        <v>947</v>
      </c>
      <c r="K294" s="7">
        <v>69</v>
      </c>
      <c r="L294" s="7">
        <v>92</v>
      </c>
      <c r="O294" s="7">
        <v>29011</v>
      </c>
      <c r="P294" s="8">
        <f t="shared" si="115"/>
        <v>0.85426972909305066</v>
      </c>
      <c r="Q294" s="82">
        <f t="shared" si="116"/>
        <v>0.62888888888888894</v>
      </c>
      <c r="R294" s="83">
        <f t="shared" si="117"/>
        <v>508.26799999999997</v>
      </c>
      <c r="S294" s="84">
        <f t="shared" si="119"/>
        <v>0.80677460317460314</v>
      </c>
      <c r="T294" s="85">
        <f t="shared" si="118"/>
        <v>467.51600000000002</v>
      </c>
      <c r="U294" s="84">
        <f t="shared" si="120"/>
        <v>0.86577037037037041</v>
      </c>
    </row>
    <row r="295" spans="1:21" ht="13.5" thickBot="1" x14ac:dyDescent="0.25">
      <c r="A295" s="6" t="s">
        <v>40</v>
      </c>
      <c r="B295" s="7">
        <v>33033</v>
      </c>
      <c r="C295" s="7">
        <v>1066</v>
      </c>
      <c r="D295" s="7">
        <v>340</v>
      </c>
      <c r="E295" s="7">
        <v>20</v>
      </c>
      <c r="F295" s="7">
        <v>94</v>
      </c>
      <c r="G295" s="7">
        <v>267</v>
      </c>
      <c r="H295" s="7">
        <v>7</v>
      </c>
      <c r="I295" s="7">
        <v>97</v>
      </c>
      <c r="J295" s="7">
        <v>911</v>
      </c>
      <c r="K295" s="7">
        <v>75</v>
      </c>
      <c r="L295" s="7">
        <v>92</v>
      </c>
      <c r="O295" s="7">
        <v>30252</v>
      </c>
      <c r="P295" s="8">
        <f t="shared" si="115"/>
        <v>0.91581146126600677</v>
      </c>
      <c r="Q295" s="82">
        <f t="shared" si="116"/>
        <v>0.59222222222222221</v>
      </c>
      <c r="R295" s="83">
        <f t="shared" si="117"/>
        <v>362.44</v>
      </c>
      <c r="S295" s="84">
        <f t="shared" si="119"/>
        <v>0.57530158730158731</v>
      </c>
      <c r="T295" s="85">
        <f t="shared" si="118"/>
        <v>284.62200000000001</v>
      </c>
      <c r="U295" s="84">
        <f t="shared" si="120"/>
        <v>0.52707777777777776</v>
      </c>
    </row>
    <row r="296" spans="1:21" ht="13.5" thickTop="1" x14ac:dyDescent="0.2">
      <c r="A296" s="9" t="s">
        <v>99</v>
      </c>
      <c r="B296" s="40">
        <f>SUM(B284:B295)</f>
        <v>376674</v>
      </c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O296" s="40">
        <f>SUM(O284:O295)</f>
        <v>360408</v>
      </c>
      <c r="P296" s="10"/>
      <c r="Q296" s="86"/>
      <c r="R296" s="87"/>
      <c r="S296" s="88"/>
      <c r="T296" s="89"/>
      <c r="U296" s="88"/>
    </row>
    <row r="297" spans="1:21" ht="13.5" thickBot="1" x14ac:dyDescent="0.25">
      <c r="A297" s="12" t="s">
        <v>100</v>
      </c>
      <c r="B297" s="13">
        <f>AVERAGE(B284:B295)</f>
        <v>31389.5</v>
      </c>
      <c r="C297" s="13">
        <f t="shared" ref="C297:J297" si="121">AVERAGE(C284:C295)</f>
        <v>1028.736559139785</v>
      </c>
      <c r="D297" s="13">
        <f t="shared" si="121"/>
        <v>343.25</v>
      </c>
      <c r="E297" s="13">
        <f>AVERAGE(E284:E295)</f>
        <v>33.5</v>
      </c>
      <c r="F297" s="13">
        <f>AVERAGE(F284:F295)</f>
        <v>89</v>
      </c>
      <c r="G297" s="13">
        <f>AVERAGE(G284:G295)</f>
        <v>321.33333333333331</v>
      </c>
      <c r="H297" s="13">
        <f>AVERAGE(H284:H295)</f>
        <v>15.75</v>
      </c>
      <c r="I297" s="13">
        <f>AVERAGE(I284:I295)</f>
        <v>94.833333333333329</v>
      </c>
      <c r="J297" s="13">
        <f t="shared" si="121"/>
        <v>824.91666666666663</v>
      </c>
      <c r="K297" s="13">
        <f>AVERAGE(K284:K295)</f>
        <v>84.25</v>
      </c>
      <c r="L297" s="13">
        <f>AVERAGE(L284:L295)</f>
        <v>89</v>
      </c>
      <c r="O297" s="13">
        <f>AVERAGE(O284:O295)</f>
        <v>30034</v>
      </c>
      <c r="P297" s="18">
        <f>AVERAGE(P284:P295)</f>
        <v>0.96150769762712207</v>
      </c>
      <c r="Q297" s="82">
        <f>C297/$C$2</f>
        <v>0.57152031063321385</v>
      </c>
      <c r="R297" s="83">
        <f>(C297*D297)/1000</f>
        <v>353.11382392473115</v>
      </c>
      <c r="S297" s="84">
        <f t="shared" si="119"/>
        <v>0.560498133213859</v>
      </c>
      <c r="T297" s="85">
        <f>(C297*G297)/1000</f>
        <v>330.56734767025085</v>
      </c>
      <c r="U297" s="84">
        <f t="shared" si="120"/>
        <v>0.61216175494490899</v>
      </c>
    </row>
    <row r="298" spans="1:21" ht="13.5" thickTop="1" x14ac:dyDescent="0.2"/>
    <row r="299" spans="1:21" ht="13.5" thickBot="1" x14ac:dyDescent="0.25"/>
    <row r="300" spans="1:21" ht="13.5" thickTop="1" x14ac:dyDescent="0.2">
      <c r="A300" s="27" t="s">
        <v>5</v>
      </c>
      <c r="B300" s="63" t="s">
        <v>6</v>
      </c>
      <c r="C300" s="63" t="s">
        <v>6</v>
      </c>
      <c r="D300" s="63" t="s">
        <v>49</v>
      </c>
      <c r="E300" s="63" t="s">
        <v>50</v>
      </c>
      <c r="F300" s="38" t="s">
        <v>2</v>
      </c>
      <c r="G300" s="63" t="s">
        <v>51</v>
      </c>
      <c r="H300" s="63" t="s">
        <v>52</v>
      </c>
      <c r="I300" s="38" t="s">
        <v>3</v>
      </c>
      <c r="J300" s="63" t="s">
        <v>53</v>
      </c>
      <c r="K300" s="63" t="s">
        <v>54</v>
      </c>
      <c r="L300" s="38" t="s">
        <v>14</v>
      </c>
      <c r="O300" s="28" t="s">
        <v>63</v>
      </c>
      <c r="P300" s="28" t="s">
        <v>55</v>
      </c>
      <c r="Q300" s="74" t="s">
        <v>16</v>
      </c>
      <c r="R300" s="75" t="s">
        <v>17</v>
      </c>
      <c r="S300" s="76" t="s">
        <v>18</v>
      </c>
      <c r="T300" s="77" t="s">
        <v>16</v>
      </c>
      <c r="U300" s="76" t="s">
        <v>16</v>
      </c>
    </row>
    <row r="301" spans="1:21" ht="13.5" thickBot="1" x14ac:dyDescent="0.25">
      <c r="A301" s="29" t="s">
        <v>101</v>
      </c>
      <c r="B301" s="30" t="s">
        <v>20</v>
      </c>
      <c r="C301" s="31" t="s">
        <v>21</v>
      </c>
      <c r="D301" s="30" t="s">
        <v>57</v>
      </c>
      <c r="E301" s="30" t="s">
        <v>57</v>
      </c>
      <c r="F301" s="39" t="s">
        <v>23</v>
      </c>
      <c r="G301" s="30" t="s">
        <v>57</v>
      </c>
      <c r="H301" s="30" t="s">
        <v>57</v>
      </c>
      <c r="I301" s="39" t="s">
        <v>23</v>
      </c>
      <c r="J301" s="30" t="s">
        <v>57</v>
      </c>
      <c r="K301" s="30" t="s">
        <v>57</v>
      </c>
      <c r="L301" s="39" t="s">
        <v>23</v>
      </c>
      <c r="O301" s="31" t="s">
        <v>65</v>
      </c>
      <c r="P301" s="31" t="s">
        <v>24</v>
      </c>
      <c r="Q301" s="78" t="s">
        <v>6</v>
      </c>
      <c r="R301" s="79" t="s">
        <v>25</v>
      </c>
      <c r="S301" s="80" t="s">
        <v>26</v>
      </c>
      <c r="T301" s="81" t="s">
        <v>27</v>
      </c>
      <c r="U301" s="80" t="s">
        <v>28</v>
      </c>
    </row>
    <row r="302" spans="1:21" ht="13.5" thickTop="1" x14ac:dyDescent="0.2">
      <c r="A302" s="6" t="s">
        <v>29</v>
      </c>
      <c r="B302" s="7">
        <v>35641</v>
      </c>
      <c r="C302" s="7">
        <v>1150</v>
      </c>
      <c r="D302" s="7">
        <v>325</v>
      </c>
      <c r="E302" s="7">
        <v>15</v>
      </c>
      <c r="F302" s="7">
        <v>95</v>
      </c>
      <c r="G302" s="7">
        <v>335</v>
      </c>
      <c r="H302" s="7">
        <v>10</v>
      </c>
      <c r="I302" s="7">
        <v>97</v>
      </c>
      <c r="J302" s="7">
        <v>812</v>
      </c>
      <c r="K302" s="7">
        <v>74</v>
      </c>
      <c r="L302" s="7">
        <v>90</v>
      </c>
      <c r="O302" s="7">
        <v>29021</v>
      </c>
      <c r="P302" s="8">
        <f t="shared" ref="P302:P313" si="122">O302/B302</f>
        <v>0.8142588591790354</v>
      </c>
      <c r="Q302" s="82">
        <f t="shared" ref="Q302:Q313" si="123">C302/$C$2</f>
        <v>0.63888888888888884</v>
      </c>
      <c r="R302" s="83">
        <f t="shared" ref="R302:R313" si="124">(C302*D302)/1000</f>
        <v>373.75</v>
      </c>
      <c r="S302" s="84">
        <f>(R302)/$E$3</f>
        <v>0.59325396825396826</v>
      </c>
      <c r="T302" s="85">
        <f t="shared" ref="T302:T313" si="125">(C302*G302)/1000</f>
        <v>385.25</v>
      </c>
      <c r="U302" s="84">
        <f>(T302)/$G$3</f>
        <v>0.71342592592592591</v>
      </c>
    </row>
    <row r="303" spans="1:21" x14ac:dyDescent="0.2">
      <c r="A303" s="6" t="s">
        <v>30</v>
      </c>
      <c r="B303" s="7">
        <v>29418</v>
      </c>
      <c r="C303" s="7">
        <v>1051</v>
      </c>
      <c r="D303" s="7">
        <v>307</v>
      </c>
      <c r="E303" s="7">
        <v>15</v>
      </c>
      <c r="F303" s="7">
        <v>95</v>
      </c>
      <c r="G303" s="7">
        <v>273</v>
      </c>
      <c r="H303" s="7">
        <v>17</v>
      </c>
      <c r="I303" s="7">
        <v>94</v>
      </c>
      <c r="J303" s="7">
        <v>874</v>
      </c>
      <c r="K303" s="7">
        <v>95</v>
      </c>
      <c r="L303" s="7">
        <v>87</v>
      </c>
      <c r="O303" s="7">
        <v>26444</v>
      </c>
      <c r="P303" s="8">
        <f t="shared" si="122"/>
        <v>0.89890543204840578</v>
      </c>
      <c r="Q303" s="82">
        <f t="shared" si="123"/>
        <v>0.5838888888888889</v>
      </c>
      <c r="R303" s="83">
        <f t="shared" si="124"/>
        <v>322.65699999999998</v>
      </c>
      <c r="S303" s="84">
        <f t="shared" ref="S303:S315" si="126">(R303)/$E$3</f>
        <v>0.51215396825396819</v>
      </c>
      <c r="T303" s="85">
        <f t="shared" si="125"/>
        <v>286.923</v>
      </c>
      <c r="U303" s="84">
        <f t="shared" ref="U303:U315" si="127">(T303)/$G$3</f>
        <v>0.53133888888888892</v>
      </c>
    </row>
    <row r="304" spans="1:21" x14ac:dyDescent="0.2">
      <c r="A304" s="6" t="s">
        <v>31</v>
      </c>
      <c r="B304" s="7">
        <v>39448</v>
      </c>
      <c r="C304" s="7">
        <v>1273</v>
      </c>
      <c r="D304" s="7">
        <v>339</v>
      </c>
      <c r="E304" s="7">
        <v>30</v>
      </c>
      <c r="F304" s="7">
        <v>88</v>
      </c>
      <c r="G304" s="7">
        <v>327</v>
      </c>
      <c r="H304" s="7">
        <v>18</v>
      </c>
      <c r="I304" s="7">
        <v>93</v>
      </c>
      <c r="J304" s="7">
        <v>831</v>
      </c>
      <c r="K304" s="7">
        <v>82</v>
      </c>
      <c r="L304" s="7">
        <v>90</v>
      </c>
      <c r="O304" s="7">
        <v>29678</v>
      </c>
      <c r="P304" s="8">
        <f t="shared" si="122"/>
        <v>0.75233218414114789</v>
      </c>
      <c r="Q304" s="82">
        <f t="shared" si="123"/>
        <v>0.7072222222222222</v>
      </c>
      <c r="R304" s="83">
        <f t="shared" si="124"/>
        <v>431.54700000000003</v>
      </c>
      <c r="S304" s="84">
        <f t="shared" si="126"/>
        <v>0.6849952380952381</v>
      </c>
      <c r="T304" s="85">
        <f t="shared" si="125"/>
        <v>416.27100000000002</v>
      </c>
      <c r="U304" s="84">
        <f t="shared" si="127"/>
        <v>0.77087222222222229</v>
      </c>
    </row>
    <row r="305" spans="1:21" x14ac:dyDescent="0.2">
      <c r="A305" s="6" t="s">
        <v>32</v>
      </c>
      <c r="B305" s="7">
        <v>31950</v>
      </c>
      <c r="C305" s="7">
        <v>1065</v>
      </c>
      <c r="D305" s="7">
        <v>352</v>
      </c>
      <c r="E305" s="7">
        <v>28</v>
      </c>
      <c r="F305" s="7">
        <v>92</v>
      </c>
      <c r="G305" s="7">
        <v>267</v>
      </c>
      <c r="H305" s="7">
        <v>15</v>
      </c>
      <c r="I305" s="7">
        <v>95</v>
      </c>
      <c r="J305" s="7">
        <v>944</v>
      </c>
      <c r="K305" s="7">
        <v>78</v>
      </c>
      <c r="L305" s="7">
        <v>92</v>
      </c>
      <c r="O305" s="7">
        <v>28410</v>
      </c>
      <c r="P305" s="8">
        <f t="shared" si="122"/>
        <v>0.8892018779342723</v>
      </c>
      <c r="Q305" s="82">
        <f t="shared" si="123"/>
        <v>0.59166666666666667</v>
      </c>
      <c r="R305" s="83">
        <f t="shared" si="124"/>
        <v>374.88</v>
      </c>
      <c r="S305" s="84">
        <f t="shared" si="126"/>
        <v>0.59504761904761905</v>
      </c>
      <c r="T305" s="85">
        <f t="shared" si="125"/>
        <v>284.35500000000002</v>
      </c>
      <c r="U305" s="84">
        <f t="shared" si="127"/>
        <v>0.5265833333333334</v>
      </c>
    </row>
    <row r="306" spans="1:21" x14ac:dyDescent="0.2">
      <c r="A306" s="6" t="s">
        <v>33</v>
      </c>
      <c r="B306" s="7">
        <v>29770</v>
      </c>
      <c r="C306" s="7">
        <v>960</v>
      </c>
      <c r="D306" s="7">
        <v>264</v>
      </c>
      <c r="E306" s="7">
        <v>34</v>
      </c>
      <c r="F306" s="7">
        <v>87</v>
      </c>
      <c r="G306" s="7">
        <v>290</v>
      </c>
      <c r="H306" s="7">
        <v>20</v>
      </c>
      <c r="I306" s="7">
        <v>93</v>
      </c>
      <c r="J306" s="7">
        <v>721</v>
      </c>
      <c r="K306" s="7">
        <v>84</v>
      </c>
      <c r="L306" s="7">
        <v>88</v>
      </c>
      <c r="O306" s="7">
        <v>29668</v>
      </c>
      <c r="P306" s="8">
        <f t="shared" si="122"/>
        <v>0.99657373194491095</v>
      </c>
      <c r="Q306" s="82">
        <f t="shared" si="123"/>
        <v>0.53333333333333333</v>
      </c>
      <c r="R306" s="83">
        <f t="shared" si="124"/>
        <v>253.44</v>
      </c>
      <c r="S306" s="84">
        <f t="shared" si="126"/>
        <v>0.4022857142857143</v>
      </c>
      <c r="T306" s="85">
        <f t="shared" si="125"/>
        <v>278.39999999999998</v>
      </c>
      <c r="U306" s="84">
        <f t="shared" si="127"/>
        <v>0.51555555555555554</v>
      </c>
    </row>
    <row r="307" spans="1:21" x14ac:dyDescent="0.2">
      <c r="A307" s="6" t="s">
        <v>34</v>
      </c>
      <c r="B307" s="7">
        <v>29230</v>
      </c>
      <c r="C307" s="7">
        <v>974</v>
      </c>
      <c r="D307" s="7">
        <v>431</v>
      </c>
      <c r="E307" s="7">
        <v>42</v>
      </c>
      <c r="F307" s="7">
        <v>89</v>
      </c>
      <c r="G307" s="7">
        <v>419</v>
      </c>
      <c r="H307" s="7">
        <v>22</v>
      </c>
      <c r="I307" s="7">
        <v>95</v>
      </c>
      <c r="J307" s="7">
        <v>973</v>
      </c>
      <c r="K307" s="7">
        <v>90</v>
      </c>
      <c r="L307" s="7">
        <v>91</v>
      </c>
      <c r="O307" s="7">
        <v>28685</v>
      </c>
      <c r="P307" s="8">
        <f t="shared" si="122"/>
        <v>0.98135477249401304</v>
      </c>
      <c r="Q307" s="82">
        <f t="shared" si="123"/>
        <v>0.5411111111111111</v>
      </c>
      <c r="R307" s="83">
        <f t="shared" si="124"/>
        <v>419.79399999999998</v>
      </c>
      <c r="S307" s="84">
        <f t="shared" si="126"/>
        <v>0.66633968253968257</v>
      </c>
      <c r="T307" s="85">
        <f t="shared" si="125"/>
        <v>408.10599999999999</v>
      </c>
      <c r="U307" s="84">
        <f t="shared" si="127"/>
        <v>0.7557518518518519</v>
      </c>
    </row>
    <row r="308" spans="1:21" x14ac:dyDescent="0.2">
      <c r="A308" s="6" t="s">
        <v>35</v>
      </c>
      <c r="B308" s="7">
        <v>27477</v>
      </c>
      <c r="C308" s="7">
        <v>886</v>
      </c>
      <c r="D308" s="7">
        <v>327</v>
      </c>
      <c r="E308" s="7">
        <v>36</v>
      </c>
      <c r="F308" s="7">
        <v>86</v>
      </c>
      <c r="G308" s="7">
        <v>332</v>
      </c>
      <c r="H308" s="7">
        <v>15</v>
      </c>
      <c r="I308" s="7">
        <v>95</v>
      </c>
      <c r="J308" s="7">
        <v>774</v>
      </c>
      <c r="K308" s="7">
        <v>80</v>
      </c>
      <c r="L308" s="7">
        <v>89</v>
      </c>
      <c r="O308" s="7">
        <v>29616</v>
      </c>
      <c r="P308" s="8">
        <f t="shared" si="122"/>
        <v>1.0778469265203625</v>
      </c>
      <c r="Q308" s="82">
        <f t="shared" si="123"/>
        <v>0.49222222222222223</v>
      </c>
      <c r="R308" s="83">
        <f t="shared" si="124"/>
        <v>289.72199999999998</v>
      </c>
      <c r="S308" s="84">
        <f t="shared" si="126"/>
        <v>0.45987619047619044</v>
      </c>
      <c r="T308" s="85">
        <f t="shared" si="125"/>
        <v>294.15199999999999</v>
      </c>
      <c r="U308" s="84">
        <f t="shared" si="127"/>
        <v>0.54472592592592595</v>
      </c>
    </row>
    <row r="309" spans="1:21" x14ac:dyDescent="0.2">
      <c r="A309" s="6" t="s">
        <v>36</v>
      </c>
      <c r="B309" s="7">
        <v>27163</v>
      </c>
      <c r="C309" s="7">
        <v>876</v>
      </c>
      <c r="D309" s="7">
        <v>488</v>
      </c>
      <c r="E309" s="7">
        <v>35</v>
      </c>
      <c r="F309" s="7">
        <v>92</v>
      </c>
      <c r="G309" s="7">
        <v>313</v>
      </c>
      <c r="H309" s="7">
        <v>23</v>
      </c>
      <c r="I309" s="7">
        <v>92</v>
      </c>
      <c r="J309" s="7">
        <v>726</v>
      </c>
      <c r="K309" s="7">
        <v>75</v>
      </c>
      <c r="L309" s="7">
        <v>89</v>
      </c>
      <c r="O309" s="7">
        <v>29989</v>
      </c>
      <c r="P309" s="8">
        <f t="shared" si="122"/>
        <v>1.1040385818944889</v>
      </c>
      <c r="Q309" s="82">
        <f t="shared" si="123"/>
        <v>0.48666666666666669</v>
      </c>
      <c r="R309" s="83">
        <f t="shared" si="124"/>
        <v>427.488</v>
      </c>
      <c r="S309" s="84">
        <f t="shared" si="126"/>
        <v>0.67855238095238091</v>
      </c>
      <c r="T309" s="85">
        <f t="shared" si="125"/>
        <v>274.18799999999999</v>
      </c>
      <c r="U309" s="84">
        <f t="shared" si="127"/>
        <v>0.50775555555555552</v>
      </c>
    </row>
    <row r="310" spans="1:21" x14ac:dyDescent="0.2">
      <c r="A310" s="6" t="s">
        <v>37</v>
      </c>
      <c r="B310" s="7">
        <v>26810</v>
      </c>
      <c r="C310" s="7">
        <v>894</v>
      </c>
      <c r="D310" s="7">
        <v>315</v>
      </c>
      <c r="E310" s="7">
        <v>34</v>
      </c>
      <c r="F310" s="7">
        <v>89</v>
      </c>
      <c r="G310" s="7">
        <v>378</v>
      </c>
      <c r="H310" s="7">
        <v>15</v>
      </c>
      <c r="I310" s="7">
        <v>96</v>
      </c>
      <c r="J310" s="7">
        <v>756</v>
      </c>
      <c r="K310" s="7">
        <v>75</v>
      </c>
      <c r="L310" s="7">
        <v>90</v>
      </c>
      <c r="O310" s="7">
        <v>29587</v>
      </c>
      <c r="P310" s="8">
        <f t="shared" si="122"/>
        <v>1.1035807534502051</v>
      </c>
      <c r="Q310" s="82">
        <f t="shared" si="123"/>
        <v>0.49666666666666665</v>
      </c>
      <c r="R310" s="83">
        <f t="shared" si="124"/>
        <v>281.61</v>
      </c>
      <c r="S310" s="84">
        <f t="shared" si="126"/>
        <v>0.44700000000000001</v>
      </c>
      <c r="T310" s="85">
        <f t="shared" si="125"/>
        <v>337.93200000000002</v>
      </c>
      <c r="U310" s="84">
        <f t="shared" si="127"/>
        <v>0.62580000000000002</v>
      </c>
    </row>
    <row r="311" spans="1:21" x14ac:dyDescent="0.2">
      <c r="A311" s="6" t="s">
        <v>38</v>
      </c>
      <c r="B311" s="7">
        <v>27638</v>
      </c>
      <c r="C311" s="7">
        <v>892</v>
      </c>
      <c r="D311" s="7">
        <v>404</v>
      </c>
      <c r="E311" s="7">
        <v>27</v>
      </c>
      <c r="F311" s="7">
        <v>93</v>
      </c>
      <c r="G311" s="7">
        <v>393</v>
      </c>
      <c r="H311" s="7">
        <v>13</v>
      </c>
      <c r="I311" s="7">
        <v>97</v>
      </c>
      <c r="J311" s="7">
        <v>900</v>
      </c>
      <c r="K311" s="7">
        <v>59</v>
      </c>
      <c r="L311" s="7">
        <v>93</v>
      </c>
      <c r="O311" s="7">
        <v>30805</v>
      </c>
      <c r="P311" s="8">
        <f t="shared" si="122"/>
        <v>1.1145886098849411</v>
      </c>
      <c r="Q311" s="82">
        <f t="shared" si="123"/>
        <v>0.49555555555555558</v>
      </c>
      <c r="R311" s="83">
        <f t="shared" si="124"/>
        <v>360.36799999999999</v>
      </c>
      <c r="S311" s="84">
        <f t="shared" si="126"/>
        <v>0.57201269841269842</v>
      </c>
      <c r="T311" s="85">
        <f t="shared" si="125"/>
        <v>350.55599999999998</v>
      </c>
      <c r="U311" s="84">
        <f t="shared" si="127"/>
        <v>0.64917777777777774</v>
      </c>
    </row>
    <row r="312" spans="1:21" x14ac:dyDescent="0.2">
      <c r="A312" s="6" t="s">
        <v>39</v>
      </c>
      <c r="B312" s="7">
        <v>27131</v>
      </c>
      <c r="C312" s="7">
        <v>904</v>
      </c>
      <c r="D312" s="7">
        <v>334</v>
      </c>
      <c r="E312" s="7">
        <v>26</v>
      </c>
      <c r="F312" s="7">
        <v>92</v>
      </c>
      <c r="G312" s="7">
        <v>493</v>
      </c>
      <c r="H312" s="7">
        <v>23</v>
      </c>
      <c r="I312" s="7">
        <v>95</v>
      </c>
      <c r="J312" s="7">
        <v>934</v>
      </c>
      <c r="K312" s="7">
        <v>87</v>
      </c>
      <c r="L312" s="7">
        <v>91</v>
      </c>
      <c r="O312" s="7">
        <v>29005</v>
      </c>
      <c r="P312" s="8">
        <f t="shared" si="122"/>
        <v>1.0690722789429066</v>
      </c>
      <c r="Q312" s="82">
        <f t="shared" si="123"/>
        <v>0.50222222222222224</v>
      </c>
      <c r="R312" s="83">
        <f t="shared" si="124"/>
        <v>301.93599999999998</v>
      </c>
      <c r="S312" s="84">
        <f t="shared" si="126"/>
        <v>0.479263492063492</v>
      </c>
      <c r="T312" s="85">
        <f t="shared" si="125"/>
        <v>445.67200000000003</v>
      </c>
      <c r="U312" s="84">
        <f t="shared" si="127"/>
        <v>0.82531851851851856</v>
      </c>
    </row>
    <row r="313" spans="1:21" ht="13.5" thickBot="1" x14ac:dyDescent="0.25">
      <c r="A313" s="6" t="s">
        <v>40</v>
      </c>
      <c r="B313" s="7">
        <v>27312</v>
      </c>
      <c r="C313" s="7">
        <v>881</v>
      </c>
      <c r="D313" s="7">
        <v>582</v>
      </c>
      <c r="E313" s="7">
        <v>32</v>
      </c>
      <c r="F313" s="7">
        <v>93</v>
      </c>
      <c r="G313" s="7">
        <v>503</v>
      </c>
      <c r="H313" s="7">
        <v>37</v>
      </c>
      <c r="I313" s="7">
        <v>93</v>
      </c>
      <c r="J313" s="7">
        <v>1033</v>
      </c>
      <c r="K313" s="7">
        <v>127</v>
      </c>
      <c r="L313" s="7">
        <v>88</v>
      </c>
      <c r="O313" s="7">
        <v>27800</v>
      </c>
      <c r="P313" s="8">
        <f t="shared" si="122"/>
        <v>1.017867603983597</v>
      </c>
      <c r="Q313" s="82">
        <f t="shared" si="123"/>
        <v>0.48944444444444446</v>
      </c>
      <c r="R313" s="83">
        <f t="shared" si="124"/>
        <v>512.74199999999996</v>
      </c>
      <c r="S313" s="84">
        <f t="shared" si="126"/>
        <v>0.81387619047619042</v>
      </c>
      <c r="T313" s="85">
        <f t="shared" si="125"/>
        <v>443.14299999999997</v>
      </c>
      <c r="U313" s="84">
        <f t="shared" si="127"/>
        <v>0.82063518518518508</v>
      </c>
    </row>
    <row r="314" spans="1:21" ht="13.5" thickTop="1" x14ac:dyDescent="0.2">
      <c r="A314" s="9" t="s">
        <v>102</v>
      </c>
      <c r="B314" s="40">
        <f t="shared" ref="B314" si="128">SUM(B302:B313)</f>
        <v>358988</v>
      </c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O314" s="10">
        <f>SUM(O302:O313)</f>
        <v>348708</v>
      </c>
      <c r="P314" s="10">
        <f>SUM(P302:P313)</f>
        <v>11.819621612418286</v>
      </c>
      <c r="Q314" s="86"/>
      <c r="R314" s="87"/>
      <c r="S314" s="88"/>
      <c r="T314" s="89"/>
      <c r="U314" s="88"/>
    </row>
    <row r="315" spans="1:21" ht="13.5" thickBot="1" x14ac:dyDescent="0.25">
      <c r="A315" s="12" t="s">
        <v>103</v>
      </c>
      <c r="B315" s="13">
        <f>AVERAGE(B302:B313)</f>
        <v>29915.666666666668</v>
      </c>
      <c r="C315" s="13">
        <f t="shared" ref="C315:J315" si="129">AVERAGE(C302:C313)</f>
        <v>983.83333333333337</v>
      </c>
      <c r="D315" s="13">
        <f t="shared" si="129"/>
        <v>372.33333333333331</v>
      </c>
      <c r="E315" s="13">
        <f>AVERAGE(E302:E313)</f>
        <v>29.5</v>
      </c>
      <c r="F315" s="13">
        <f>AVERAGE(F302:F313)</f>
        <v>90.916666666666671</v>
      </c>
      <c r="G315" s="13">
        <f>AVERAGE(G302:G313)</f>
        <v>360.25</v>
      </c>
      <c r="H315" s="13">
        <f>AVERAGE(H302:H313)</f>
        <v>19</v>
      </c>
      <c r="I315" s="13">
        <f>AVERAGE(I302:I313)</f>
        <v>94.583333333333329</v>
      </c>
      <c r="J315" s="13">
        <f t="shared" si="129"/>
        <v>856.5</v>
      </c>
      <c r="K315" s="13">
        <f>AVERAGE(K302:K313)</f>
        <v>83.833333333333329</v>
      </c>
      <c r="L315" s="13">
        <f>AVERAGE(L302:L313)</f>
        <v>89.833333333333329</v>
      </c>
      <c r="O315" s="13">
        <f>AVERAGE(O302:O313)</f>
        <v>29059</v>
      </c>
      <c r="P315" s="18">
        <f>AVERAGE(P302:P313)</f>
        <v>0.98496846770152391</v>
      </c>
      <c r="Q315" s="82">
        <f>C315/$C$2</f>
        <v>0.5465740740740741</v>
      </c>
      <c r="R315" s="83">
        <f>(C315*D315)/1000</f>
        <v>366.31394444444442</v>
      </c>
      <c r="S315" s="84">
        <f t="shared" si="126"/>
        <v>0.5814507054673721</v>
      </c>
      <c r="T315" s="85">
        <f>(C315*G315)/1000</f>
        <v>354.42595833333337</v>
      </c>
      <c r="U315" s="84">
        <f t="shared" si="127"/>
        <v>0.65634436728395074</v>
      </c>
    </row>
    <row r="316" spans="1:21" ht="13.5" thickTop="1" x14ac:dyDescent="0.2"/>
    <row r="317" spans="1:21" ht="13.5" thickBot="1" x14ac:dyDescent="0.25"/>
    <row r="318" spans="1:21" ht="13.5" thickTop="1" x14ac:dyDescent="0.2">
      <c r="A318" s="27" t="s">
        <v>5</v>
      </c>
      <c r="B318" s="63" t="s">
        <v>6</v>
      </c>
      <c r="C318" s="63" t="s">
        <v>6</v>
      </c>
      <c r="D318" s="63" t="s">
        <v>49</v>
      </c>
      <c r="E318" s="63" t="s">
        <v>50</v>
      </c>
      <c r="F318" s="38" t="s">
        <v>2</v>
      </c>
      <c r="G318" s="63" t="s">
        <v>51</v>
      </c>
      <c r="H318" s="63" t="s">
        <v>52</v>
      </c>
      <c r="I318" s="38" t="s">
        <v>3</v>
      </c>
      <c r="J318" s="63" t="s">
        <v>53</v>
      </c>
      <c r="K318" s="63" t="s">
        <v>54</v>
      </c>
      <c r="L318" s="38" t="s">
        <v>14</v>
      </c>
      <c r="O318" s="28" t="s">
        <v>63</v>
      </c>
      <c r="P318" s="28" t="s">
        <v>55</v>
      </c>
      <c r="Q318" s="74" t="s">
        <v>16</v>
      </c>
      <c r="R318" s="75" t="s">
        <v>17</v>
      </c>
      <c r="S318" s="76" t="s">
        <v>18</v>
      </c>
      <c r="T318" s="77" t="s">
        <v>16</v>
      </c>
      <c r="U318" s="76" t="s">
        <v>16</v>
      </c>
    </row>
    <row r="319" spans="1:21" ht="13.5" thickBot="1" x14ac:dyDescent="0.25">
      <c r="A319" s="29" t="s">
        <v>104</v>
      </c>
      <c r="B319" s="30" t="s">
        <v>20</v>
      </c>
      <c r="C319" s="31" t="s">
        <v>21</v>
      </c>
      <c r="D319" s="30" t="s">
        <v>57</v>
      </c>
      <c r="E319" s="30" t="s">
        <v>57</v>
      </c>
      <c r="F319" s="39" t="s">
        <v>23</v>
      </c>
      <c r="G319" s="30" t="s">
        <v>57</v>
      </c>
      <c r="H319" s="30" t="s">
        <v>57</v>
      </c>
      <c r="I319" s="39" t="s">
        <v>23</v>
      </c>
      <c r="J319" s="30" t="s">
        <v>57</v>
      </c>
      <c r="K319" s="30" t="s">
        <v>57</v>
      </c>
      <c r="L319" s="39" t="s">
        <v>23</v>
      </c>
      <c r="O319" s="31" t="s">
        <v>65</v>
      </c>
      <c r="P319" s="31" t="s">
        <v>24</v>
      </c>
      <c r="Q319" s="78" t="s">
        <v>6</v>
      </c>
      <c r="R319" s="79" t="s">
        <v>25</v>
      </c>
      <c r="S319" s="80" t="s">
        <v>26</v>
      </c>
      <c r="T319" s="81" t="s">
        <v>27</v>
      </c>
      <c r="U319" s="80" t="s">
        <v>28</v>
      </c>
    </row>
    <row r="320" spans="1:21" ht="13.5" thickTop="1" x14ac:dyDescent="0.2">
      <c r="A320" s="6" t="s">
        <v>29</v>
      </c>
      <c r="B320" s="7">
        <v>29083</v>
      </c>
      <c r="C320" s="7">
        <v>938</v>
      </c>
      <c r="D320" s="7">
        <v>301</v>
      </c>
      <c r="E320" s="7">
        <v>36</v>
      </c>
      <c r="F320" s="7">
        <v>88</v>
      </c>
      <c r="G320" s="7">
        <v>555</v>
      </c>
      <c r="H320" s="7">
        <v>28</v>
      </c>
      <c r="I320" s="7">
        <v>95</v>
      </c>
      <c r="J320" s="7">
        <v>1016</v>
      </c>
      <c r="K320" s="7">
        <v>104</v>
      </c>
      <c r="L320" s="7">
        <v>90</v>
      </c>
      <c r="O320" s="7">
        <v>29684</v>
      </c>
      <c r="P320" s="8">
        <f t="shared" ref="P320:P331" si="130">O320/B320</f>
        <v>1.020664993295052</v>
      </c>
      <c r="Q320" s="82">
        <f t="shared" ref="Q320:Q331" si="131">C320/$C$2</f>
        <v>0.52111111111111108</v>
      </c>
      <c r="R320" s="83">
        <f t="shared" ref="R320:R331" si="132">(C320*D320)/1000</f>
        <v>282.33800000000002</v>
      </c>
      <c r="S320" s="84">
        <f>(R320)/$E$3</f>
        <v>0.44815555555555558</v>
      </c>
      <c r="T320" s="85">
        <f t="shared" ref="T320:T331" si="133">(C320*G320)/1000</f>
        <v>520.59</v>
      </c>
      <c r="U320" s="84">
        <f>(T320)/$G$3</f>
        <v>0.96405555555555567</v>
      </c>
    </row>
    <row r="321" spans="1:21" x14ac:dyDescent="0.2">
      <c r="A321" s="6" t="s">
        <v>30</v>
      </c>
      <c r="B321" s="7">
        <v>23442</v>
      </c>
      <c r="C321" s="7">
        <v>837</v>
      </c>
      <c r="D321" s="7">
        <v>314</v>
      </c>
      <c r="E321" s="7">
        <v>27</v>
      </c>
      <c r="F321" s="7">
        <v>92</v>
      </c>
      <c r="G321" s="7">
        <v>503</v>
      </c>
      <c r="H321" s="7">
        <v>32</v>
      </c>
      <c r="I321" s="7">
        <v>94</v>
      </c>
      <c r="J321" s="7">
        <v>880</v>
      </c>
      <c r="K321" s="7">
        <v>100</v>
      </c>
      <c r="L321" s="7">
        <v>89</v>
      </c>
      <c r="O321" s="7">
        <v>24865</v>
      </c>
      <c r="P321" s="8">
        <f t="shared" si="130"/>
        <v>1.0607030116884224</v>
      </c>
      <c r="Q321" s="82">
        <f t="shared" si="131"/>
        <v>0.46500000000000002</v>
      </c>
      <c r="R321" s="83">
        <f t="shared" si="132"/>
        <v>262.81799999999998</v>
      </c>
      <c r="S321" s="84">
        <f t="shared" ref="S321:S333" si="134">(R321)/$E$3</f>
        <v>0.41717142857142853</v>
      </c>
      <c r="T321" s="85">
        <f t="shared" si="133"/>
        <v>421.01100000000002</v>
      </c>
      <c r="U321" s="84">
        <f t="shared" ref="U321:U333" si="135">(T321)/$G$3</f>
        <v>0.77965000000000007</v>
      </c>
    </row>
    <row r="322" spans="1:21" x14ac:dyDescent="0.2">
      <c r="A322" s="6" t="s">
        <v>31</v>
      </c>
      <c r="B322" s="7">
        <v>27574</v>
      </c>
      <c r="C322" s="7">
        <v>889</v>
      </c>
      <c r="D322" s="7">
        <v>337</v>
      </c>
      <c r="E322" s="7">
        <v>34</v>
      </c>
      <c r="F322" s="7">
        <v>90</v>
      </c>
      <c r="G322" s="7">
        <v>511</v>
      </c>
      <c r="H322" s="7">
        <v>27</v>
      </c>
      <c r="I322" s="7">
        <v>95</v>
      </c>
      <c r="J322" s="7">
        <v>936</v>
      </c>
      <c r="K322" s="7">
        <v>108</v>
      </c>
      <c r="L322" s="7">
        <v>88</v>
      </c>
      <c r="O322" s="7">
        <v>27401</v>
      </c>
      <c r="P322" s="8">
        <f t="shared" si="130"/>
        <v>0.99372597374338145</v>
      </c>
      <c r="Q322" s="82">
        <f t="shared" si="131"/>
        <v>0.49388888888888888</v>
      </c>
      <c r="R322" s="83">
        <f t="shared" si="132"/>
        <v>299.59300000000002</v>
      </c>
      <c r="S322" s="84">
        <f t="shared" si="134"/>
        <v>0.47554444444444449</v>
      </c>
      <c r="T322" s="85">
        <f t="shared" si="133"/>
        <v>454.279</v>
      </c>
      <c r="U322" s="84">
        <f t="shared" si="135"/>
        <v>0.8412574074074074</v>
      </c>
    </row>
    <row r="323" spans="1:21" x14ac:dyDescent="0.2">
      <c r="A323" s="6" t="s">
        <v>32</v>
      </c>
      <c r="B323" s="7">
        <v>27200</v>
      </c>
      <c r="C323" s="7">
        <v>907</v>
      </c>
      <c r="D323" s="7">
        <v>327</v>
      </c>
      <c r="E323" s="7">
        <v>25</v>
      </c>
      <c r="F323" s="7">
        <v>92</v>
      </c>
      <c r="G323" s="7">
        <v>580</v>
      </c>
      <c r="H323" s="7">
        <v>19</v>
      </c>
      <c r="I323" s="7">
        <v>97</v>
      </c>
      <c r="J323" s="7">
        <v>919</v>
      </c>
      <c r="K323" s="7">
        <v>93</v>
      </c>
      <c r="L323" s="7">
        <v>90</v>
      </c>
      <c r="O323" s="7">
        <v>24315</v>
      </c>
      <c r="P323" s="8">
        <f t="shared" si="130"/>
        <v>0.89393382352941175</v>
      </c>
      <c r="Q323" s="82">
        <f t="shared" si="131"/>
        <v>0.50388888888888894</v>
      </c>
      <c r="R323" s="83">
        <f t="shared" si="132"/>
        <v>296.589</v>
      </c>
      <c r="S323" s="84">
        <f t="shared" si="134"/>
        <v>0.47077619047619046</v>
      </c>
      <c r="T323" s="85">
        <f t="shared" si="133"/>
        <v>526.05999999999995</v>
      </c>
      <c r="U323" s="84">
        <f t="shared" si="135"/>
        <v>0.97418518518518504</v>
      </c>
    </row>
    <row r="324" spans="1:21" x14ac:dyDescent="0.2">
      <c r="A324" s="6" t="s">
        <v>33</v>
      </c>
      <c r="B324" s="7">
        <v>28911</v>
      </c>
      <c r="C324" s="7">
        <v>933</v>
      </c>
      <c r="D324" s="7">
        <v>361</v>
      </c>
      <c r="E324" s="7">
        <v>29</v>
      </c>
      <c r="F324" s="7">
        <v>92</v>
      </c>
      <c r="G324" s="7">
        <v>485</v>
      </c>
      <c r="H324" s="7">
        <v>17</v>
      </c>
      <c r="I324" s="7">
        <v>97</v>
      </c>
      <c r="J324" s="7">
        <v>900</v>
      </c>
      <c r="K324" s="7">
        <v>75</v>
      </c>
      <c r="L324" s="7">
        <v>92</v>
      </c>
      <c r="O324" s="7">
        <v>25256</v>
      </c>
      <c r="P324" s="8">
        <f t="shared" si="130"/>
        <v>0.87357753104354741</v>
      </c>
      <c r="Q324" s="82">
        <f t="shared" si="131"/>
        <v>0.51833333333333331</v>
      </c>
      <c r="R324" s="83">
        <f t="shared" si="132"/>
        <v>336.81299999999999</v>
      </c>
      <c r="S324" s="84">
        <f t="shared" si="134"/>
        <v>0.5346238095238095</v>
      </c>
      <c r="T324" s="85">
        <f t="shared" si="133"/>
        <v>452.505</v>
      </c>
      <c r="U324" s="84">
        <f t="shared" si="135"/>
        <v>0.83797222222222223</v>
      </c>
    </row>
    <row r="325" spans="1:21" x14ac:dyDescent="0.2">
      <c r="A325" s="6" t="s">
        <v>34</v>
      </c>
      <c r="B325" s="7">
        <v>27272</v>
      </c>
      <c r="C325" s="7">
        <v>909</v>
      </c>
      <c r="D325" s="7">
        <v>309</v>
      </c>
      <c r="E325" s="7">
        <v>21</v>
      </c>
      <c r="F325" s="7">
        <v>93</v>
      </c>
      <c r="G325" s="7">
        <v>645</v>
      </c>
      <c r="H325" s="7">
        <v>21</v>
      </c>
      <c r="I325" s="7">
        <v>97</v>
      </c>
      <c r="J325" s="7">
        <v>978</v>
      </c>
      <c r="K325" s="7">
        <v>71</v>
      </c>
      <c r="L325" s="7">
        <v>93</v>
      </c>
      <c r="O325" s="7">
        <v>23790</v>
      </c>
      <c r="P325" s="8">
        <f t="shared" si="130"/>
        <v>0.87232326195365206</v>
      </c>
      <c r="Q325" s="82">
        <f t="shared" si="131"/>
        <v>0.505</v>
      </c>
      <c r="R325" s="83">
        <f t="shared" si="132"/>
        <v>280.88099999999997</v>
      </c>
      <c r="S325" s="84">
        <f t="shared" si="134"/>
        <v>0.4458428571428571</v>
      </c>
      <c r="T325" s="85">
        <f t="shared" si="133"/>
        <v>586.30499999999995</v>
      </c>
      <c r="U325" s="84">
        <f t="shared" si="135"/>
        <v>1.08575</v>
      </c>
    </row>
    <row r="326" spans="1:21" x14ac:dyDescent="0.2">
      <c r="A326" s="6" t="s">
        <v>35</v>
      </c>
      <c r="B326" s="7">
        <v>26308</v>
      </c>
      <c r="C326" s="7">
        <v>849</v>
      </c>
      <c r="D326" s="7">
        <v>312</v>
      </c>
      <c r="E326" s="7">
        <v>33</v>
      </c>
      <c r="F326" s="7">
        <v>88</v>
      </c>
      <c r="G326" s="7">
        <v>410</v>
      </c>
      <c r="H326" s="7">
        <v>27</v>
      </c>
      <c r="I326" s="7">
        <v>93</v>
      </c>
      <c r="J326" s="7">
        <v>835</v>
      </c>
      <c r="K326" s="7">
        <v>108</v>
      </c>
      <c r="L326" s="7">
        <v>87</v>
      </c>
      <c r="O326" s="7">
        <v>28493</v>
      </c>
      <c r="P326" s="8">
        <f t="shared" si="130"/>
        <v>1.0830545841569104</v>
      </c>
      <c r="Q326" s="82">
        <f t="shared" si="131"/>
        <v>0.47166666666666668</v>
      </c>
      <c r="R326" s="83">
        <f t="shared" si="132"/>
        <v>264.88799999999998</v>
      </c>
      <c r="S326" s="84">
        <f t="shared" si="134"/>
        <v>0.42045714285714281</v>
      </c>
      <c r="T326" s="85">
        <f t="shared" si="133"/>
        <v>348.09</v>
      </c>
      <c r="U326" s="84">
        <f t="shared" si="135"/>
        <v>0.64461111111111102</v>
      </c>
    </row>
    <row r="327" spans="1:21" x14ac:dyDescent="0.2">
      <c r="A327" s="6" t="s">
        <v>36</v>
      </c>
      <c r="B327" s="7">
        <v>26296</v>
      </c>
      <c r="C327" s="7">
        <v>848</v>
      </c>
      <c r="D327" s="7">
        <v>293</v>
      </c>
      <c r="E327" s="7">
        <v>44</v>
      </c>
      <c r="F327" s="7">
        <v>83</v>
      </c>
      <c r="G327" s="7">
        <v>499</v>
      </c>
      <c r="H327" s="7">
        <v>31</v>
      </c>
      <c r="I327" s="7">
        <v>93</v>
      </c>
      <c r="J327" s="7">
        <v>951</v>
      </c>
      <c r="K327" s="7">
        <v>95</v>
      </c>
      <c r="L327" s="7">
        <v>89</v>
      </c>
      <c r="O327" s="7">
        <v>27106</v>
      </c>
      <c r="P327" s="8">
        <f t="shared" si="130"/>
        <v>1.0308031639793125</v>
      </c>
      <c r="Q327" s="82">
        <f t="shared" si="131"/>
        <v>0.47111111111111109</v>
      </c>
      <c r="R327" s="83">
        <f t="shared" si="132"/>
        <v>248.464</v>
      </c>
      <c r="S327" s="84">
        <f t="shared" si="134"/>
        <v>0.39438730158730156</v>
      </c>
      <c r="T327" s="85">
        <f t="shared" si="133"/>
        <v>423.15199999999999</v>
      </c>
      <c r="U327" s="84">
        <f t="shared" si="135"/>
        <v>0.78361481481481476</v>
      </c>
    </row>
    <row r="328" spans="1:21" x14ac:dyDescent="0.2">
      <c r="A328" s="6" t="s">
        <v>37</v>
      </c>
      <c r="B328" s="7">
        <v>29053</v>
      </c>
      <c r="C328" s="7">
        <v>968</v>
      </c>
      <c r="D328" s="7">
        <v>276</v>
      </c>
      <c r="E328" s="7">
        <v>35</v>
      </c>
      <c r="F328" s="7">
        <v>86</v>
      </c>
      <c r="G328" s="7">
        <v>495</v>
      </c>
      <c r="H328" s="7">
        <v>25</v>
      </c>
      <c r="I328" s="7">
        <v>95</v>
      </c>
      <c r="J328" s="7">
        <v>825</v>
      </c>
      <c r="K328" s="7">
        <v>84</v>
      </c>
      <c r="L328" s="7">
        <v>90</v>
      </c>
      <c r="O328" s="7">
        <v>29305</v>
      </c>
      <c r="P328" s="8">
        <f t="shared" si="130"/>
        <v>1.008673803049599</v>
      </c>
      <c r="Q328" s="82">
        <f t="shared" si="131"/>
        <v>0.5377777777777778</v>
      </c>
      <c r="R328" s="83">
        <f t="shared" si="132"/>
        <v>267.16800000000001</v>
      </c>
      <c r="S328" s="84">
        <f t="shared" si="134"/>
        <v>0.4240761904761905</v>
      </c>
      <c r="T328" s="85">
        <f t="shared" si="133"/>
        <v>479.16</v>
      </c>
      <c r="U328" s="84">
        <f t="shared" si="135"/>
        <v>0.88733333333333342</v>
      </c>
    </row>
    <row r="329" spans="1:21" x14ac:dyDescent="0.2">
      <c r="A329" s="6" t="s">
        <v>38</v>
      </c>
      <c r="B329" s="7">
        <v>29530</v>
      </c>
      <c r="C329" s="7">
        <v>953</v>
      </c>
      <c r="D329" s="7">
        <v>400</v>
      </c>
      <c r="E329" s="7">
        <v>29</v>
      </c>
      <c r="F329" s="7">
        <v>91</v>
      </c>
      <c r="G329" s="7">
        <v>558</v>
      </c>
      <c r="H329" s="7">
        <v>17</v>
      </c>
      <c r="I329" s="7">
        <v>97</v>
      </c>
      <c r="J329" s="7">
        <v>934</v>
      </c>
      <c r="K329" s="7">
        <v>82</v>
      </c>
      <c r="L329" s="7">
        <v>91</v>
      </c>
      <c r="O329" s="7">
        <v>32829</v>
      </c>
      <c r="P329" s="8">
        <f t="shared" si="130"/>
        <v>1.1117168980697596</v>
      </c>
      <c r="Q329" s="82">
        <f t="shared" si="131"/>
        <v>0.5294444444444445</v>
      </c>
      <c r="R329" s="83">
        <f t="shared" si="132"/>
        <v>381.2</v>
      </c>
      <c r="S329" s="84">
        <f t="shared" si="134"/>
        <v>0.60507936507936511</v>
      </c>
      <c r="T329" s="85">
        <f t="shared" si="133"/>
        <v>531.774</v>
      </c>
      <c r="U329" s="84">
        <f t="shared" si="135"/>
        <v>0.98476666666666668</v>
      </c>
    </row>
    <row r="330" spans="1:21" x14ac:dyDescent="0.2">
      <c r="A330" s="6" t="s">
        <v>39</v>
      </c>
      <c r="B330" s="7">
        <v>30919</v>
      </c>
      <c r="C330" s="7">
        <v>1031</v>
      </c>
      <c r="D330" s="7">
        <v>303</v>
      </c>
      <c r="E330" s="7">
        <v>26</v>
      </c>
      <c r="F330" s="7">
        <v>92</v>
      </c>
      <c r="G330" s="7">
        <v>540</v>
      </c>
      <c r="H330" s="7">
        <v>23</v>
      </c>
      <c r="I330" s="7">
        <v>96</v>
      </c>
      <c r="J330" s="7">
        <v>854</v>
      </c>
      <c r="K330" s="7">
        <v>85</v>
      </c>
      <c r="L330" s="7">
        <v>90</v>
      </c>
      <c r="O330" s="7">
        <v>27349</v>
      </c>
      <c r="P330" s="8">
        <f t="shared" si="130"/>
        <v>0.8845370160742585</v>
      </c>
      <c r="Q330" s="82">
        <f t="shared" si="131"/>
        <v>0.57277777777777783</v>
      </c>
      <c r="R330" s="83">
        <f t="shared" si="132"/>
        <v>312.39299999999997</v>
      </c>
      <c r="S330" s="84">
        <f t="shared" si="134"/>
        <v>0.49586190476190473</v>
      </c>
      <c r="T330" s="85">
        <f t="shared" si="133"/>
        <v>556.74</v>
      </c>
      <c r="U330" s="84">
        <f t="shared" si="135"/>
        <v>1.0309999999999999</v>
      </c>
    </row>
    <row r="331" spans="1:21" ht="13.5" thickBot="1" x14ac:dyDescent="0.25">
      <c r="A331" s="6" t="s">
        <v>40</v>
      </c>
      <c r="B331" s="7">
        <v>29812</v>
      </c>
      <c r="C331" s="7">
        <v>962</v>
      </c>
      <c r="D331" s="7">
        <v>246</v>
      </c>
      <c r="E331" s="7">
        <v>6</v>
      </c>
      <c r="F331" s="7">
        <v>97</v>
      </c>
      <c r="G331" s="7">
        <v>495</v>
      </c>
      <c r="H331" s="7">
        <v>10</v>
      </c>
      <c r="I331" s="7">
        <v>98</v>
      </c>
      <c r="J331" s="7">
        <v>894</v>
      </c>
      <c r="K331" s="7">
        <v>41</v>
      </c>
      <c r="L331" s="7">
        <v>95</v>
      </c>
      <c r="O331" s="7">
        <v>29294</v>
      </c>
      <c r="P331" s="8">
        <f t="shared" si="130"/>
        <v>0.98262444653159797</v>
      </c>
      <c r="Q331" s="82">
        <f t="shared" si="131"/>
        <v>0.5344444444444445</v>
      </c>
      <c r="R331" s="83">
        <f t="shared" si="132"/>
        <v>236.65199999999999</v>
      </c>
      <c r="S331" s="84">
        <f t="shared" si="134"/>
        <v>0.37563809523809522</v>
      </c>
      <c r="T331" s="85">
        <f t="shared" si="133"/>
        <v>476.19</v>
      </c>
      <c r="U331" s="84">
        <f t="shared" si="135"/>
        <v>0.88183333333333336</v>
      </c>
    </row>
    <row r="332" spans="1:21" ht="13.5" thickTop="1" x14ac:dyDescent="0.2">
      <c r="A332" s="9" t="s">
        <v>105</v>
      </c>
      <c r="B332" s="40">
        <f>SUM(B320:B331)</f>
        <v>335400</v>
      </c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O332" s="40">
        <f>SUM(O320:O331)</f>
        <v>329687</v>
      </c>
      <c r="P332" s="10"/>
      <c r="Q332" s="86"/>
      <c r="R332" s="87"/>
      <c r="S332" s="88"/>
      <c r="T332" s="89"/>
      <c r="U332" s="88"/>
    </row>
    <row r="333" spans="1:21" ht="13.5" thickBot="1" x14ac:dyDescent="0.25">
      <c r="A333" s="12" t="s">
        <v>106</v>
      </c>
      <c r="B333" s="13">
        <f>AVERAGE(B320:B331)</f>
        <v>27950</v>
      </c>
      <c r="C333" s="13">
        <f t="shared" ref="C333:J333" si="136">AVERAGE(C320:C331)</f>
        <v>918.66666666666663</v>
      </c>
      <c r="D333" s="13">
        <f t="shared" si="136"/>
        <v>314.91666666666669</v>
      </c>
      <c r="E333" s="13">
        <f>AVERAGE(E320:E331)</f>
        <v>28.75</v>
      </c>
      <c r="F333" s="13">
        <f>AVERAGE(F320:F331)</f>
        <v>90.333333333333329</v>
      </c>
      <c r="G333" s="13">
        <f>AVERAGE(G320:G331)</f>
        <v>523</v>
      </c>
      <c r="H333" s="13">
        <f>AVERAGE(H320:H331)</f>
        <v>23.083333333333332</v>
      </c>
      <c r="I333" s="13">
        <f>AVERAGE(I320:I331)</f>
        <v>95.583333333333329</v>
      </c>
      <c r="J333" s="13">
        <f t="shared" si="136"/>
        <v>910.16666666666663</v>
      </c>
      <c r="K333" s="13">
        <f>AVERAGE(K320:K331)</f>
        <v>87.166666666666671</v>
      </c>
      <c r="L333" s="13">
        <f>AVERAGE(L320:L331)</f>
        <v>90.333333333333329</v>
      </c>
      <c r="O333" s="13">
        <f>AVERAGE(O320:O331)</f>
        <v>27473.916666666668</v>
      </c>
      <c r="P333" s="18">
        <f>AVERAGE(P320:P331)</f>
        <v>0.98469487559290891</v>
      </c>
      <c r="Q333" s="82">
        <f>C333/$C$2</f>
        <v>0.51037037037037036</v>
      </c>
      <c r="R333" s="83">
        <f>(C333*D333)/1000</f>
        <v>289.30344444444444</v>
      </c>
      <c r="S333" s="84">
        <f t="shared" si="134"/>
        <v>0.45921181657848326</v>
      </c>
      <c r="T333" s="85">
        <f>(C333*G333)/1000</f>
        <v>480.46266666666662</v>
      </c>
      <c r="U333" s="84">
        <f t="shared" si="135"/>
        <v>0.88974567901234558</v>
      </c>
    </row>
    <row r="334" spans="1:21" ht="13.5" thickTop="1" x14ac:dyDescent="0.2"/>
    <row r="335" spans="1:21" ht="13.5" thickBot="1" x14ac:dyDescent="0.25"/>
    <row r="336" spans="1:21" ht="13.5" thickTop="1" x14ac:dyDescent="0.2">
      <c r="A336" s="27" t="s">
        <v>5</v>
      </c>
      <c r="B336" s="63" t="s">
        <v>6</v>
      </c>
      <c r="C336" s="63" t="s">
        <v>6</v>
      </c>
      <c r="D336" s="63" t="s">
        <v>49</v>
      </c>
      <c r="E336" s="63" t="s">
        <v>50</v>
      </c>
      <c r="F336" s="38" t="s">
        <v>2</v>
      </c>
      <c r="G336" s="63" t="s">
        <v>51</v>
      </c>
      <c r="H336" s="63" t="s">
        <v>52</v>
      </c>
      <c r="I336" s="38" t="s">
        <v>3</v>
      </c>
      <c r="J336" s="63" t="s">
        <v>53</v>
      </c>
      <c r="K336" s="63" t="s">
        <v>54</v>
      </c>
      <c r="L336" s="38" t="s">
        <v>14</v>
      </c>
      <c r="O336" s="28" t="s">
        <v>63</v>
      </c>
      <c r="P336" s="28" t="s">
        <v>55</v>
      </c>
      <c r="Q336" s="74" t="s">
        <v>16</v>
      </c>
      <c r="R336" s="75" t="s">
        <v>17</v>
      </c>
      <c r="S336" s="76" t="s">
        <v>18</v>
      </c>
      <c r="T336" s="77" t="s">
        <v>16</v>
      </c>
      <c r="U336" s="76" t="s">
        <v>16</v>
      </c>
    </row>
    <row r="337" spans="1:21" ht="13.5" thickBot="1" x14ac:dyDescent="0.25">
      <c r="A337" s="29" t="s">
        <v>107</v>
      </c>
      <c r="B337" s="30" t="s">
        <v>20</v>
      </c>
      <c r="C337" s="31" t="s">
        <v>21</v>
      </c>
      <c r="D337" s="30" t="s">
        <v>57</v>
      </c>
      <c r="E337" s="30" t="s">
        <v>57</v>
      </c>
      <c r="F337" s="39" t="s">
        <v>23</v>
      </c>
      <c r="G337" s="30" t="s">
        <v>57</v>
      </c>
      <c r="H337" s="30" t="s">
        <v>57</v>
      </c>
      <c r="I337" s="39" t="s">
        <v>23</v>
      </c>
      <c r="J337" s="30" t="s">
        <v>57</v>
      </c>
      <c r="K337" s="30" t="s">
        <v>57</v>
      </c>
      <c r="L337" s="39" t="s">
        <v>23</v>
      </c>
      <c r="O337" s="31" t="s">
        <v>65</v>
      </c>
      <c r="P337" s="31" t="s">
        <v>24</v>
      </c>
      <c r="Q337" s="78" t="s">
        <v>6</v>
      </c>
      <c r="R337" s="79" t="s">
        <v>25</v>
      </c>
      <c r="S337" s="80" t="s">
        <v>26</v>
      </c>
      <c r="T337" s="81" t="s">
        <v>27</v>
      </c>
      <c r="U337" s="80" t="s">
        <v>28</v>
      </c>
    </row>
    <row r="338" spans="1:21" ht="13.5" thickTop="1" x14ac:dyDescent="0.2">
      <c r="A338" s="6" t="s">
        <v>29</v>
      </c>
      <c r="B338" s="7">
        <v>28661</v>
      </c>
      <c r="C338" s="7">
        <v>925</v>
      </c>
      <c r="D338" s="7">
        <v>316</v>
      </c>
      <c r="E338" s="7">
        <v>7</v>
      </c>
      <c r="F338" s="7">
        <v>98</v>
      </c>
      <c r="G338" s="7">
        <v>469</v>
      </c>
      <c r="H338" s="7">
        <v>14</v>
      </c>
      <c r="I338" s="7">
        <v>97</v>
      </c>
      <c r="J338" s="7">
        <v>961</v>
      </c>
      <c r="K338" s="7">
        <v>42</v>
      </c>
      <c r="L338" s="7">
        <v>95</v>
      </c>
      <c r="O338" s="7">
        <v>27519</v>
      </c>
      <c r="P338" s="8">
        <f t="shared" ref="P338:P349" si="137">O338/B338</f>
        <v>0.96015491434353306</v>
      </c>
      <c r="Q338" s="82">
        <f t="shared" ref="Q338:Q349" si="138">C338/$C$2</f>
        <v>0.51388888888888884</v>
      </c>
      <c r="R338" s="83">
        <f t="shared" ref="R338:R349" si="139">(C338*D338)/1000</f>
        <v>292.3</v>
      </c>
      <c r="S338" s="84">
        <f>(R338)/$E$3</f>
        <v>0.46396825396825397</v>
      </c>
      <c r="T338" s="85">
        <f t="shared" ref="T338:T349" si="140">(C338*G338)/1000</f>
        <v>433.82499999999999</v>
      </c>
      <c r="U338" s="84">
        <f>(T338)/$G$3</f>
        <v>0.80337962962962961</v>
      </c>
    </row>
    <row r="339" spans="1:21" x14ac:dyDescent="0.2">
      <c r="A339" s="6" t="s">
        <v>30</v>
      </c>
      <c r="B339" s="7">
        <v>25283</v>
      </c>
      <c r="C339" s="7">
        <v>903</v>
      </c>
      <c r="D339" s="7">
        <v>336</v>
      </c>
      <c r="E339" s="7">
        <v>9</v>
      </c>
      <c r="F339" s="7">
        <v>97</v>
      </c>
      <c r="G339" s="7">
        <v>527</v>
      </c>
      <c r="H339" s="7">
        <v>11</v>
      </c>
      <c r="I339" s="7">
        <v>98</v>
      </c>
      <c r="J339" s="7">
        <v>1006</v>
      </c>
      <c r="K339" s="7">
        <v>48</v>
      </c>
      <c r="L339" s="7">
        <v>95</v>
      </c>
      <c r="O339" s="7">
        <v>25709</v>
      </c>
      <c r="P339" s="8">
        <f t="shared" si="137"/>
        <v>1.0168492663054227</v>
      </c>
      <c r="Q339" s="82">
        <f t="shared" si="138"/>
        <v>0.50166666666666671</v>
      </c>
      <c r="R339" s="83">
        <f t="shared" si="139"/>
        <v>303.40800000000002</v>
      </c>
      <c r="S339" s="84">
        <f t="shared" ref="S339:S351" si="141">(R339)/$E$3</f>
        <v>0.48160000000000003</v>
      </c>
      <c r="T339" s="85">
        <f t="shared" si="140"/>
        <v>475.88099999999997</v>
      </c>
      <c r="U339" s="84">
        <f t="shared" ref="U339:U351" si="142">(T339)/$G$3</f>
        <v>0.88126111111111105</v>
      </c>
    </row>
    <row r="340" spans="1:21" x14ac:dyDescent="0.2">
      <c r="A340" s="6" t="s">
        <v>31</v>
      </c>
      <c r="B340" s="7">
        <v>31811</v>
      </c>
      <c r="C340" s="7">
        <v>1026</v>
      </c>
      <c r="D340" s="7">
        <v>327</v>
      </c>
      <c r="E340" s="7">
        <v>28</v>
      </c>
      <c r="F340" s="7">
        <v>91</v>
      </c>
      <c r="G340" s="7">
        <v>449</v>
      </c>
      <c r="H340" s="7">
        <v>20</v>
      </c>
      <c r="I340" s="7">
        <v>95</v>
      </c>
      <c r="J340" s="7">
        <v>944</v>
      </c>
      <c r="K340" s="7">
        <v>75</v>
      </c>
      <c r="L340" s="7">
        <v>92</v>
      </c>
      <c r="O340" s="7">
        <v>28249</v>
      </c>
      <c r="P340" s="8">
        <f t="shared" si="137"/>
        <v>0.88802615447486721</v>
      </c>
      <c r="Q340" s="82">
        <f t="shared" si="138"/>
        <v>0.56999999999999995</v>
      </c>
      <c r="R340" s="83">
        <f t="shared" si="139"/>
        <v>335.50200000000001</v>
      </c>
      <c r="S340" s="84">
        <f t="shared" si="141"/>
        <v>0.53254285714285721</v>
      </c>
      <c r="T340" s="85">
        <f t="shared" si="140"/>
        <v>460.67399999999998</v>
      </c>
      <c r="U340" s="84">
        <f t="shared" si="142"/>
        <v>0.85309999999999997</v>
      </c>
    </row>
    <row r="341" spans="1:21" x14ac:dyDescent="0.2">
      <c r="A341" s="6" t="s">
        <v>32</v>
      </c>
      <c r="B341" s="7">
        <v>28664</v>
      </c>
      <c r="C341" s="7">
        <v>955</v>
      </c>
      <c r="D341" s="7">
        <v>308</v>
      </c>
      <c r="E341" s="7">
        <v>29</v>
      </c>
      <c r="F341" s="7">
        <v>90</v>
      </c>
      <c r="G341" s="7">
        <v>456</v>
      </c>
      <c r="H341" s="7">
        <v>20</v>
      </c>
      <c r="I341" s="7">
        <v>95</v>
      </c>
      <c r="J341" s="7">
        <v>926</v>
      </c>
      <c r="K341" s="7">
        <v>67</v>
      </c>
      <c r="L341" s="7">
        <v>92</v>
      </c>
      <c r="O341" s="7">
        <v>26584</v>
      </c>
      <c r="P341" s="8">
        <f t="shared" si="137"/>
        <v>0.92743511024281333</v>
      </c>
      <c r="Q341" s="82">
        <f t="shared" si="138"/>
        <v>0.53055555555555556</v>
      </c>
      <c r="R341" s="83">
        <f t="shared" si="139"/>
        <v>294.14</v>
      </c>
      <c r="S341" s="84">
        <f t="shared" si="141"/>
        <v>0.46688888888888885</v>
      </c>
      <c r="T341" s="85">
        <f t="shared" si="140"/>
        <v>435.48</v>
      </c>
      <c r="U341" s="84">
        <f t="shared" si="142"/>
        <v>0.80644444444444452</v>
      </c>
    </row>
    <row r="342" spans="1:21" x14ac:dyDescent="0.2">
      <c r="A342" s="6" t="s">
        <v>33</v>
      </c>
      <c r="B342" s="7">
        <v>29712</v>
      </c>
      <c r="C342" s="7">
        <v>958</v>
      </c>
      <c r="D342" s="7">
        <v>338</v>
      </c>
      <c r="E342" s="7">
        <v>32</v>
      </c>
      <c r="F342" s="7">
        <v>90</v>
      </c>
      <c r="G342" s="7">
        <v>535</v>
      </c>
      <c r="H342" s="7">
        <v>29</v>
      </c>
      <c r="I342" s="7">
        <v>94</v>
      </c>
      <c r="J342" s="7">
        <v>854</v>
      </c>
      <c r="K342" s="7">
        <v>100</v>
      </c>
      <c r="L342" s="7">
        <v>88</v>
      </c>
      <c r="O342" s="7">
        <v>26882</v>
      </c>
      <c r="P342" s="8">
        <f t="shared" si="137"/>
        <v>0.9047522886375875</v>
      </c>
      <c r="Q342" s="82">
        <f t="shared" si="138"/>
        <v>0.53222222222222226</v>
      </c>
      <c r="R342" s="83">
        <f t="shared" si="139"/>
        <v>323.80399999999997</v>
      </c>
      <c r="S342" s="84">
        <f t="shared" si="141"/>
        <v>0.51397460317460308</v>
      </c>
      <c r="T342" s="85">
        <f t="shared" si="140"/>
        <v>512.53</v>
      </c>
      <c r="U342" s="84">
        <f t="shared" si="142"/>
        <v>0.94912962962962955</v>
      </c>
    </row>
    <row r="343" spans="1:21" x14ac:dyDescent="0.2">
      <c r="A343" s="6" t="s">
        <v>34</v>
      </c>
      <c r="B343" s="7">
        <v>29351</v>
      </c>
      <c r="C343" s="7">
        <v>978</v>
      </c>
      <c r="D343" s="7">
        <v>296</v>
      </c>
      <c r="E343" s="7">
        <v>29</v>
      </c>
      <c r="F343" s="7">
        <v>90</v>
      </c>
      <c r="G343" s="7">
        <v>393</v>
      </c>
      <c r="H343" s="7">
        <v>24</v>
      </c>
      <c r="I343" s="7">
        <v>94</v>
      </c>
      <c r="J343" s="7">
        <v>822</v>
      </c>
      <c r="K343" s="7">
        <v>104</v>
      </c>
      <c r="L343" s="7">
        <v>87</v>
      </c>
      <c r="O343" s="7">
        <v>25083</v>
      </c>
      <c r="P343" s="8">
        <f t="shared" si="137"/>
        <v>0.85458757793601581</v>
      </c>
      <c r="Q343" s="82">
        <f t="shared" si="138"/>
        <v>0.54333333333333333</v>
      </c>
      <c r="R343" s="83">
        <f t="shared" si="139"/>
        <v>289.488</v>
      </c>
      <c r="S343" s="84">
        <f t="shared" si="141"/>
        <v>0.45950476190476192</v>
      </c>
      <c r="T343" s="85">
        <f t="shared" si="140"/>
        <v>384.35399999999998</v>
      </c>
      <c r="U343" s="84">
        <f t="shared" si="142"/>
        <v>0.71176666666666666</v>
      </c>
    </row>
    <row r="344" spans="1:21" x14ac:dyDescent="0.2">
      <c r="A344" s="6" t="s">
        <v>35</v>
      </c>
      <c r="B344" s="7">
        <v>29957</v>
      </c>
      <c r="C344" s="7">
        <v>966</v>
      </c>
      <c r="D344" s="7">
        <v>318</v>
      </c>
      <c r="E344" s="7">
        <v>52</v>
      </c>
      <c r="F344" s="7">
        <v>81</v>
      </c>
      <c r="G344" s="7">
        <v>407</v>
      </c>
      <c r="H344" s="7">
        <v>21</v>
      </c>
      <c r="I344" s="7">
        <v>94</v>
      </c>
      <c r="J344" s="7">
        <v>821</v>
      </c>
      <c r="K344" s="7">
        <v>84</v>
      </c>
      <c r="L344" s="7">
        <v>89</v>
      </c>
      <c r="O344" s="7">
        <v>24305</v>
      </c>
      <c r="P344" s="8">
        <f t="shared" si="137"/>
        <v>0.81132957238708814</v>
      </c>
      <c r="Q344" s="82">
        <f t="shared" si="138"/>
        <v>0.53666666666666663</v>
      </c>
      <c r="R344" s="83">
        <f t="shared" si="139"/>
        <v>307.18799999999999</v>
      </c>
      <c r="S344" s="84">
        <f t="shared" si="141"/>
        <v>0.48759999999999998</v>
      </c>
      <c r="T344" s="85">
        <f t="shared" si="140"/>
        <v>393.16199999999998</v>
      </c>
      <c r="U344" s="84">
        <f t="shared" si="142"/>
        <v>0.72807777777777771</v>
      </c>
    </row>
    <row r="345" spans="1:21" x14ac:dyDescent="0.2">
      <c r="A345" s="6" t="s">
        <v>36</v>
      </c>
      <c r="B345" s="7">
        <v>27806</v>
      </c>
      <c r="C345" s="7">
        <v>897</v>
      </c>
      <c r="D345" s="7">
        <v>315</v>
      </c>
      <c r="E345" s="7">
        <v>46</v>
      </c>
      <c r="F345" s="7">
        <v>85</v>
      </c>
      <c r="G345" s="7">
        <v>348</v>
      </c>
      <c r="H345" s="7">
        <v>18</v>
      </c>
      <c r="I345" s="7">
        <v>95</v>
      </c>
      <c r="J345" s="7">
        <v>826</v>
      </c>
      <c r="K345" s="7">
        <v>79</v>
      </c>
      <c r="L345" s="7">
        <v>90</v>
      </c>
      <c r="O345" s="7">
        <v>28285</v>
      </c>
      <c r="P345" s="8">
        <f t="shared" si="137"/>
        <v>1.0172264978781558</v>
      </c>
      <c r="Q345" s="82">
        <f t="shared" si="138"/>
        <v>0.49833333333333335</v>
      </c>
      <c r="R345" s="83">
        <f t="shared" si="139"/>
        <v>282.55500000000001</v>
      </c>
      <c r="S345" s="84">
        <f t="shared" si="141"/>
        <v>0.44850000000000001</v>
      </c>
      <c r="T345" s="85">
        <f t="shared" si="140"/>
        <v>312.15600000000001</v>
      </c>
      <c r="U345" s="84">
        <f t="shared" si="142"/>
        <v>0.57806666666666673</v>
      </c>
    </row>
    <row r="346" spans="1:21" x14ac:dyDescent="0.2">
      <c r="A346" s="6" t="s">
        <v>37</v>
      </c>
      <c r="B346" s="7">
        <v>27694</v>
      </c>
      <c r="C346" s="7">
        <v>923</v>
      </c>
      <c r="D346" s="7">
        <v>289</v>
      </c>
      <c r="E346" s="7">
        <v>38</v>
      </c>
      <c r="F346" s="7">
        <v>87</v>
      </c>
      <c r="G346" s="7">
        <v>329</v>
      </c>
      <c r="H346" s="7">
        <v>24</v>
      </c>
      <c r="I346" s="7">
        <v>91</v>
      </c>
      <c r="J346" s="7">
        <v>622</v>
      </c>
      <c r="K346" s="7">
        <v>71</v>
      </c>
      <c r="L346" s="7">
        <v>88</v>
      </c>
      <c r="O346" s="7">
        <v>25224</v>
      </c>
      <c r="P346" s="8">
        <f t="shared" si="137"/>
        <v>0.91081100599407816</v>
      </c>
      <c r="Q346" s="82">
        <f t="shared" si="138"/>
        <v>0.51277777777777778</v>
      </c>
      <c r="R346" s="83">
        <f t="shared" si="139"/>
        <v>266.74700000000001</v>
      </c>
      <c r="S346" s="84">
        <f t="shared" si="141"/>
        <v>0.42340793650793651</v>
      </c>
      <c r="T346" s="85">
        <f t="shared" si="140"/>
        <v>303.66699999999997</v>
      </c>
      <c r="U346" s="84">
        <f t="shared" si="142"/>
        <v>0.56234629629629629</v>
      </c>
    </row>
    <row r="347" spans="1:21" x14ac:dyDescent="0.2">
      <c r="A347" s="6" t="s">
        <v>38</v>
      </c>
      <c r="B347" s="7">
        <v>29330</v>
      </c>
      <c r="C347" s="7">
        <v>946</v>
      </c>
      <c r="D347" s="7">
        <v>259</v>
      </c>
      <c r="E347" s="7">
        <v>24</v>
      </c>
      <c r="F347" s="7">
        <v>90</v>
      </c>
      <c r="G347" s="7">
        <v>476</v>
      </c>
      <c r="H347" s="7">
        <v>23</v>
      </c>
      <c r="I347" s="7">
        <v>95</v>
      </c>
      <c r="J347" s="7">
        <v>819</v>
      </c>
      <c r="K347" s="7">
        <v>67</v>
      </c>
      <c r="L347" s="7">
        <v>92</v>
      </c>
      <c r="O347" s="7">
        <v>25998</v>
      </c>
      <c r="P347" s="8">
        <f t="shared" si="137"/>
        <v>0.88639618138424825</v>
      </c>
      <c r="Q347" s="82">
        <f t="shared" si="138"/>
        <v>0.52555555555555555</v>
      </c>
      <c r="R347" s="83">
        <f t="shared" si="139"/>
        <v>245.01400000000001</v>
      </c>
      <c r="S347" s="84">
        <f t="shared" si="141"/>
        <v>0.38891111111111115</v>
      </c>
      <c r="T347" s="85">
        <f t="shared" si="140"/>
        <v>450.29599999999999</v>
      </c>
      <c r="U347" s="84">
        <f t="shared" si="142"/>
        <v>0.83388148148148145</v>
      </c>
    </row>
    <row r="348" spans="1:21" x14ac:dyDescent="0.2">
      <c r="A348" s="6" t="s">
        <v>39</v>
      </c>
      <c r="B348" s="7">
        <v>27970</v>
      </c>
      <c r="C348" s="7">
        <v>932</v>
      </c>
      <c r="D348" s="7">
        <v>299</v>
      </c>
      <c r="E348" s="7">
        <v>21</v>
      </c>
      <c r="F348" s="7">
        <v>92</v>
      </c>
      <c r="G348" s="7">
        <v>466</v>
      </c>
      <c r="H348" s="7">
        <v>21</v>
      </c>
      <c r="I348" s="7">
        <v>95</v>
      </c>
      <c r="J348" s="7">
        <v>741</v>
      </c>
      <c r="K348" s="7">
        <v>53</v>
      </c>
      <c r="L348" s="7">
        <v>91</v>
      </c>
      <c r="O348" s="7">
        <v>27446</v>
      </c>
      <c r="P348" s="8">
        <f t="shared" si="137"/>
        <v>0.98126564175902753</v>
      </c>
      <c r="Q348" s="82">
        <f t="shared" si="138"/>
        <v>0.51777777777777778</v>
      </c>
      <c r="R348" s="83">
        <f t="shared" si="139"/>
        <v>278.66800000000001</v>
      </c>
      <c r="S348" s="84">
        <f t="shared" si="141"/>
        <v>0.44233015873015874</v>
      </c>
      <c r="T348" s="85">
        <f t="shared" si="140"/>
        <v>434.31200000000001</v>
      </c>
      <c r="U348" s="84">
        <f t="shared" si="142"/>
        <v>0.80428148148148149</v>
      </c>
    </row>
    <row r="349" spans="1:21" ht="13.5" thickBot="1" x14ac:dyDescent="0.25">
      <c r="A349" s="6" t="s">
        <v>40</v>
      </c>
      <c r="B349" s="7">
        <v>28580</v>
      </c>
      <c r="C349" s="7">
        <v>922</v>
      </c>
      <c r="D349" s="7">
        <v>435</v>
      </c>
      <c r="E349" s="7">
        <v>13</v>
      </c>
      <c r="F349" s="7">
        <v>96</v>
      </c>
      <c r="G349" s="7">
        <v>848</v>
      </c>
      <c r="H349" s="7">
        <v>21</v>
      </c>
      <c r="I349" s="7">
        <v>95</v>
      </c>
      <c r="J349" s="7">
        <v>911</v>
      </c>
      <c r="K349" s="7">
        <v>59</v>
      </c>
      <c r="L349" s="7">
        <v>93</v>
      </c>
      <c r="O349" s="7">
        <v>27085</v>
      </c>
      <c r="P349" s="8">
        <f t="shared" si="137"/>
        <v>0.94769069279216234</v>
      </c>
      <c r="Q349" s="82">
        <f t="shared" si="138"/>
        <v>0.51222222222222225</v>
      </c>
      <c r="R349" s="83">
        <f t="shared" si="139"/>
        <v>401.07</v>
      </c>
      <c r="S349" s="84">
        <f t="shared" si="141"/>
        <v>0.63661904761904764</v>
      </c>
      <c r="T349" s="85">
        <f t="shared" si="140"/>
        <v>781.85599999999999</v>
      </c>
      <c r="U349" s="84">
        <f t="shared" si="142"/>
        <v>1.4478814814814815</v>
      </c>
    </row>
    <row r="350" spans="1:21" ht="13.5" thickTop="1" x14ac:dyDescent="0.2">
      <c r="A350" s="9" t="s">
        <v>108</v>
      </c>
      <c r="B350" s="40">
        <f>SUM(B338:B349)</f>
        <v>344819</v>
      </c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O350" s="40">
        <f>SUM(O338:O349)</f>
        <v>318369</v>
      </c>
      <c r="P350" s="10"/>
      <c r="Q350" s="86"/>
      <c r="R350" s="87"/>
      <c r="S350" s="88"/>
      <c r="T350" s="89"/>
      <c r="U350" s="88"/>
    </row>
    <row r="351" spans="1:21" ht="13.5" thickBot="1" x14ac:dyDescent="0.25">
      <c r="A351" s="12" t="s">
        <v>109</v>
      </c>
      <c r="B351" s="13">
        <f>AVERAGE(B338:B349)</f>
        <v>28734.916666666668</v>
      </c>
      <c r="C351" s="13">
        <f t="shared" ref="C351:J351" si="143">AVERAGE(C338:C349)</f>
        <v>944.25</v>
      </c>
      <c r="D351" s="13">
        <f t="shared" si="143"/>
        <v>319.66666666666669</v>
      </c>
      <c r="E351" s="13">
        <f>AVERAGE(E338:E349)</f>
        <v>27.333333333333332</v>
      </c>
      <c r="F351" s="13">
        <f>AVERAGE(F338:F349)</f>
        <v>90.583333333333329</v>
      </c>
      <c r="G351" s="13">
        <f>AVERAGE(G338:G349)</f>
        <v>475.25</v>
      </c>
      <c r="H351" s="13">
        <f>AVERAGE(H338:H349)</f>
        <v>20.5</v>
      </c>
      <c r="I351" s="13">
        <f>AVERAGE(I338:I349)</f>
        <v>94.833333333333329</v>
      </c>
      <c r="J351" s="13">
        <f t="shared" si="143"/>
        <v>854.41666666666663</v>
      </c>
      <c r="K351" s="13">
        <f>AVERAGE(K338:K349)</f>
        <v>70.75</v>
      </c>
      <c r="L351" s="13">
        <f>AVERAGE(L338:L349)</f>
        <v>91</v>
      </c>
      <c r="O351" s="13">
        <f>AVERAGE(O338:O349)</f>
        <v>26530.75</v>
      </c>
      <c r="P351" s="18">
        <f>AVERAGE(P338:P349)</f>
        <v>0.92554374201125</v>
      </c>
      <c r="Q351" s="82">
        <f>C351/$C$2</f>
        <v>0.52458333333333329</v>
      </c>
      <c r="R351" s="83">
        <f>(C351*D351)/1000</f>
        <v>301.84525000000002</v>
      </c>
      <c r="S351" s="84">
        <f t="shared" si="141"/>
        <v>0.47911944444444449</v>
      </c>
      <c r="T351" s="85">
        <f>(C351*G351)/1000</f>
        <v>448.75481250000001</v>
      </c>
      <c r="U351" s="84">
        <f t="shared" si="142"/>
        <v>0.83102743055555561</v>
      </c>
    </row>
    <row r="352" spans="1:21" ht="13.5" thickTop="1" x14ac:dyDescent="0.2"/>
    <row r="353" spans="1:21" ht="13.5" thickBot="1" x14ac:dyDescent="0.25"/>
    <row r="354" spans="1:21" ht="13.5" thickTop="1" x14ac:dyDescent="0.2">
      <c r="A354" s="27" t="s">
        <v>5</v>
      </c>
      <c r="B354" s="63" t="s">
        <v>6</v>
      </c>
      <c r="C354" s="63" t="s">
        <v>6</v>
      </c>
      <c r="D354" s="63" t="s">
        <v>49</v>
      </c>
      <c r="E354" s="63" t="s">
        <v>50</v>
      </c>
      <c r="F354" s="38" t="s">
        <v>2</v>
      </c>
      <c r="G354" s="63" t="s">
        <v>51</v>
      </c>
      <c r="H354" s="63" t="s">
        <v>52</v>
      </c>
      <c r="I354" s="38" t="s">
        <v>3</v>
      </c>
      <c r="J354" s="63" t="s">
        <v>53</v>
      </c>
      <c r="K354" s="63" t="s">
        <v>54</v>
      </c>
      <c r="L354" s="38" t="s">
        <v>14</v>
      </c>
      <c r="O354" s="28" t="s">
        <v>63</v>
      </c>
      <c r="P354" s="28" t="s">
        <v>55</v>
      </c>
      <c r="Q354" s="74" t="s">
        <v>16</v>
      </c>
      <c r="R354" s="75" t="s">
        <v>17</v>
      </c>
      <c r="S354" s="76" t="s">
        <v>18</v>
      </c>
      <c r="T354" s="77" t="s">
        <v>16</v>
      </c>
      <c r="U354" s="76" t="s">
        <v>16</v>
      </c>
    </row>
    <row r="355" spans="1:21" ht="13.5" thickBot="1" x14ac:dyDescent="0.25">
      <c r="A355" s="29" t="s">
        <v>110</v>
      </c>
      <c r="B355" s="30" t="s">
        <v>20</v>
      </c>
      <c r="C355" s="31" t="s">
        <v>21</v>
      </c>
      <c r="D355" s="30" t="s">
        <v>57</v>
      </c>
      <c r="E355" s="30" t="s">
        <v>57</v>
      </c>
      <c r="F355" s="39" t="s">
        <v>23</v>
      </c>
      <c r="G355" s="30" t="s">
        <v>57</v>
      </c>
      <c r="H355" s="30" t="s">
        <v>57</v>
      </c>
      <c r="I355" s="39" t="s">
        <v>23</v>
      </c>
      <c r="J355" s="30" t="s">
        <v>57</v>
      </c>
      <c r="K355" s="30" t="s">
        <v>57</v>
      </c>
      <c r="L355" s="39" t="s">
        <v>23</v>
      </c>
      <c r="O355" s="31" t="s">
        <v>65</v>
      </c>
      <c r="P355" s="31" t="s">
        <v>24</v>
      </c>
      <c r="Q355" s="78" t="s">
        <v>6</v>
      </c>
      <c r="R355" s="79" t="s">
        <v>25</v>
      </c>
      <c r="S355" s="80" t="s">
        <v>26</v>
      </c>
      <c r="T355" s="81" t="s">
        <v>27</v>
      </c>
      <c r="U355" s="80" t="s">
        <v>28</v>
      </c>
    </row>
    <row r="356" spans="1:21" ht="13.5" thickTop="1" x14ac:dyDescent="0.2">
      <c r="A356" s="6" t="s">
        <v>29</v>
      </c>
      <c r="B356" s="7">
        <v>29054</v>
      </c>
      <c r="C356" s="7">
        <v>937</v>
      </c>
      <c r="D356" s="7">
        <v>403</v>
      </c>
      <c r="E356" s="7">
        <v>16</v>
      </c>
      <c r="F356" s="7">
        <v>96</v>
      </c>
      <c r="G356" s="7">
        <v>505</v>
      </c>
      <c r="H356" s="7">
        <v>24</v>
      </c>
      <c r="I356" s="7">
        <v>95</v>
      </c>
      <c r="J356" s="7">
        <v>1020</v>
      </c>
      <c r="K356" s="7">
        <v>93</v>
      </c>
      <c r="L356" s="7">
        <v>91</v>
      </c>
      <c r="O356" s="21">
        <v>27085</v>
      </c>
      <c r="P356" s="8">
        <f>O357/B356</f>
        <v>0.96950505954429678</v>
      </c>
      <c r="Q356" s="82">
        <f t="shared" ref="Q356:Q367" si="144">C356/$C$2</f>
        <v>0.52055555555555555</v>
      </c>
      <c r="R356" s="83">
        <f t="shared" ref="R356:R367" si="145">(C356*D356)/1000</f>
        <v>377.61099999999999</v>
      </c>
      <c r="S356" s="84">
        <f>(R356)/$E$3</f>
        <v>0.59938253968253963</v>
      </c>
      <c r="T356" s="85">
        <f t="shared" ref="T356:T367" si="146">(C356*G356)/1000</f>
        <v>473.185</v>
      </c>
      <c r="U356" s="84">
        <f>(T356)/$G$3</f>
        <v>0.8762685185185185</v>
      </c>
    </row>
    <row r="357" spans="1:21" x14ac:dyDescent="0.2">
      <c r="A357" s="6" t="s">
        <v>30</v>
      </c>
      <c r="B357" s="7">
        <v>26366</v>
      </c>
      <c r="C357" s="7">
        <v>909</v>
      </c>
      <c r="D357" s="7">
        <v>372</v>
      </c>
      <c r="E357" s="7">
        <v>19</v>
      </c>
      <c r="F357" s="7">
        <v>94</v>
      </c>
      <c r="G357" s="7">
        <v>556</v>
      </c>
      <c r="H357" s="7">
        <v>19</v>
      </c>
      <c r="I357" s="7">
        <v>97</v>
      </c>
      <c r="J357" s="7">
        <v>975</v>
      </c>
      <c r="K357" s="7">
        <v>87</v>
      </c>
      <c r="L357" s="7">
        <v>91</v>
      </c>
      <c r="O357" s="7">
        <v>28168</v>
      </c>
      <c r="P357" s="8">
        <f>O358/B357</f>
        <v>0.99946901312296144</v>
      </c>
      <c r="Q357" s="82">
        <f t="shared" si="144"/>
        <v>0.505</v>
      </c>
      <c r="R357" s="83">
        <f t="shared" si="145"/>
        <v>338.14800000000002</v>
      </c>
      <c r="S357" s="84">
        <f t="shared" ref="S357:S369" si="147">(R357)/$E$3</f>
        <v>0.53674285714285719</v>
      </c>
      <c r="T357" s="85">
        <f t="shared" si="146"/>
        <v>505.404</v>
      </c>
      <c r="U357" s="84">
        <f t="shared" ref="U357:U369" si="148">(T357)/$G$3</f>
        <v>0.93593333333333328</v>
      </c>
    </row>
    <row r="358" spans="1:21" x14ac:dyDescent="0.2">
      <c r="A358" s="6" t="s">
        <v>31</v>
      </c>
      <c r="B358" s="7">
        <v>29031</v>
      </c>
      <c r="C358" s="7">
        <v>936</v>
      </c>
      <c r="D358" s="7">
        <v>279</v>
      </c>
      <c r="E358" s="7">
        <v>25</v>
      </c>
      <c r="F358" s="7">
        <v>90</v>
      </c>
      <c r="G358" s="7">
        <v>483</v>
      </c>
      <c r="H358" s="7">
        <v>25</v>
      </c>
      <c r="I358" s="7">
        <v>94</v>
      </c>
      <c r="J358" s="7">
        <v>772</v>
      </c>
      <c r="K358" s="7">
        <v>101</v>
      </c>
      <c r="L358" s="7">
        <v>86</v>
      </c>
      <c r="O358" s="7">
        <v>26352</v>
      </c>
      <c r="P358" s="8">
        <f>O359/B358</f>
        <v>0.95856153766663221</v>
      </c>
      <c r="Q358" s="82">
        <f t="shared" si="144"/>
        <v>0.52</v>
      </c>
      <c r="R358" s="83">
        <f t="shared" si="145"/>
        <v>261.14400000000001</v>
      </c>
      <c r="S358" s="84">
        <f t="shared" si="147"/>
        <v>0.41451428571428572</v>
      </c>
      <c r="T358" s="85">
        <f t="shared" si="146"/>
        <v>452.08800000000002</v>
      </c>
      <c r="U358" s="84">
        <f t="shared" si="148"/>
        <v>0.83720000000000006</v>
      </c>
    </row>
    <row r="359" spans="1:21" x14ac:dyDescent="0.2">
      <c r="A359" s="6" t="s">
        <v>32</v>
      </c>
      <c r="B359" s="41">
        <v>28699</v>
      </c>
      <c r="C359" s="41">
        <v>956</v>
      </c>
      <c r="D359" s="41">
        <v>306</v>
      </c>
      <c r="E359" s="41">
        <v>26</v>
      </c>
      <c r="F359" s="2">
        <v>91</v>
      </c>
      <c r="G359" s="41">
        <v>469</v>
      </c>
      <c r="H359" s="41">
        <v>23</v>
      </c>
      <c r="I359" s="2">
        <v>95</v>
      </c>
      <c r="J359" s="41">
        <v>873</v>
      </c>
      <c r="K359" s="41">
        <v>95</v>
      </c>
      <c r="L359" s="2">
        <v>88</v>
      </c>
      <c r="O359" s="7">
        <v>27828</v>
      </c>
      <c r="P359" s="8">
        <f>O360/B359</f>
        <v>0.94069479772814379</v>
      </c>
      <c r="Q359" s="82">
        <f t="shared" si="144"/>
        <v>0.53111111111111109</v>
      </c>
      <c r="R359" s="83">
        <f t="shared" si="145"/>
        <v>292.536</v>
      </c>
      <c r="S359" s="84">
        <f t="shared" si="147"/>
        <v>0.46434285714285717</v>
      </c>
      <c r="T359" s="85">
        <f t="shared" si="146"/>
        <v>448.36399999999998</v>
      </c>
      <c r="U359" s="84">
        <f t="shared" si="148"/>
        <v>0.83030370370370365</v>
      </c>
    </row>
    <row r="360" spans="1:21" x14ac:dyDescent="0.2">
      <c r="A360" s="6" t="s">
        <v>33</v>
      </c>
      <c r="B360" s="7">
        <v>28800</v>
      </c>
      <c r="C360" s="7">
        <v>929</v>
      </c>
      <c r="D360" s="7">
        <v>313</v>
      </c>
      <c r="E360" s="7">
        <v>29</v>
      </c>
      <c r="F360" s="7">
        <v>91</v>
      </c>
      <c r="G360" s="7">
        <v>447</v>
      </c>
      <c r="H360" s="7">
        <v>21</v>
      </c>
      <c r="I360" s="7">
        <v>95</v>
      </c>
      <c r="J360" s="7">
        <v>893</v>
      </c>
      <c r="K360" s="7">
        <v>99</v>
      </c>
      <c r="L360" s="7">
        <v>89</v>
      </c>
      <c r="O360" s="7">
        <v>26997</v>
      </c>
      <c r="P360" s="8">
        <v>0.94</v>
      </c>
      <c r="Q360" s="82">
        <f t="shared" si="144"/>
        <v>0.51611111111111108</v>
      </c>
      <c r="R360" s="83">
        <f t="shared" si="145"/>
        <v>290.77699999999999</v>
      </c>
      <c r="S360" s="84">
        <f t="shared" si="147"/>
        <v>0.46155079365079366</v>
      </c>
      <c r="T360" s="85">
        <f t="shared" si="146"/>
        <v>415.26299999999998</v>
      </c>
      <c r="U360" s="84">
        <f t="shared" si="148"/>
        <v>0.7690055555555555</v>
      </c>
    </row>
    <row r="361" spans="1:21" x14ac:dyDescent="0.2">
      <c r="A361" s="6" t="s">
        <v>34</v>
      </c>
      <c r="B361" s="7">
        <v>26418</v>
      </c>
      <c r="C361" s="7">
        <v>881</v>
      </c>
      <c r="D361" s="7">
        <v>292</v>
      </c>
      <c r="E361" s="7">
        <v>36</v>
      </c>
      <c r="F361" s="7">
        <v>87</v>
      </c>
      <c r="G361" s="7">
        <v>446</v>
      </c>
      <c r="H361" s="7">
        <v>21</v>
      </c>
      <c r="I361" s="7">
        <v>95</v>
      </c>
      <c r="J361" s="7">
        <v>856</v>
      </c>
      <c r="K361" s="7">
        <v>79</v>
      </c>
      <c r="L361" s="7">
        <v>91</v>
      </c>
      <c r="O361" s="7">
        <v>26289</v>
      </c>
      <c r="P361" s="8">
        <f t="shared" ref="P361:P367" si="149">O361/B361</f>
        <v>0.99511696570520103</v>
      </c>
      <c r="Q361" s="82">
        <f t="shared" si="144"/>
        <v>0.48944444444444446</v>
      </c>
      <c r="R361" s="83">
        <f t="shared" si="145"/>
        <v>257.25200000000001</v>
      </c>
      <c r="S361" s="84">
        <f t="shared" si="147"/>
        <v>0.40833650793650794</v>
      </c>
      <c r="T361" s="85">
        <f t="shared" si="146"/>
        <v>392.92599999999999</v>
      </c>
      <c r="U361" s="84">
        <f t="shared" si="148"/>
        <v>0.7276407407407407</v>
      </c>
    </row>
    <row r="362" spans="1:21" x14ac:dyDescent="0.2">
      <c r="A362" s="6" t="s">
        <v>35</v>
      </c>
      <c r="B362" s="7">
        <v>24772</v>
      </c>
      <c r="C362" s="7">
        <v>799</v>
      </c>
      <c r="D362" s="7">
        <v>349</v>
      </c>
      <c r="E362" s="7">
        <v>59</v>
      </c>
      <c r="F362" s="7">
        <v>82</v>
      </c>
      <c r="G362" s="7">
        <v>476</v>
      </c>
      <c r="H362" s="7">
        <v>21</v>
      </c>
      <c r="I362" s="7">
        <v>95</v>
      </c>
      <c r="J362" s="7">
        <v>918</v>
      </c>
      <c r="K362" s="7">
        <v>76</v>
      </c>
      <c r="L362" s="7">
        <v>92</v>
      </c>
      <c r="O362" s="7">
        <v>24480</v>
      </c>
      <c r="P362" s="8">
        <f t="shared" si="149"/>
        <v>0.98821249798159216</v>
      </c>
      <c r="Q362" s="82">
        <f t="shared" si="144"/>
        <v>0.44388888888888889</v>
      </c>
      <c r="R362" s="83">
        <f t="shared" si="145"/>
        <v>278.851</v>
      </c>
      <c r="S362" s="84">
        <f t="shared" si="147"/>
        <v>0.44262063492063491</v>
      </c>
      <c r="T362" s="85">
        <f t="shared" si="146"/>
        <v>380.32400000000001</v>
      </c>
      <c r="U362" s="84">
        <f t="shared" si="148"/>
        <v>0.70430370370370377</v>
      </c>
    </row>
    <row r="363" spans="1:21" x14ac:dyDescent="0.2">
      <c r="A363" s="6" t="s">
        <v>36</v>
      </c>
      <c r="B363" s="7">
        <v>24680</v>
      </c>
      <c r="C363" s="7">
        <v>796</v>
      </c>
      <c r="D363" s="7">
        <v>308</v>
      </c>
      <c r="E363" s="7">
        <v>30</v>
      </c>
      <c r="F363" s="7">
        <v>90</v>
      </c>
      <c r="G363" s="7">
        <v>556</v>
      </c>
      <c r="H363" s="7">
        <v>20</v>
      </c>
      <c r="I363" s="7">
        <v>96</v>
      </c>
      <c r="J363" s="7">
        <v>903</v>
      </c>
      <c r="K363" s="7">
        <v>62</v>
      </c>
      <c r="L363" s="7">
        <v>93</v>
      </c>
      <c r="O363" s="42">
        <v>30037</v>
      </c>
      <c r="P363" s="8">
        <f t="shared" si="149"/>
        <v>1.2170583468395462</v>
      </c>
      <c r="Q363" s="82">
        <f t="shared" si="144"/>
        <v>0.44222222222222224</v>
      </c>
      <c r="R363" s="83">
        <f t="shared" si="145"/>
        <v>245.16800000000001</v>
      </c>
      <c r="S363" s="84">
        <f t="shared" si="147"/>
        <v>0.38915555555555559</v>
      </c>
      <c r="T363" s="85">
        <f t="shared" si="146"/>
        <v>442.57600000000002</v>
      </c>
      <c r="U363" s="84">
        <f t="shared" si="148"/>
        <v>0.81958518518518519</v>
      </c>
    </row>
    <row r="364" spans="1:21" x14ac:dyDescent="0.2">
      <c r="A364" s="6" t="s">
        <v>37</v>
      </c>
      <c r="B364" s="7">
        <v>26410</v>
      </c>
      <c r="C364" s="7">
        <v>880</v>
      </c>
      <c r="D364" s="7">
        <v>303</v>
      </c>
      <c r="E364" s="7">
        <v>28</v>
      </c>
      <c r="F364" s="7">
        <v>88</v>
      </c>
      <c r="G364" s="7">
        <v>360</v>
      </c>
      <c r="H364" s="7">
        <v>19</v>
      </c>
      <c r="I364" s="7">
        <v>94</v>
      </c>
      <c r="J364" s="7">
        <v>668</v>
      </c>
      <c r="K364" s="7">
        <v>55</v>
      </c>
      <c r="L364" s="7">
        <v>91</v>
      </c>
      <c r="O364" s="7">
        <v>26536</v>
      </c>
      <c r="P364" s="8">
        <f t="shared" si="149"/>
        <v>1.0047709201060204</v>
      </c>
      <c r="Q364" s="82">
        <f t="shared" si="144"/>
        <v>0.48888888888888887</v>
      </c>
      <c r="R364" s="83">
        <f t="shared" si="145"/>
        <v>266.64</v>
      </c>
      <c r="S364" s="84">
        <f t="shared" si="147"/>
        <v>0.42323809523809519</v>
      </c>
      <c r="T364" s="85">
        <f t="shared" si="146"/>
        <v>316.8</v>
      </c>
      <c r="U364" s="84">
        <f t="shared" si="148"/>
        <v>0.58666666666666667</v>
      </c>
    </row>
    <row r="365" spans="1:21" x14ac:dyDescent="0.2">
      <c r="A365" s="6" t="s">
        <v>38</v>
      </c>
      <c r="B365" s="7">
        <v>28500</v>
      </c>
      <c r="C365" s="7">
        <v>919</v>
      </c>
      <c r="D365" s="7">
        <v>247</v>
      </c>
      <c r="E365" s="7">
        <v>32</v>
      </c>
      <c r="F365" s="7">
        <v>83</v>
      </c>
      <c r="G365" s="7">
        <v>446</v>
      </c>
      <c r="H365" s="7">
        <v>21</v>
      </c>
      <c r="I365" s="7">
        <v>93</v>
      </c>
      <c r="J365" s="7">
        <v>781</v>
      </c>
      <c r="K365" s="7">
        <v>69</v>
      </c>
      <c r="L365" s="7">
        <v>89</v>
      </c>
      <c r="O365" s="7">
        <v>28283</v>
      </c>
      <c r="P365" s="8">
        <f t="shared" si="149"/>
        <v>0.9923859649122807</v>
      </c>
      <c r="Q365" s="82">
        <f t="shared" si="144"/>
        <v>0.51055555555555554</v>
      </c>
      <c r="R365" s="83">
        <f t="shared" si="145"/>
        <v>226.99299999999999</v>
      </c>
      <c r="S365" s="84">
        <f t="shared" si="147"/>
        <v>0.36030634920634919</v>
      </c>
      <c r="T365" s="85">
        <f t="shared" si="146"/>
        <v>409.87400000000002</v>
      </c>
      <c r="U365" s="84">
        <f t="shared" si="148"/>
        <v>0.75902592592592599</v>
      </c>
    </row>
    <row r="366" spans="1:21" x14ac:dyDescent="0.2">
      <c r="A366" s="6" t="s">
        <v>39</v>
      </c>
      <c r="B366" s="7">
        <v>29687</v>
      </c>
      <c r="C366" s="7">
        <v>990</v>
      </c>
      <c r="D366" s="7">
        <v>230</v>
      </c>
      <c r="E366" s="7">
        <v>23</v>
      </c>
      <c r="F366" s="7">
        <v>83</v>
      </c>
      <c r="G366" s="7">
        <v>396</v>
      </c>
      <c r="H366" s="7">
        <v>14</v>
      </c>
      <c r="I366" s="7">
        <v>96</v>
      </c>
      <c r="J366" s="7">
        <v>791</v>
      </c>
      <c r="K366" s="7">
        <v>49</v>
      </c>
      <c r="L366" s="7">
        <v>93</v>
      </c>
      <c r="O366" s="7">
        <v>27526</v>
      </c>
      <c r="P366" s="8">
        <f t="shared" si="149"/>
        <v>0.92720719506854854</v>
      </c>
      <c r="Q366" s="82">
        <f t="shared" si="144"/>
        <v>0.55000000000000004</v>
      </c>
      <c r="R366" s="83">
        <f t="shared" si="145"/>
        <v>227.7</v>
      </c>
      <c r="S366" s="84">
        <f t="shared" si="147"/>
        <v>0.36142857142857143</v>
      </c>
      <c r="T366" s="85">
        <f t="shared" si="146"/>
        <v>392.04</v>
      </c>
      <c r="U366" s="84">
        <f t="shared" si="148"/>
        <v>0.72600000000000009</v>
      </c>
    </row>
    <row r="367" spans="1:21" ht="13.5" thickBot="1" x14ac:dyDescent="0.25">
      <c r="A367" s="6" t="s">
        <v>40</v>
      </c>
      <c r="B367" s="7">
        <v>31150</v>
      </c>
      <c r="C367" s="7">
        <v>1005</v>
      </c>
      <c r="D367" s="7">
        <v>262</v>
      </c>
      <c r="E367" s="7">
        <v>20</v>
      </c>
      <c r="F367" s="7">
        <v>93</v>
      </c>
      <c r="G367" s="7">
        <v>434</v>
      </c>
      <c r="H367" s="7">
        <v>22</v>
      </c>
      <c r="I367" s="7">
        <v>95</v>
      </c>
      <c r="J367" s="7">
        <v>801</v>
      </c>
      <c r="K367" s="7">
        <v>64</v>
      </c>
      <c r="L367" s="7">
        <v>92</v>
      </c>
      <c r="O367" s="7">
        <v>27852</v>
      </c>
      <c r="P367" s="8">
        <f t="shared" si="149"/>
        <v>0.89412520064205459</v>
      </c>
      <c r="Q367" s="82">
        <f t="shared" si="144"/>
        <v>0.55833333333333335</v>
      </c>
      <c r="R367" s="83">
        <f t="shared" si="145"/>
        <v>263.31</v>
      </c>
      <c r="S367" s="84">
        <f t="shared" si="147"/>
        <v>0.41795238095238096</v>
      </c>
      <c r="T367" s="85">
        <f t="shared" si="146"/>
        <v>436.17</v>
      </c>
      <c r="U367" s="84">
        <f t="shared" si="148"/>
        <v>0.80772222222222223</v>
      </c>
    </row>
    <row r="368" spans="1:21" ht="13.5" thickTop="1" x14ac:dyDescent="0.2">
      <c r="A368" s="9" t="s">
        <v>111</v>
      </c>
      <c r="B368" s="40">
        <f>SUM(B356:B367)</f>
        <v>333567</v>
      </c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O368" s="54">
        <f>SUM(O357:O367)</f>
        <v>300348</v>
      </c>
      <c r="P368" s="10"/>
      <c r="Q368" s="86"/>
      <c r="R368" s="87"/>
      <c r="S368" s="88"/>
      <c r="T368" s="89"/>
      <c r="U368" s="88"/>
    </row>
    <row r="369" spans="1:21" ht="13.5" thickBot="1" x14ac:dyDescent="0.25">
      <c r="A369" s="12" t="s">
        <v>112</v>
      </c>
      <c r="B369" s="13">
        <f t="shared" ref="B369:J369" si="150">AVERAGE(B356:B367)</f>
        <v>27797.25</v>
      </c>
      <c r="C369" s="13">
        <f t="shared" si="150"/>
        <v>911.41666666666663</v>
      </c>
      <c r="D369" s="13">
        <f t="shared" si="150"/>
        <v>305.33333333333331</v>
      </c>
      <c r="E369" s="13">
        <f>AVERAGE(E356:E367)</f>
        <v>28.583333333333332</v>
      </c>
      <c r="F369" s="13">
        <f>AVERAGE(F356:F367)</f>
        <v>89</v>
      </c>
      <c r="G369" s="13">
        <f>AVERAGE(G356:G367)</f>
        <v>464.5</v>
      </c>
      <c r="H369" s="13">
        <f>AVERAGE(H356:H367)</f>
        <v>20.833333333333332</v>
      </c>
      <c r="I369" s="13">
        <f>AVERAGE(I356:I367)</f>
        <v>95</v>
      </c>
      <c r="J369" s="13">
        <f t="shared" si="150"/>
        <v>854.25</v>
      </c>
      <c r="K369" s="13">
        <f>AVERAGE(K356:K367)</f>
        <v>77.416666666666671</v>
      </c>
      <c r="L369" s="13">
        <f>AVERAGE(L356:L367)</f>
        <v>90.5</v>
      </c>
      <c r="O369" s="13">
        <f>AVERAGE(O357:O367)</f>
        <v>27304.363636363636</v>
      </c>
      <c r="P369" s="55">
        <f>AVERAGE(P356:P367)</f>
        <v>0.98559229160977313</v>
      </c>
      <c r="Q369" s="82">
        <f>C369/$C$2</f>
        <v>0.50634259259259262</v>
      </c>
      <c r="R369" s="83">
        <f>(C369*D369)/1000</f>
        <v>278.28588888888885</v>
      </c>
      <c r="S369" s="84">
        <f t="shared" si="147"/>
        <v>0.44172363315696644</v>
      </c>
      <c r="T369" s="85">
        <f>(C369*G369)/1000</f>
        <v>423.35304166666663</v>
      </c>
      <c r="U369" s="84">
        <f t="shared" si="148"/>
        <v>0.78398711419753075</v>
      </c>
    </row>
    <row r="370" spans="1:21" ht="13.5" thickTop="1" x14ac:dyDescent="0.2"/>
    <row r="371" spans="1:21" ht="13.5" thickBot="1" x14ac:dyDescent="0.25"/>
    <row r="372" spans="1:21" ht="13.5" thickTop="1" x14ac:dyDescent="0.2">
      <c r="A372" s="27" t="s">
        <v>5</v>
      </c>
      <c r="B372" s="63" t="s">
        <v>6</v>
      </c>
      <c r="C372" s="63" t="s">
        <v>6</v>
      </c>
      <c r="D372" s="63" t="s">
        <v>49</v>
      </c>
      <c r="E372" s="63" t="s">
        <v>50</v>
      </c>
      <c r="F372" s="38" t="s">
        <v>2</v>
      </c>
      <c r="G372" s="63" t="s">
        <v>51</v>
      </c>
      <c r="H372" s="63" t="s">
        <v>52</v>
      </c>
      <c r="I372" s="38" t="s">
        <v>3</v>
      </c>
      <c r="J372" s="63" t="s">
        <v>53</v>
      </c>
      <c r="K372" s="63" t="s">
        <v>54</v>
      </c>
      <c r="L372" s="38" t="s">
        <v>14</v>
      </c>
      <c r="O372" s="28" t="s">
        <v>63</v>
      </c>
      <c r="P372" s="28" t="s">
        <v>55</v>
      </c>
      <c r="Q372" s="74" t="s">
        <v>16</v>
      </c>
      <c r="R372" s="75" t="s">
        <v>17</v>
      </c>
      <c r="S372" s="76" t="s">
        <v>18</v>
      </c>
      <c r="T372" s="77" t="s">
        <v>16</v>
      </c>
      <c r="U372" s="76" t="s">
        <v>16</v>
      </c>
    </row>
    <row r="373" spans="1:21" ht="13.5" thickBot="1" x14ac:dyDescent="0.25">
      <c r="A373" s="29" t="s">
        <v>113</v>
      </c>
      <c r="B373" s="30" t="s">
        <v>20</v>
      </c>
      <c r="C373" s="31" t="s">
        <v>21</v>
      </c>
      <c r="D373" s="30" t="s">
        <v>57</v>
      </c>
      <c r="E373" s="30" t="s">
        <v>57</v>
      </c>
      <c r="F373" s="39" t="s">
        <v>23</v>
      </c>
      <c r="G373" s="30" t="s">
        <v>57</v>
      </c>
      <c r="H373" s="30" t="s">
        <v>57</v>
      </c>
      <c r="I373" s="39" t="s">
        <v>23</v>
      </c>
      <c r="J373" s="30" t="s">
        <v>57</v>
      </c>
      <c r="K373" s="30" t="s">
        <v>57</v>
      </c>
      <c r="L373" s="39" t="s">
        <v>23</v>
      </c>
      <c r="O373" s="31" t="s">
        <v>65</v>
      </c>
      <c r="P373" s="31" t="s">
        <v>24</v>
      </c>
      <c r="Q373" s="78" t="s">
        <v>6</v>
      </c>
      <c r="R373" s="79" t="s">
        <v>25</v>
      </c>
      <c r="S373" s="80" t="s">
        <v>26</v>
      </c>
      <c r="T373" s="81" t="s">
        <v>27</v>
      </c>
      <c r="U373" s="80" t="s">
        <v>28</v>
      </c>
    </row>
    <row r="374" spans="1:21" ht="13.5" thickTop="1" x14ac:dyDescent="0.2">
      <c r="A374" s="6" t="s">
        <v>29</v>
      </c>
      <c r="B374" s="7">
        <v>29583</v>
      </c>
      <c r="C374" s="7">
        <v>954</v>
      </c>
      <c r="D374" s="7">
        <v>364</v>
      </c>
      <c r="E374" s="7">
        <v>30</v>
      </c>
      <c r="F374" s="53">
        <v>0.91</v>
      </c>
      <c r="G374" s="7">
        <v>537</v>
      </c>
      <c r="H374" s="7">
        <v>27</v>
      </c>
      <c r="I374" s="53">
        <v>0.95</v>
      </c>
      <c r="J374" s="7">
        <v>973</v>
      </c>
      <c r="K374" s="7">
        <v>91</v>
      </c>
      <c r="L374" s="53">
        <v>0.9</v>
      </c>
      <c r="O374" s="2">
        <v>28087</v>
      </c>
      <c r="P374" s="8">
        <f t="shared" ref="P374:P382" si="151">+O374/B374</f>
        <v>0.94943041611736467</v>
      </c>
      <c r="Q374" s="82">
        <f t="shared" ref="Q374:Q385" si="152">C374/$C$2</f>
        <v>0.53</v>
      </c>
      <c r="R374" s="83">
        <f t="shared" ref="R374:R385" si="153">(C374*D374)/1000</f>
        <v>347.25599999999997</v>
      </c>
      <c r="S374" s="84">
        <f>(R374)/$E$3</f>
        <v>0.55119999999999991</v>
      </c>
      <c r="T374" s="85">
        <f t="shared" ref="T374:T385" si="154">(C374*G374)/1000</f>
        <v>512.298</v>
      </c>
      <c r="U374" s="84">
        <f>(T374)/$G$3</f>
        <v>0.94869999999999999</v>
      </c>
    </row>
    <row r="375" spans="1:21" x14ac:dyDescent="0.2">
      <c r="A375" s="6" t="s">
        <v>30</v>
      </c>
      <c r="B375" s="7">
        <v>25180</v>
      </c>
      <c r="C375" s="7">
        <v>899</v>
      </c>
      <c r="D375" s="7">
        <v>420</v>
      </c>
      <c r="E375" s="7">
        <v>26</v>
      </c>
      <c r="F375" s="53">
        <v>0.93</v>
      </c>
      <c r="G375" s="7">
        <v>469</v>
      </c>
      <c r="H375" s="7">
        <v>38</v>
      </c>
      <c r="I375" s="53">
        <v>0.92</v>
      </c>
      <c r="J375" s="7">
        <v>1006</v>
      </c>
      <c r="K375" s="7">
        <v>114</v>
      </c>
      <c r="L375" s="53">
        <v>0.89</v>
      </c>
      <c r="O375" s="7">
        <v>23605</v>
      </c>
      <c r="P375" s="8">
        <f t="shared" si="151"/>
        <v>0.93745035742652905</v>
      </c>
      <c r="Q375" s="82">
        <f t="shared" si="152"/>
        <v>0.49944444444444447</v>
      </c>
      <c r="R375" s="83">
        <f t="shared" si="153"/>
        <v>377.58</v>
      </c>
      <c r="S375" s="84">
        <f t="shared" ref="S375:S387" si="155">(R375)/$E$3</f>
        <v>0.59933333333333327</v>
      </c>
      <c r="T375" s="85">
        <f t="shared" si="154"/>
        <v>421.63099999999997</v>
      </c>
      <c r="U375" s="84">
        <f t="shared" ref="U375:U387" si="156">(T375)/$G$3</f>
        <v>0.78079814814814807</v>
      </c>
    </row>
    <row r="376" spans="1:21" x14ac:dyDescent="0.2">
      <c r="A376" s="6" t="s">
        <v>31</v>
      </c>
      <c r="B376" s="7">
        <v>27470</v>
      </c>
      <c r="C376" s="7">
        <v>886</v>
      </c>
      <c r="D376" s="7">
        <v>314</v>
      </c>
      <c r="E376" s="7">
        <v>21</v>
      </c>
      <c r="F376" s="44">
        <f t="shared" ref="F376:F385" si="157">+(D376-E376)/D376</f>
        <v>0.93312101910828027</v>
      </c>
      <c r="G376" s="7">
        <v>526</v>
      </c>
      <c r="H376" s="7">
        <v>20</v>
      </c>
      <c r="I376" s="44">
        <f>+(G376-H376)/G376</f>
        <v>0.96197718631178708</v>
      </c>
      <c r="J376" s="7">
        <v>926</v>
      </c>
      <c r="K376" s="7">
        <v>88</v>
      </c>
      <c r="L376" s="44">
        <f t="shared" ref="L376:L385" si="158">+(J376-K376)/J376</f>
        <v>0.90496760259179265</v>
      </c>
      <c r="O376" s="7">
        <v>28105</v>
      </c>
      <c r="P376" s="8">
        <f t="shared" si="151"/>
        <v>1.0231161266836548</v>
      </c>
      <c r="Q376" s="82">
        <f t="shared" si="152"/>
        <v>0.49222222222222223</v>
      </c>
      <c r="R376" s="83">
        <f t="shared" si="153"/>
        <v>278.20400000000001</v>
      </c>
      <c r="S376" s="84">
        <f t="shared" si="155"/>
        <v>0.44159365079365082</v>
      </c>
      <c r="T376" s="85">
        <f t="shared" si="154"/>
        <v>466.036</v>
      </c>
      <c r="U376" s="84">
        <f t="shared" si="156"/>
        <v>0.86302962962962959</v>
      </c>
    </row>
    <row r="377" spans="1:21" x14ac:dyDescent="0.2">
      <c r="A377" s="6" t="s">
        <v>32</v>
      </c>
      <c r="B377" s="7">
        <v>25950</v>
      </c>
      <c r="C377" s="7">
        <v>865</v>
      </c>
      <c r="D377" s="7">
        <v>532</v>
      </c>
      <c r="E377" s="7">
        <v>22</v>
      </c>
      <c r="F377" s="44">
        <f t="shared" si="157"/>
        <v>0.95864661654135341</v>
      </c>
      <c r="G377" s="7">
        <v>508</v>
      </c>
      <c r="H377" s="7">
        <v>21</v>
      </c>
      <c r="I377" s="44">
        <f>+(G377-H377)/G377</f>
        <v>0.95866141732283461</v>
      </c>
      <c r="J377" s="7">
        <v>1074</v>
      </c>
      <c r="K377" s="7">
        <v>84</v>
      </c>
      <c r="L377" s="44">
        <f t="shared" si="158"/>
        <v>0.92178770949720668</v>
      </c>
      <c r="O377" s="7">
        <v>27027</v>
      </c>
      <c r="P377" s="8">
        <f t="shared" si="151"/>
        <v>1.0415028901734105</v>
      </c>
      <c r="Q377" s="82">
        <f t="shared" si="152"/>
        <v>0.48055555555555557</v>
      </c>
      <c r="R377" s="83">
        <f t="shared" si="153"/>
        <v>460.18</v>
      </c>
      <c r="S377" s="84">
        <f t="shared" si="155"/>
        <v>0.73044444444444445</v>
      </c>
      <c r="T377" s="85">
        <f t="shared" si="154"/>
        <v>439.42</v>
      </c>
      <c r="U377" s="84">
        <f t="shared" si="156"/>
        <v>0.81374074074074076</v>
      </c>
    </row>
    <row r="378" spans="1:21" x14ac:dyDescent="0.2">
      <c r="A378" s="6" t="s">
        <v>33</v>
      </c>
      <c r="B378" s="41">
        <v>27325</v>
      </c>
      <c r="C378" s="41">
        <v>881</v>
      </c>
      <c r="D378" s="41">
        <v>389</v>
      </c>
      <c r="E378" s="41">
        <v>29</v>
      </c>
      <c r="F378" s="44">
        <f t="shared" si="157"/>
        <v>0.92544987146529567</v>
      </c>
      <c r="G378" s="41">
        <v>462</v>
      </c>
      <c r="H378" s="41">
        <v>20</v>
      </c>
      <c r="I378" s="44">
        <f>+(G378-H378)/G378</f>
        <v>0.95670995670995673</v>
      </c>
      <c r="J378" s="41">
        <v>1022</v>
      </c>
      <c r="K378" s="41">
        <v>85</v>
      </c>
      <c r="L378" s="44">
        <f t="shared" si="158"/>
        <v>0.91682974559686892</v>
      </c>
      <c r="O378" s="7">
        <v>28104</v>
      </c>
      <c r="P378" s="8">
        <f t="shared" si="151"/>
        <v>1.0285086916742909</v>
      </c>
      <c r="Q378" s="82">
        <f t="shared" si="152"/>
        <v>0.48944444444444446</v>
      </c>
      <c r="R378" s="83">
        <f t="shared" si="153"/>
        <v>342.709</v>
      </c>
      <c r="S378" s="84">
        <f t="shared" si="155"/>
        <v>0.54398253968253973</v>
      </c>
      <c r="T378" s="85">
        <f t="shared" si="154"/>
        <v>407.02199999999999</v>
      </c>
      <c r="U378" s="84">
        <f t="shared" si="156"/>
        <v>0.75374444444444444</v>
      </c>
    </row>
    <row r="379" spans="1:21" x14ac:dyDescent="0.2">
      <c r="A379" s="6" t="s">
        <v>34</v>
      </c>
      <c r="B379" s="7">
        <v>26793</v>
      </c>
      <c r="C379" s="7">
        <v>893</v>
      </c>
      <c r="D379" s="7">
        <v>347</v>
      </c>
      <c r="E379" s="7">
        <v>40</v>
      </c>
      <c r="F379" s="44">
        <f t="shared" si="157"/>
        <v>0.88472622478386165</v>
      </c>
      <c r="G379" s="7">
        <v>434</v>
      </c>
      <c r="H379" s="7">
        <v>25</v>
      </c>
      <c r="I379" s="44">
        <f>+(G379-H379)/G379</f>
        <v>0.94239631336405527</v>
      </c>
      <c r="J379" s="7">
        <v>898</v>
      </c>
      <c r="K379" s="7">
        <v>70</v>
      </c>
      <c r="L379" s="44">
        <f t="shared" si="158"/>
        <v>0.92204899777282856</v>
      </c>
      <c r="O379" s="7">
        <v>27352</v>
      </c>
      <c r="P379" s="8">
        <f t="shared" si="151"/>
        <v>1.0208636584182436</v>
      </c>
      <c r="Q379" s="82">
        <f t="shared" si="152"/>
        <v>0.49611111111111111</v>
      </c>
      <c r="R379" s="83">
        <f t="shared" si="153"/>
        <v>309.87099999999998</v>
      </c>
      <c r="S379" s="84">
        <f t="shared" si="155"/>
        <v>0.49185873015873011</v>
      </c>
      <c r="T379" s="85">
        <f t="shared" si="154"/>
        <v>387.56200000000001</v>
      </c>
      <c r="U379" s="84">
        <f t="shared" si="156"/>
        <v>0.71770740740740746</v>
      </c>
    </row>
    <row r="380" spans="1:21" x14ac:dyDescent="0.2">
      <c r="A380" s="6" t="s">
        <v>35</v>
      </c>
      <c r="B380" s="36">
        <v>27186</v>
      </c>
      <c r="C380" s="7">
        <v>877</v>
      </c>
      <c r="D380" s="7">
        <v>359</v>
      </c>
      <c r="E380" s="7">
        <v>37</v>
      </c>
      <c r="F380" s="44">
        <f t="shared" si="157"/>
        <v>0.89693593314763231</v>
      </c>
      <c r="G380" s="7">
        <v>419</v>
      </c>
      <c r="H380" s="7">
        <v>23</v>
      </c>
      <c r="I380" s="44">
        <f t="shared" ref="I380:I385" si="159">+(G380-H380)/G380</f>
        <v>0.94510739856801906</v>
      </c>
      <c r="J380" s="7">
        <v>819</v>
      </c>
      <c r="K380" s="7">
        <v>74</v>
      </c>
      <c r="L380" s="44">
        <f t="shared" si="158"/>
        <v>0.90964590964590963</v>
      </c>
      <c r="O380" s="45">
        <v>27501</v>
      </c>
      <c r="P380" s="46">
        <f t="shared" si="151"/>
        <v>1.0115868461708233</v>
      </c>
      <c r="Q380" s="82">
        <f t="shared" si="152"/>
        <v>0.48722222222222222</v>
      </c>
      <c r="R380" s="83">
        <f t="shared" si="153"/>
        <v>314.84300000000002</v>
      </c>
      <c r="S380" s="84">
        <f t="shared" si="155"/>
        <v>0.49975079365079367</v>
      </c>
      <c r="T380" s="85">
        <f t="shared" si="154"/>
        <v>367.46300000000002</v>
      </c>
      <c r="U380" s="84">
        <f t="shared" si="156"/>
        <v>0.68048703703703706</v>
      </c>
    </row>
    <row r="381" spans="1:21" x14ac:dyDescent="0.2">
      <c r="A381" s="6" t="s">
        <v>36</v>
      </c>
      <c r="B381" s="50">
        <v>26851</v>
      </c>
      <c r="C381" s="47">
        <v>866.16129032258061</v>
      </c>
      <c r="D381" s="48">
        <v>266</v>
      </c>
      <c r="E381" s="48">
        <v>43.888888888888886</v>
      </c>
      <c r="F381" s="44">
        <f t="shared" si="157"/>
        <v>0.8350041771094403</v>
      </c>
      <c r="G381" s="48">
        <v>480</v>
      </c>
      <c r="H381" s="48">
        <v>21</v>
      </c>
      <c r="I381" s="44">
        <f t="shared" si="159"/>
        <v>0.95625000000000004</v>
      </c>
      <c r="J381" s="48">
        <v>813.66666666666663</v>
      </c>
      <c r="K381" s="48">
        <v>60.444444444444443</v>
      </c>
      <c r="L381" s="44">
        <f t="shared" si="158"/>
        <v>0.92571350539396424</v>
      </c>
      <c r="O381" s="45">
        <v>27855</v>
      </c>
      <c r="P381" s="37">
        <f t="shared" si="151"/>
        <v>1.0373915310416744</v>
      </c>
      <c r="Q381" s="82">
        <f t="shared" si="152"/>
        <v>0.48120071684587812</v>
      </c>
      <c r="R381" s="83">
        <f t="shared" si="153"/>
        <v>230.39890322580646</v>
      </c>
      <c r="S381" s="84">
        <f t="shared" si="155"/>
        <v>0.36571254480286741</v>
      </c>
      <c r="T381" s="85">
        <f t="shared" si="154"/>
        <v>415.75741935483865</v>
      </c>
      <c r="U381" s="84">
        <f t="shared" si="156"/>
        <v>0.76992114695340486</v>
      </c>
    </row>
    <row r="382" spans="1:21" x14ac:dyDescent="0.2">
      <c r="A382" s="6" t="s">
        <v>37</v>
      </c>
      <c r="B382" s="49">
        <v>26416</v>
      </c>
      <c r="C382" s="7">
        <v>881</v>
      </c>
      <c r="D382" s="7">
        <v>254</v>
      </c>
      <c r="E382" s="7">
        <v>50</v>
      </c>
      <c r="F382" s="44">
        <f t="shared" si="157"/>
        <v>0.80314960629921262</v>
      </c>
      <c r="G382" s="7">
        <v>489</v>
      </c>
      <c r="H382" s="7">
        <v>21</v>
      </c>
      <c r="I382" s="44">
        <f t="shared" si="159"/>
        <v>0.95705521472392641</v>
      </c>
      <c r="J382" s="7">
        <v>809</v>
      </c>
      <c r="K382" s="7">
        <v>71</v>
      </c>
      <c r="L382" s="44">
        <f t="shared" si="158"/>
        <v>0.91223733003708285</v>
      </c>
      <c r="O382" s="7">
        <v>28508</v>
      </c>
      <c r="P382" s="37">
        <f t="shared" si="151"/>
        <v>1.0791944276196244</v>
      </c>
      <c r="Q382" s="82">
        <f t="shared" si="152"/>
        <v>0.48944444444444446</v>
      </c>
      <c r="R382" s="83">
        <f t="shared" si="153"/>
        <v>223.774</v>
      </c>
      <c r="S382" s="84">
        <f t="shared" si="155"/>
        <v>0.3551968253968254</v>
      </c>
      <c r="T382" s="85">
        <f t="shared" si="154"/>
        <v>430.80900000000003</v>
      </c>
      <c r="U382" s="84">
        <f t="shared" si="156"/>
        <v>0.79779444444444447</v>
      </c>
    </row>
    <row r="383" spans="1:21" x14ac:dyDescent="0.2">
      <c r="A383" s="6" t="s">
        <v>38</v>
      </c>
      <c r="B383" s="7">
        <v>27179</v>
      </c>
      <c r="C383" s="7">
        <v>877</v>
      </c>
      <c r="D383" s="7">
        <v>267</v>
      </c>
      <c r="E383" s="7">
        <v>27</v>
      </c>
      <c r="F383" s="44">
        <f t="shared" si="157"/>
        <v>0.898876404494382</v>
      </c>
      <c r="G383" s="7">
        <v>474</v>
      </c>
      <c r="H383" s="7">
        <v>18</v>
      </c>
      <c r="I383" s="44">
        <f t="shared" si="159"/>
        <v>0.96202531645569622</v>
      </c>
      <c r="J383" s="7">
        <v>725</v>
      </c>
      <c r="K383" s="7">
        <v>65</v>
      </c>
      <c r="L383" s="44">
        <f t="shared" si="158"/>
        <v>0.91034482758620694</v>
      </c>
      <c r="O383" s="7">
        <v>27587</v>
      </c>
      <c r="P383" s="37">
        <v>1.02</v>
      </c>
      <c r="Q383" s="82">
        <f t="shared" si="152"/>
        <v>0.48722222222222222</v>
      </c>
      <c r="R383" s="83">
        <f t="shared" si="153"/>
        <v>234.15899999999999</v>
      </c>
      <c r="S383" s="84">
        <f t="shared" si="155"/>
        <v>0.37168095238095239</v>
      </c>
      <c r="T383" s="85">
        <f t="shared" si="154"/>
        <v>415.69799999999998</v>
      </c>
      <c r="U383" s="84">
        <f t="shared" si="156"/>
        <v>0.76981111111111111</v>
      </c>
    </row>
    <row r="384" spans="1:21" x14ac:dyDescent="0.2">
      <c r="A384" s="6" t="s">
        <v>39</v>
      </c>
      <c r="B384" s="7">
        <v>27470</v>
      </c>
      <c r="C384" s="7">
        <v>916</v>
      </c>
      <c r="D384" s="7">
        <v>295</v>
      </c>
      <c r="E384" s="7">
        <v>26</v>
      </c>
      <c r="F384" s="44">
        <f t="shared" si="157"/>
        <v>0.91186440677966096</v>
      </c>
      <c r="G384" s="7">
        <v>463</v>
      </c>
      <c r="H384" s="7">
        <v>14</v>
      </c>
      <c r="I384" s="44">
        <f t="shared" si="159"/>
        <v>0.96976241900647953</v>
      </c>
      <c r="J384" s="7">
        <v>870</v>
      </c>
      <c r="K384" s="7">
        <v>63</v>
      </c>
      <c r="L384" s="44">
        <f t="shared" si="158"/>
        <v>0.92758620689655169</v>
      </c>
      <c r="O384" s="7">
        <v>27373</v>
      </c>
      <c r="P384" s="37">
        <v>1</v>
      </c>
      <c r="Q384" s="82">
        <f t="shared" si="152"/>
        <v>0.50888888888888884</v>
      </c>
      <c r="R384" s="83">
        <f t="shared" si="153"/>
        <v>270.22000000000003</v>
      </c>
      <c r="S384" s="84">
        <f t="shared" si="155"/>
        <v>0.42892063492063498</v>
      </c>
      <c r="T384" s="85">
        <f t="shared" si="154"/>
        <v>424.108</v>
      </c>
      <c r="U384" s="84">
        <f t="shared" si="156"/>
        <v>0.78538518518518519</v>
      </c>
    </row>
    <row r="385" spans="1:21" ht="13.5" thickBot="1" x14ac:dyDescent="0.25">
      <c r="A385" s="6" t="s">
        <v>40</v>
      </c>
      <c r="B385" s="7">
        <v>24980</v>
      </c>
      <c r="C385" s="7">
        <v>806</v>
      </c>
      <c r="D385" s="7">
        <v>360</v>
      </c>
      <c r="E385" s="7">
        <v>15</v>
      </c>
      <c r="F385" s="44">
        <f t="shared" si="157"/>
        <v>0.95833333333333337</v>
      </c>
      <c r="G385" s="7">
        <v>511</v>
      </c>
      <c r="H385" s="7">
        <v>9</v>
      </c>
      <c r="I385" s="44">
        <f t="shared" si="159"/>
        <v>0.98238747553816042</v>
      </c>
      <c r="J385" s="7">
        <v>997</v>
      </c>
      <c r="K385" s="7">
        <v>59</v>
      </c>
      <c r="L385" s="44">
        <f t="shared" si="158"/>
        <v>0.94082246740220665</v>
      </c>
      <c r="O385" s="7">
        <v>28225</v>
      </c>
      <c r="P385" s="37">
        <v>1.1299999999999999</v>
      </c>
      <c r="Q385" s="82">
        <f t="shared" si="152"/>
        <v>0.44777777777777777</v>
      </c>
      <c r="R385" s="83">
        <f t="shared" si="153"/>
        <v>290.16000000000003</v>
      </c>
      <c r="S385" s="84">
        <f t="shared" si="155"/>
        <v>0.46057142857142863</v>
      </c>
      <c r="T385" s="85">
        <f t="shared" si="154"/>
        <v>411.86599999999999</v>
      </c>
      <c r="U385" s="84">
        <f t="shared" si="156"/>
        <v>0.76271481481481473</v>
      </c>
    </row>
    <row r="386" spans="1:21" ht="13.5" thickTop="1" x14ac:dyDescent="0.2">
      <c r="A386" s="9" t="s">
        <v>114</v>
      </c>
      <c r="B386" s="40">
        <f>SUM(B374:B385)</f>
        <v>322383</v>
      </c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O386" s="40">
        <f>SUM(O374:O385)</f>
        <v>329329</v>
      </c>
      <c r="P386" s="10"/>
      <c r="Q386" s="86"/>
      <c r="R386" s="87"/>
      <c r="S386" s="88"/>
      <c r="T386" s="89"/>
      <c r="U386" s="88"/>
    </row>
    <row r="387" spans="1:21" ht="13.5" thickBot="1" x14ac:dyDescent="0.25">
      <c r="A387" s="12" t="s">
        <v>115</v>
      </c>
      <c r="B387" s="13">
        <f t="shared" ref="B387:J387" si="160">AVERAGE(B374:B385)</f>
        <v>26865.25</v>
      </c>
      <c r="C387" s="13">
        <f t="shared" si="160"/>
        <v>883.43010752688167</v>
      </c>
      <c r="D387" s="13">
        <f t="shared" si="160"/>
        <v>347.25</v>
      </c>
      <c r="E387" s="13">
        <f>AVERAGE(E374:E385)</f>
        <v>30.574074074074076</v>
      </c>
      <c r="F387" s="52">
        <f>AVERAGE(F374:F385)</f>
        <v>0.903842299421871</v>
      </c>
      <c r="G387" s="13">
        <f>AVERAGE(G374:G385)</f>
        <v>481</v>
      </c>
      <c r="H387" s="13">
        <f>AVERAGE(H374:H385)</f>
        <v>21.416666666666668</v>
      </c>
      <c r="I387" s="52">
        <f>AVERAGE(I374:I385)</f>
        <v>0.95519439150007612</v>
      </c>
      <c r="J387" s="13">
        <f t="shared" si="160"/>
        <v>911.05555555555566</v>
      </c>
      <c r="K387" s="13">
        <f>AVERAGE(K374:K385)</f>
        <v>77.037037037037038</v>
      </c>
      <c r="L387" s="52">
        <f>AVERAGE(L374:L385)</f>
        <v>0.91516535853505154</v>
      </c>
      <c r="O387" s="13">
        <f>AVERAGE(O375:O385)</f>
        <v>27385.636363636364</v>
      </c>
      <c r="P387" s="18">
        <f>AVERAGE(P374:P385)</f>
        <v>1.0232537454438013</v>
      </c>
      <c r="Q387" s="82">
        <f>C387/$C$2</f>
        <v>0.49079450418160092</v>
      </c>
      <c r="R387" s="83">
        <f>(C387*D387)/1000</f>
        <v>306.77110483870962</v>
      </c>
      <c r="S387" s="84">
        <f t="shared" si="155"/>
        <v>0.48693826164874543</v>
      </c>
      <c r="T387" s="85">
        <f>(C387*G387)/1000</f>
        <v>424.9298817204301</v>
      </c>
      <c r="U387" s="84">
        <f t="shared" si="156"/>
        <v>0.78690718837116691</v>
      </c>
    </row>
    <row r="388" spans="1:21" ht="13.5" thickTop="1" x14ac:dyDescent="0.2"/>
    <row r="389" spans="1:21" ht="13.5" thickBot="1" x14ac:dyDescent="0.25"/>
    <row r="390" spans="1:21" ht="13.5" thickTop="1" x14ac:dyDescent="0.2">
      <c r="A390" s="27" t="s">
        <v>5</v>
      </c>
      <c r="B390" s="63" t="s">
        <v>6</v>
      </c>
      <c r="C390" s="63" t="s">
        <v>6</v>
      </c>
      <c r="D390" s="63" t="s">
        <v>49</v>
      </c>
      <c r="E390" s="63" t="s">
        <v>50</v>
      </c>
      <c r="F390" s="38" t="s">
        <v>2</v>
      </c>
      <c r="G390" s="63" t="s">
        <v>51</v>
      </c>
      <c r="H390" s="63" t="s">
        <v>52</v>
      </c>
      <c r="I390" s="38" t="s">
        <v>3</v>
      </c>
      <c r="J390" s="63" t="s">
        <v>53</v>
      </c>
      <c r="K390" s="63" t="s">
        <v>54</v>
      </c>
      <c r="L390" s="38" t="s">
        <v>14</v>
      </c>
      <c r="O390" s="28" t="s">
        <v>63</v>
      </c>
      <c r="P390" s="28" t="s">
        <v>55</v>
      </c>
      <c r="Q390" s="74" t="s">
        <v>16</v>
      </c>
      <c r="R390" s="75" t="s">
        <v>17</v>
      </c>
      <c r="S390" s="76" t="s">
        <v>18</v>
      </c>
      <c r="T390" s="77" t="s">
        <v>16</v>
      </c>
      <c r="U390" s="76" t="s">
        <v>16</v>
      </c>
    </row>
    <row r="391" spans="1:21" ht="13.5" thickBot="1" x14ac:dyDescent="0.25">
      <c r="A391" s="29" t="s">
        <v>116</v>
      </c>
      <c r="B391" s="30" t="s">
        <v>20</v>
      </c>
      <c r="C391" s="31" t="s">
        <v>21</v>
      </c>
      <c r="D391" s="30" t="s">
        <v>57</v>
      </c>
      <c r="E391" s="30" t="s">
        <v>57</v>
      </c>
      <c r="F391" s="39" t="s">
        <v>23</v>
      </c>
      <c r="G391" s="30" t="s">
        <v>57</v>
      </c>
      <c r="H391" s="30" t="s">
        <v>57</v>
      </c>
      <c r="I391" s="39" t="s">
        <v>23</v>
      </c>
      <c r="J391" s="30" t="s">
        <v>57</v>
      </c>
      <c r="K391" s="30" t="s">
        <v>57</v>
      </c>
      <c r="L391" s="39" t="s">
        <v>23</v>
      </c>
      <c r="O391" s="31" t="s">
        <v>65</v>
      </c>
      <c r="P391" s="31" t="s">
        <v>24</v>
      </c>
      <c r="Q391" s="78" t="s">
        <v>6</v>
      </c>
      <c r="R391" s="79" t="s">
        <v>25</v>
      </c>
      <c r="S391" s="80" t="s">
        <v>26</v>
      </c>
      <c r="T391" s="81" t="s">
        <v>27</v>
      </c>
      <c r="U391" s="80" t="s">
        <v>28</v>
      </c>
    </row>
    <row r="392" spans="1:21" ht="13.5" thickTop="1" x14ac:dyDescent="0.2">
      <c r="A392" s="6" t="s">
        <v>29</v>
      </c>
      <c r="B392" s="7">
        <v>25070</v>
      </c>
      <c r="C392" s="7">
        <v>809</v>
      </c>
      <c r="D392" s="7">
        <v>339</v>
      </c>
      <c r="E392" s="7">
        <v>20</v>
      </c>
      <c r="F392" s="44">
        <v>0.93</v>
      </c>
      <c r="G392" s="7">
        <v>468</v>
      </c>
      <c r="H392" s="7">
        <v>10</v>
      </c>
      <c r="I392" s="44">
        <v>0.97299999999999998</v>
      </c>
      <c r="J392" s="7">
        <v>1060</v>
      </c>
      <c r="K392" s="7">
        <v>79</v>
      </c>
      <c r="L392" s="44">
        <v>0.92500000000000004</v>
      </c>
      <c r="O392" s="2">
        <v>28258</v>
      </c>
      <c r="P392" s="8">
        <v>1.1299999999999999</v>
      </c>
      <c r="Q392" s="82">
        <f t="shared" ref="Q392:Q403" si="161">C392/$C$2</f>
        <v>0.44944444444444442</v>
      </c>
      <c r="R392" s="83">
        <f t="shared" ref="R392:R403" si="162">(C392*D392)/1000</f>
        <v>274.25099999999998</v>
      </c>
      <c r="S392" s="84">
        <f>(R392)/$E$3</f>
        <v>0.43531904761904761</v>
      </c>
      <c r="T392" s="85">
        <f t="shared" ref="T392:T403" si="163">(C392*G392)/1000</f>
        <v>378.61200000000002</v>
      </c>
      <c r="U392" s="84">
        <f>(T392)/$G$3</f>
        <v>0.70113333333333339</v>
      </c>
    </row>
    <row r="393" spans="1:21" x14ac:dyDescent="0.2">
      <c r="A393" s="6" t="s">
        <v>30</v>
      </c>
      <c r="B393" s="7">
        <v>26500</v>
      </c>
      <c r="C393" s="7">
        <v>946</v>
      </c>
      <c r="D393" s="7">
        <v>380</v>
      </c>
      <c r="E393" s="7">
        <v>21</v>
      </c>
      <c r="F393" s="44">
        <v>0.94</v>
      </c>
      <c r="G393" s="7">
        <v>504</v>
      </c>
      <c r="H393" s="7">
        <v>11</v>
      </c>
      <c r="I393" s="44">
        <v>0.98</v>
      </c>
      <c r="J393" s="7">
        <v>952</v>
      </c>
      <c r="K393" s="7">
        <v>77</v>
      </c>
      <c r="L393" s="44">
        <v>0.92</v>
      </c>
      <c r="O393" s="7">
        <v>24069</v>
      </c>
      <c r="P393" s="8">
        <v>0.91</v>
      </c>
      <c r="Q393" s="82">
        <f t="shared" si="161"/>
        <v>0.52555555555555555</v>
      </c>
      <c r="R393" s="83">
        <f t="shared" si="162"/>
        <v>359.48</v>
      </c>
      <c r="S393" s="84">
        <f t="shared" ref="S393:S405" si="164">(R393)/$E$3</f>
        <v>0.57060317460317467</v>
      </c>
      <c r="T393" s="85">
        <f t="shared" si="163"/>
        <v>476.78399999999999</v>
      </c>
      <c r="U393" s="84">
        <f t="shared" ref="U393:U405" si="165">(T393)/$G$3</f>
        <v>0.88293333333333335</v>
      </c>
    </row>
    <row r="394" spans="1:21" x14ac:dyDescent="0.2">
      <c r="A394" s="6" t="s">
        <v>31</v>
      </c>
      <c r="B394" s="7">
        <v>25016</v>
      </c>
      <c r="C394" s="7">
        <v>807</v>
      </c>
      <c r="D394" s="7">
        <v>417</v>
      </c>
      <c r="E394" s="7">
        <v>16</v>
      </c>
      <c r="F394" s="44">
        <v>0.96</v>
      </c>
      <c r="G394" s="7">
        <v>576</v>
      </c>
      <c r="H394" s="7">
        <v>16</v>
      </c>
      <c r="I394" s="44">
        <v>0.97199999999999998</v>
      </c>
      <c r="J394" s="7">
        <v>1005</v>
      </c>
      <c r="K394" s="7">
        <v>86</v>
      </c>
      <c r="L394" s="44">
        <v>0.91300000000000003</v>
      </c>
      <c r="O394" s="7">
        <v>29065</v>
      </c>
      <c r="P394" s="8">
        <v>1.1599999999999999</v>
      </c>
      <c r="Q394" s="82">
        <f t="shared" si="161"/>
        <v>0.44833333333333331</v>
      </c>
      <c r="R394" s="83">
        <f t="shared" si="162"/>
        <v>336.51900000000001</v>
      </c>
      <c r="S394" s="84">
        <f t="shared" si="164"/>
        <v>0.53415714285714289</v>
      </c>
      <c r="T394" s="85">
        <f t="shared" si="163"/>
        <v>464.83199999999999</v>
      </c>
      <c r="U394" s="84">
        <f t="shared" si="165"/>
        <v>0.86080000000000001</v>
      </c>
    </row>
    <row r="395" spans="1:21" x14ac:dyDescent="0.2">
      <c r="A395" s="6" t="s">
        <v>32</v>
      </c>
      <c r="B395" s="7">
        <v>23933</v>
      </c>
      <c r="C395" s="7">
        <v>798</v>
      </c>
      <c r="D395" s="7">
        <v>303</v>
      </c>
      <c r="E395" s="7">
        <v>30</v>
      </c>
      <c r="F395" s="44">
        <v>0.9</v>
      </c>
      <c r="G395" s="7">
        <v>500</v>
      </c>
      <c r="H395" s="7">
        <v>18</v>
      </c>
      <c r="I395" s="44">
        <v>0.96199999999999997</v>
      </c>
      <c r="J395" s="7">
        <v>902</v>
      </c>
      <c r="K395" s="7">
        <v>18</v>
      </c>
      <c r="L395" s="44">
        <v>0.88800000000000001</v>
      </c>
      <c r="O395" s="7">
        <v>26017</v>
      </c>
      <c r="P395" s="8">
        <v>1.0900000000000001</v>
      </c>
      <c r="Q395" s="82">
        <f t="shared" si="161"/>
        <v>0.44333333333333336</v>
      </c>
      <c r="R395" s="83">
        <f t="shared" si="162"/>
        <v>241.79400000000001</v>
      </c>
      <c r="S395" s="84">
        <f t="shared" si="164"/>
        <v>0.38380000000000003</v>
      </c>
      <c r="T395" s="85">
        <f t="shared" si="163"/>
        <v>399</v>
      </c>
      <c r="U395" s="84">
        <f t="shared" si="165"/>
        <v>0.73888888888888893</v>
      </c>
    </row>
    <row r="396" spans="1:21" x14ac:dyDescent="0.2">
      <c r="A396" s="6" t="s">
        <v>33</v>
      </c>
      <c r="B396" s="41">
        <v>25301</v>
      </c>
      <c r="C396" s="41">
        <v>816</v>
      </c>
      <c r="D396" s="41">
        <v>320</v>
      </c>
      <c r="E396" s="41">
        <v>57</v>
      </c>
      <c r="F396" s="44">
        <v>0.80600000000000005</v>
      </c>
      <c r="G396" s="41">
        <v>449</v>
      </c>
      <c r="H396" s="41">
        <v>25</v>
      </c>
      <c r="I396" s="44">
        <v>0.93300000000000005</v>
      </c>
      <c r="J396" s="41">
        <v>866</v>
      </c>
      <c r="K396" s="41">
        <v>90</v>
      </c>
      <c r="L396" s="44">
        <v>0.88100000000000001</v>
      </c>
      <c r="O396" s="7">
        <v>30081</v>
      </c>
      <c r="P396" s="8">
        <v>1.19</v>
      </c>
      <c r="Q396" s="82">
        <f t="shared" si="161"/>
        <v>0.45333333333333331</v>
      </c>
      <c r="R396" s="83">
        <f t="shared" si="162"/>
        <v>261.12</v>
      </c>
      <c r="S396" s="84">
        <f t="shared" si="164"/>
        <v>0.4144761904761905</v>
      </c>
      <c r="T396" s="85">
        <f t="shared" si="163"/>
        <v>366.38400000000001</v>
      </c>
      <c r="U396" s="84">
        <f t="shared" si="165"/>
        <v>0.67848888888888892</v>
      </c>
    </row>
    <row r="397" spans="1:21" x14ac:dyDescent="0.2">
      <c r="A397" s="6" t="s">
        <v>34</v>
      </c>
      <c r="B397" s="7">
        <v>25040</v>
      </c>
      <c r="C397" s="7">
        <v>835</v>
      </c>
      <c r="D397" s="7">
        <v>368</v>
      </c>
      <c r="E397" s="7">
        <v>62</v>
      </c>
      <c r="F397" s="44">
        <v>0.80400000000000005</v>
      </c>
      <c r="G397" s="7">
        <v>501</v>
      </c>
      <c r="H397" s="7">
        <v>22</v>
      </c>
      <c r="I397" s="44">
        <v>0.95499999999999996</v>
      </c>
      <c r="J397" s="7">
        <v>937</v>
      </c>
      <c r="K397" s="7">
        <v>83</v>
      </c>
      <c r="L397" s="44">
        <v>0.91400000000000003</v>
      </c>
      <c r="O397" s="7">
        <v>28917</v>
      </c>
      <c r="P397" s="8">
        <v>1.1499999999999999</v>
      </c>
      <c r="Q397" s="82">
        <f t="shared" si="161"/>
        <v>0.46388888888888891</v>
      </c>
      <c r="R397" s="83">
        <f t="shared" si="162"/>
        <v>307.27999999999997</v>
      </c>
      <c r="S397" s="84">
        <f t="shared" si="164"/>
        <v>0.48774603174603171</v>
      </c>
      <c r="T397" s="85">
        <f t="shared" si="163"/>
        <v>418.33499999999998</v>
      </c>
      <c r="U397" s="84">
        <f t="shared" si="165"/>
        <v>0.77469444444444435</v>
      </c>
    </row>
    <row r="398" spans="1:21" x14ac:dyDescent="0.2">
      <c r="A398" s="6" t="s">
        <v>35</v>
      </c>
      <c r="B398" s="36">
        <v>24265</v>
      </c>
      <c r="C398" s="7">
        <v>783</v>
      </c>
      <c r="D398" s="7">
        <v>347</v>
      </c>
      <c r="E398" s="7">
        <v>44</v>
      </c>
      <c r="F398" s="44">
        <v>0.86399999999999999</v>
      </c>
      <c r="G398" s="7">
        <v>540</v>
      </c>
      <c r="H398" s="7">
        <v>17</v>
      </c>
      <c r="I398" s="44">
        <v>0.96599999999999997</v>
      </c>
      <c r="J398" s="7">
        <v>1071</v>
      </c>
      <c r="K398" s="7">
        <v>70</v>
      </c>
      <c r="L398" s="44">
        <v>0.93</v>
      </c>
      <c r="O398" s="45">
        <v>27777</v>
      </c>
      <c r="P398" s="46">
        <v>1.1399999999999999</v>
      </c>
      <c r="Q398" s="82">
        <f t="shared" si="161"/>
        <v>0.435</v>
      </c>
      <c r="R398" s="83">
        <f t="shared" si="162"/>
        <v>271.70100000000002</v>
      </c>
      <c r="S398" s="84">
        <f t="shared" si="164"/>
        <v>0.43127142857142858</v>
      </c>
      <c r="T398" s="85">
        <f t="shared" si="163"/>
        <v>422.82</v>
      </c>
      <c r="U398" s="84">
        <f t="shared" si="165"/>
        <v>0.78300000000000003</v>
      </c>
    </row>
    <row r="399" spans="1:21" x14ac:dyDescent="0.2">
      <c r="A399" s="6" t="s">
        <v>36</v>
      </c>
      <c r="B399" s="50">
        <v>24116</v>
      </c>
      <c r="C399" s="47">
        <v>778</v>
      </c>
      <c r="D399" s="48">
        <v>386</v>
      </c>
      <c r="E399" s="48">
        <v>48</v>
      </c>
      <c r="F399" s="44">
        <v>0.84799999999999998</v>
      </c>
      <c r="G399" s="48">
        <v>442</v>
      </c>
      <c r="H399" s="48">
        <v>21</v>
      </c>
      <c r="I399" s="44">
        <v>0.95299999999999996</v>
      </c>
      <c r="J399" s="48">
        <v>911</v>
      </c>
      <c r="K399" s="48">
        <v>80</v>
      </c>
      <c r="L399" s="44">
        <v>0.90900000000000003</v>
      </c>
      <c r="O399" s="45">
        <v>28771</v>
      </c>
      <c r="P399" s="37">
        <v>1.19</v>
      </c>
      <c r="Q399" s="82">
        <f t="shared" si="161"/>
        <v>0.43222222222222223</v>
      </c>
      <c r="R399" s="83">
        <f t="shared" si="162"/>
        <v>300.30799999999999</v>
      </c>
      <c r="S399" s="84">
        <f t="shared" si="164"/>
        <v>0.47667936507936509</v>
      </c>
      <c r="T399" s="85">
        <f t="shared" si="163"/>
        <v>343.87599999999998</v>
      </c>
      <c r="U399" s="84">
        <f t="shared" si="165"/>
        <v>0.63680740740740738</v>
      </c>
    </row>
    <row r="400" spans="1:21" x14ac:dyDescent="0.2">
      <c r="A400" s="6" t="s">
        <v>37</v>
      </c>
      <c r="B400" s="49">
        <v>24979</v>
      </c>
      <c r="C400" s="7">
        <v>833</v>
      </c>
      <c r="D400" s="7">
        <v>353</v>
      </c>
      <c r="E400" s="7">
        <v>41</v>
      </c>
      <c r="F400" s="44">
        <v>0.873</v>
      </c>
      <c r="G400" s="7">
        <v>476</v>
      </c>
      <c r="H400" s="7">
        <v>18</v>
      </c>
      <c r="I400" s="44">
        <v>0.95899999999999996</v>
      </c>
      <c r="J400" s="7">
        <v>997</v>
      </c>
      <c r="K400" s="7">
        <v>68</v>
      </c>
      <c r="L400" s="44">
        <v>0.92500000000000004</v>
      </c>
      <c r="O400" s="7">
        <v>26672</v>
      </c>
      <c r="P400" s="37">
        <v>1.07</v>
      </c>
      <c r="Q400" s="82">
        <f t="shared" si="161"/>
        <v>0.46277777777777779</v>
      </c>
      <c r="R400" s="83">
        <f t="shared" si="162"/>
        <v>294.04899999999998</v>
      </c>
      <c r="S400" s="84">
        <f t="shared" si="164"/>
        <v>0.46674444444444441</v>
      </c>
      <c r="T400" s="85">
        <f t="shared" si="163"/>
        <v>396.50799999999998</v>
      </c>
      <c r="U400" s="84">
        <f t="shared" si="165"/>
        <v>0.73427407407407408</v>
      </c>
    </row>
    <row r="401" spans="1:21" x14ac:dyDescent="0.2">
      <c r="A401" s="6" t="s">
        <v>38</v>
      </c>
      <c r="B401" s="7">
        <v>30280</v>
      </c>
      <c r="C401" s="7">
        <v>977</v>
      </c>
      <c r="D401" s="7">
        <v>234</v>
      </c>
      <c r="E401" s="7">
        <v>28</v>
      </c>
      <c r="F401" s="44">
        <v>0.876</v>
      </c>
      <c r="G401" s="7">
        <v>390</v>
      </c>
      <c r="H401" s="7">
        <v>14</v>
      </c>
      <c r="I401" s="44">
        <v>0.96499999999999997</v>
      </c>
      <c r="J401" s="7">
        <v>767</v>
      </c>
      <c r="K401" s="7">
        <v>39</v>
      </c>
      <c r="L401" s="44">
        <v>0.94799999999999995</v>
      </c>
      <c r="O401" s="7">
        <v>27884</v>
      </c>
      <c r="P401" s="37">
        <v>0.92</v>
      </c>
      <c r="Q401" s="82">
        <f t="shared" si="161"/>
        <v>0.5427777777777778</v>
      </c>
      <c r="R401" s="83">
        <f t="shared" si="162"/>
        <v>228.61799999999999</v>
      </c>
      <c r="S401" s="84">
        <f t="shared" si="164"/>
        <v>0.36288571428571426</v>
      </c>
      <c r="T401" s="85">
        <f t="shared" si="163"/>
        <v>381.03</v>
      </c>
      <c r="U401" s="84">
        <f t="shared" si="165"/>
        <v>0.70561111111111108</v>
      </c>
    </row>
    <row r="402" spans="1:21" x14ac:dyDescent="0.2">
      <c r="A402" s="6" t="s">
        <v>39</v>
      </c>
      <c r="B402" s="7">
        <v>29496</v>
      </c>
      <c r="C402" s="7">
        <v>983</v>
      </c>
      <c r="D402" s="7">
        <v>345</v>
      </c>
      <c r="E402" s="7">
        <v>8</v>
      </c>
      <c r="F402" s="44">
        <v>0.97099999999999997</v>
      </c>
      <c r="G402" s="7">
        <v>430</v>
      </c>
      <c r="H402" s="7">
        <v>7</v>
      </c>
      <c r="I402" s="44">
        <v>0.98299999999999998</v>
      </c>
      <c r="J402" s="7">
        <v>879</v>
      </c>
      <c r="K402" s="7">
        <v>28</v>
      </c>
      <c r="L402" s="44">
        <v>0.96599999999999997</v>
      </c>
      <c r="O402" s="7">
        <v>26518</v>
      </c>
      <c r="P402" s="37">
        <v>0.9</v>
      </c>
      <c r="Q402" s="82">
        <f t="shared" si="161"/>
        <v>0.5461111111111111</v>
      </c>
      <c r="R402" s="83">
        <f t="shared" si="162"/>
        <v>339.13499999999999</v>
      </c>
      <c r="S402" s="84">
        <f t="shared" si="164"/>
        <v>0.53830952380952379</v>
      </c>
      <c r="T402" s="85">
        <f t="shared" si="163"/>
        <v>422.69</v>
      </c>
      <c r="U402" s="84">
        <f t="shared" si="165"/>
        <v>0.78275925925925927</v>
      </c>
    </row>
    <row r="403" spans="1:21" ht="13.5" thickBot="1" x14ac:dyDescent="0.25">
      <c r="A403" s="6" t="s">
        <v>40</v>
      </c>
      <c r="B403" s="7">
        <v>25875</v>
      </c>
      <c r="C403" s="7">
        <v>835</v>
      </c>
      <c r="D403" s="7">
        <v>269</v>
      </c>
      <c r="E403" s="7">
        <v>21</v>
      </c>
      <c r="F403" s="44">
        <v>0.90500000000000003</v>
      </c>
      <c r="G403" s="7">
        <v>423</v>
      </c>
      <c r="H403" s="7">
        <v>17</v>
      </c>
      <c r="I403" s="44">
        <v>0.95799999999999996</v>
      </c>
      <c r="J403" s="7">
        <v>843</v>
      </c>
      <c r="K403" s="7">
        <v>53</v>
      </c>
      <c r="L403" s="44">
        <v>0.93500000000000005</v>
      </c>
      <c r="O403" s="7">
        <v>26533</v>
      </c>
      <c r="P403" s="37">
        <v>1.03</v>
      </c>
      <c r="Q403" s="82">
        <f t="shared" si="161"/>
        <v>0.46388888888888891</v>
      </c>
      <c r="R403" s="83">
        <f t="shared" si="162"/>
        <v>224.61500000000001</v>
      </c>
      <c r="S403" s="84">
        <f t="shared" si="164"/>
        <v>0.35653174603174603</v>
      </c>
      <c r="T403" s="85">
        <f t="shared" si="163"/>
        <v>353.20499999999998</v>
      </c>
      <c r="U403" s="84">
        <f t="shared" si="165"/>
        <v>0.65408333333333335</v>
      </c>
    </row>
    <row r="404" spans="1:21" ht="13.5" thickTop="1" x14ac:dyDescent="0.2">
      <c r="A404" s="9" t="s">
        <v>117</v>
      </c>
      <c r="B404" s="40">
        <f>SUM(B392:B403)</f>
        <v>309871</v>
      </c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O404" s="40">
        <f>SUM(O392:O403)</f>
        <v>330562</v>
      </c>
      <c r="P404" s="10"/>
      <c r="Q404" s="86"/>
      <c r="R404" s="87"/>
      <c r="S404" s="88"/>
      <c r="T404" s="89"/>
      <c r="U404" s="88"/>
    </row>
    <row r="405" spans="1:21" ht="13.5" thickBot="1" x14ac:dyDescent="0.25">
      <c r="A405" s="12" t="s">
        <v>118</v>
      </c>
      <c r="B405" s="13">
        <f t="shared" ref="B405:K405" si="166">AVERAGE(B392:B403)</f>
        <v>25822.583333333332</v>
      </c>
      <c r="C405" s="13">
        <f t="shared" si="166"/>
        <v>850</v>
      </c>
      <c r="D405" s="13">
        <f t="shared" si="166"/>
        <v>338.41666666666669</v>
      </c>
      <c r="E405" s="13">
        <f t="shared" si="166"/>
        <v>33</v>
      </c>
      <c r="F405" s="52">
        <f>AVERAGE(F392:F403)</f>
        <v>0.88974999999999993</v>
      </c>
      <c r="G405" s="13">
        <f>AVERAGE(G392:G403)</f>
        <v>474.91666666666669</v>
      </c>
      <c r="H405" s="13">
        <f>AVERAGE(H392:H403)</f>
        <v>16.333333333333332</v>
      </c>
      <c r="I405" s="52">
        <f>AVERAGE(I392:I403)</f>
        <v>0.96325000000000005</v>
      </c>
      <c r="J405" s="13">
        <f t="shared" si="166"/>
        <v>932.5</v>
      </c>
      <c r="K405" s="13">
        <f t="shared" si="166"/>
        <v>64.25</v>
      </c>
      <c r="L405" s="52">
        <f>AVERAGE(L392:L403)</f>
        <v>0.92116666666666669</v>
      </c>
      <c r="O405" s="13">
        <f>AVERAGE(O393:O403)</f>
        <v>27482.18181818182</v>
      </c>
      <c r="P405" s="18">
        <f>AVERAGE(P392:P403)</f>
        <v>1.0733333333333335</v>
      </c>
      <c r="Q405" s="82">
        <f>C405/$C$2</f>
        <v>0.47222222222222221</v>
      </c>
      <c r="R405" s="83">
        <f>(C405*D405)/1000</f>
        <v>287.6541666666667</v>
      </c>
      <c r="S405" s="84">
        <f t="shared" si="164"/>
        <v>0.45659391534391541</v>
      </c>
      <c r="T405" s="85">
        <f>(C405*G405)/1000</f>
        <v>403.67916666666667</v>
      </c>
      <c r="U405" s="84">
        <f t="shared" si="165"/>
        <v>0.74755401234567898</v>
      </c>
    </row>
    <row r="406" spans="1:21" ht="13.5" thickTop="1" x14ac:dyDescent="0.2"/>
    <row r="407" spans="1:21" ht="13.5" thickBot="1" x14ac:dyDescent="0.25">
      <c r="F407" s="51"/>
      <c r="I407" s="51"/>
      <c r="L407" s="51"/>
    </row>
    <row r="408" spans="1:21" ht="13.5" thickTop="1" x14ac:dyDescent="0.2">
      <c r="A408" s="27" t="s">
        <v>5</v>
      </c>
      <c r="B408" s="63" t="s">
        <v>6</v>
      </c>
      <c r="C408" s="63" t="s">
        <v>6</v>
      </c>
      <c r="D408" s="63" t="s">
        <v>49</v>
      </c>
      <c r="E408" s="63" t="s">
        <v>50</v>
      </c>
      <c r="F408" s="38" t="s">
        <v>2</v>
      </c>
      <c r="G408" s="63" t="s">
        <v>51</v>
      </c>
      <c r="H408" s="63" t="s">
        <v>52</v>
      </c>
      <c r="I408" s="38" t="s">
        <v>3</v>
      </c>
      <c r="J408" s="63" t="s">
        <v>53</v>
      </c>
      <c r="K408" s="63" t="s">
        <v>54</v>
      </c>
      <c r="L408" s="38" t="s">
        <v>14</v>
      </c>
      <c r="O408" s="28" t="s">
        <v>63</v>
      </c>
      <c r="P408" s="28" t="s">
        <v>55</v>
      </c>
      <c r="Q408" s="74" t="s">
        <v>16</v>
      </c>
      <c r="R408" s="75" t="s">
        <v>17</v>
      </c>
      <c r="S408" s="76" t="s">
        <v>18</v>
      </c>
      <c r="T408" s="77" t="s">
        <v>16</v>
      </c>
      <c r="U408" s="76" t="s">
        <v>16</v>
      </c>
    </row>
    <row r="409" spans="1:21" ht="13.5" thickBot="1" x14ac:dyDescent="0.25">
      <c r="A409" s="29" t="s">
        <v>119</v>
      </c>
      <c r="B409" s="30" t="s">
        <v>20</v>
      </c>
      <c r="C409" s="31" t="s">
        <v>21</v>
      </c>
      <c r="D409" s="30" t="s">
        <v>57</v>
      </c>
      <c r="E409" s="30" t="s">
        <v>57</v>
      </c>
      <c r="F409" s="39" t="s">
        <v>23</v>
      </c>
      <c r="G409" s="30" t="s">
        <v>57</v>
      </c>
      <c r="H409" s="30" t="s">
        <v>57</v>
      </c>
      <c r="I409" s="39" t="s">
        <v>23</v>
      </c>
      <c r="J409" s="30" t="s">
        <v>57</v>
      </c>
      <c r="K409" s="30" t="s">
        <v>57</v>
      </c>
      <c r="L409" s="39" t="s">
        <v>23</v>
      </c>
      <c r="O409" s="31" t="s">
        <v>65</v>
      </c>
      <c r="P409" s="31" t="s">
        <v>24</v>
      </c>
      <c r="Q409" s="78" t="s">
        <v>6</v>
      </c>
      <c r="R409" s="79" t="s">
        <v>25</v>
      </c>
      <c r="S409" s="80" t="s">
        <v>26</v>
      </c>
      <c r="T409" s="81" t="s">
        <v>27</v>
      </c>
      <c r="U409" s="80" t="s">
        <v>28</v>
      </c>
    </row>
    <row r="410" spans="1:21" ht="13.5" thickTop="1" x14ac:dyDescent="0.2">
      <c r="A410" s="6" t="s">
        <v>29</v>
      </c>
      <c r="B410" s="7">
        <v>25099</v>
      </c>
      <c r="C410" s="7">
        <v>810</v>
      </c>
      <c r="D410" s="7">
        <v>327</v>
      </c>
      <c r="E410" s="7">
        <v>10</v>
      </c>
      <c r="F410" s="44">
        <v>0.97</v>
      </c>
      <c r="G410" s="7">
        <v>463</v>
      </c>
      <c r="H410" s="7">
        <v>10</v>
      </c>
      <c r="I410" s="44">
        <v>0.98</v>
      </c>
      <c r="J410" s="7">
        <v>970</v>
      </c>
      <c r="K410" s="7">
        <v>48</v>
      </c>
      <c r="L410" s="44">
        <v>0.95</v>
      </c>
      <c r="O410" s="2">
        <v>28097</v>
      </c>
      <c r="P410" s="8">
        <f t="shared" ref="P410:P421" si="167">O410/B410</f>
        <v>1.1194469899199171</v>
      </c>
      <c r="Q410" s="82">
        <f t="shared" ref="Q410:Q421" si="168">C410/$C$2</f>
        <v>0.45</v>
      </c>
      <c r="R410" s="83">
        <f t="shared" ref="R410:R421" si="169">(C410*D410)/1000</f>
        <v>264.87</v>
      </c>
      <c r="S410" s="84">
        <f>(R410)/$E$3</f>
        <v>0.42042857142857143</v>
      </c>
      <c r="T410" s="85">
        <f t="shared" ref="T410:T421" si="170">(C410*G410)/1000</f>
        <v>375.03</v>
      </c>
      <c r="U410" s="84">
        <f>(T410)/$G$3</f>
        <v>0.6944999999999999</v>
      </c>
    </row>
    <row r="411" spans="1:21" x14ac:dyDescent="0.2">
      <c r="A411" s="6" t="s">
        <v>30</v>
      </c>
      <c r="B411" s="7">
        <v>22380</v>
      </c>
      <c r="C411" s="7">
        <v>799</v>
      </c>
      <c r="D411" s="7">
        <v>445</v>
      </c>
      <c r="E411" s="7">
        <v>16</v>
      </c>
      <c r="F411" s="44">
        <v>0.96</v>
      </c>
      <c r="G411" s="7">
        <v>506</v>
      </c>
      <c r="H411" s="7">
        <v>15</v>
      </c>
      <c r="I411" s="44">
        <v>0.97</v>
      </c>
      <c r="J411" s="7">
        <v>1026</v>
      </c>
      <c r="K411" s="7">
        <v>67</v>
      </c>
      <c r="L411" s="44">
        <v>0.93</v>
      </c>
      <c r="O411" s="7">
        <v>23891</v>
      </c>
      <c r="P411" s="8">
        <f t="shared" si="167"/>
        <v>1.0675156389633602</v>
      </c>
      <c r="Q411" s="82">
        <f t="shared" si="168"/>
        <v>0.44388888888888889</v>
      </c>
      <c r="R411" s="83">
        <f t="shared" si="169"/>
        <v>355.55500000000001</v>
      </c>
      <c r="S411" s="84">
        <f t="shared" ref="S411:S423" si="171">(R411)/$E$3</f>
        <v>0.56437301587301592</v>
      </c>
      <c r="T411" s="85">
        <f t="shared" si="170"/>
        <v>404.29399999999998</v>
      </c>
      <c r="U411" s="84">
        <f t="shared" ref="U411:U423" si="172">(T411)/$G$3</f>
        <v>0.74869259259259258</v>
      </c>
    </row>
    <row r="412" spans="1:21" x14ac:dyDescent="0.2">
      <c r="A412" s="6" t="s">
        <v>31</v>
      </c>
      <c r="B412" s="7">
        <v>24790</v>
      </c>
      <c r="C412" s="7">
        <v>800</v>
      </c>
      <c r="D412" s="7">
        <v>495</v>
      </c>
      <c r="E412" s="7">
        <v>29</v>
      </c>
      <c r="F412" s="44">
        <v>0.94</v>
      </c>
      <c r="G412" s="7">
        <v>528</v>
      </c>
      <c r="H412" s="7">
        <v>15</v>
      </c>
      <c r="I412" s="44">
        <v>0.97</v>
      </c>
      <c r="J412" s="7">
        <v>1014</v>
      </c>
      <c r="K412" s="7">
        <v>80</v>
      </c>
      <c r="L412" s="44">
        <v>0.92</v>
      </c>
      <c r="O412" s="7">
        <v>27692</v>
      </c>
      <c r="P412" s="8">
        <f t="shared" si="167"/>
        <v>1.1170633319887051</v>
      </c>
      <c r="Q412" s="82">
        <f t="shared" si="168"/>
        <v>0.44444444444444442</v>
      </c>
      <c r="R412" s="83">
        <f t="shared" si="169"/>
        <v>396</v>
      </c>
      <c r="S412" s="84">
        <f t="shared" si="171"/>
        <v>0.62857142857142856</v>
      </c>
      <c r="T412" s="85">
        <f t="shared" si="170"/>
        <v>422.4</v>
      </c>
      <c r="U412" s="84">
        <f t="shared" si="172"/>
        <v>0.78222222222222215</v>
      </c>
    </row>
    <row r="413" spans="1:21" x14ac:dyDescent="0.2">
      <c r="A413" s="6" t="s">
        <v>32</v>
      </c>
      <c r="B413" s="7">
        <v>24300</v>
      </c>
      <c r="C413" s="7">
        <v>810</v>
      </c>
      <c r="D413" s="7">
        <v>321</v>
      </c>
      <c r="E413" s="7">
        <v>23</v>
      </c>
      <c r="F413" s="44">
        <v>0.93</v>
      </c>
      <c r="G413" s="7">
        <v>449</v>
      </c>
      <c r="H413" s="7">
        <v>17</v>
      </c>
      <c r="I413" s="44">
        <v>0.96</v>
      </c>
      <c r="J413" s="7">
        <v>929</v>
      </c>
      <c r="K413" s="7">
        <v>59</v>
      </c>
      <c r="L413" s="44">
        <v>0.94</v>
      </c>
      <c r="O413" s="7">
        <v>27220</v>
      </c>
      <c r="P413" s="8">
        <f t="shared" si="167"/>
        <v>1.120164609053498</v>
      </c>
      <c r="Q413" s="82">
        <f t="shared" si="168"/>
        <v>0.45</v>
      </c>
      <c r="R413" s="83">
        <f t="shared" si="169"/>
        <v>260.01</v>
      </c>
      <c r="S413" s="84">
        <f t="shared" si="171"/>
        <v>0.4127142857142857</v>
      </c>
      <c r="T413" s="85">
        <f t="shared" si="170"/>
        <v>363.69</v>
      </c>
      <c r="U413" s="84">
        <f t="shared" si="172"/>
        <v>0.67349999999999999</v>
      </c>
    </row>
    <row r="414" spans="1:21" x14ac:dyDescent="0.2">
      <c r="A414" s="6" t="s">
        <v>33</v>
      </c>
      <c r="B414" s="41">
        <v>25744</v>
      </c>
      <c r="C414" s="41">
        <v>830</v>
      </c>
      <c r="D414" s="41">
        <v>336</v>
      </c>
      <c r="E414" s="41">
        <v>19</v>
      </c>
      <c r="F414" s="44">
        <v>0.94</v>
      </c>
      <c r="G414" s="41">
        <v>418</v>
      </c>
      <c r="H414" s="41">
        <v>18</v>
      </c>
      <c r="I414" s="44">
        <v>0.96</v>
      </c>
      <c r="J414" s="41">
        <v>916</v>
      </c>
      <c r="K414" s="41">
        <v>52</v>
      </c>
      <c r="L414" s="44">
        <v>0.94</v>
      </c>
      <c r="O414" s="7">
        <v>28242</v>
      </c>
      <c r="P414" s="8">
        <f t="shared" si="167"/>
        <v>1.0970323182100683</v>
      </c>
      <c r="Q414" s="82">
        <f t="shared" si="168"/>
        <v>0.46111111111111114</v>
      </c>
      <c r="R414" s="83">
        <f t="shared" si="169"/>
        <v>278.88</v>
      </c>
      <c r="S414" s="84">
        <f t="shared" si="171"/>
        <v>0.44266666666666665</v>
      </c>
      <c r="T414" s="85">
        <f t="shared" si="170"/>
        <v>346.94</v>
      </c>
      <c r="U414" s="84">
        <f t="shared" si="172"/>
        <v>0.64248148148148143</v>
      </c>
    </row>
    <row r="415" spans="1:21" x14ac:dyDescent="0.2">
      <c r="A415" s="6" t="s">
        <v>34</v>
      </c>
      <c r="B415" s="7">
        <v>25006</v>
      </c>
      <c r="C415" s="7">
        <v>834</v>
      </c>
      <c r="D415" s="7">
        <v>338</v>
      </c>
      <c r="E415" s="7">
        <v>15</v>
      </c>
      <c r="F415" s="44">
        <v>0.95</v>
      </c>
      <c r="G415" s="7">
        <v>426</v>
      </c>
      <c r="H415" s="7">
        <v>12</v>
      </c>
      <c r="I415" s="44">
        <v>0.96</v>
      </c>
      <c r="J415" s="7">
        <v>917</v>
      </c>
      <c r="K415" s="7">
        <v>39</v>
      </c>
      <c r="L415" s="44">
        <v>0.97</v>
      </c>
      <c r="O415" s="7">
        <v>27756</v>
      </c>
      <c r="P415" s="8">
        <f t="shared" si="167"/>
        <v>1.1099736063344798</v>
      </c>
      <c r="Q415" s="82">
        <f t="shared" si="168"/>
        <v>0.46333333333333332</v>
      </c>
      <c r="R415" s="83">
        <f t="shared" si="169"/>
        <v>281.892</v>
      </c>
      <c r="S415" s="84">
        <f t="shared" si="171"/>
        <v>0.44744761904761904</v>
      </c>
      <c r="T415" s="85">
        <f t="shared" si="170"/>
        <v>355.28399999999999</v>
      </c>
      <c r="U415" s="84">
        <f t="shared" si="172"/>
        <v>0.65793333333333337</v>
      </c>
    </row>
    <row r="416" spans="1:21" x14ac:dyDescent="0.2">
      <c r="A416" s="6" t="s">
        <v>35</v>
      </c>
      <c r="B416" s="36">
        <v>25100</v>
      </c>
      <c r="C416" s="7">
        <v>810</v>
      </c>
      <c r="D416" s="7">
        <v>275</v>
      </c>
      <c r="E416" s="7">
        <v>27</v>
      </c>
      <c r="F416" s="44">
        <v>0.9</v>
      </c>
      <c r="G416" s="7">
        <v>368</v>
      </c>
      <c r="H416" s="7">
        <v>16</v>
      </c>
      <c r="I416" s="44">
        <v>0.96</v>
      </c>
      <c r="J416" s="7">
        <v>754</v>
      </c>
      <c r="K416" s="7">
        <v>53</v>
      </c>
      <c r="L416" s="44">
        <v>0.93</v>
      </c>
      <c r="O416" s="45">
        <v>28881</v>
      </c>
      <c r="P416" s="46">
        <f t="shared" si="167"/>
        <v>1.1506374501992032</v>
      </c>
      <c r="Q416" s="82">
        <f t="shared" si="168"/>
        <v>0.45</v>
      </c>
      <c r="R416" s="83">
        <f t="shared" si="169"/>
        <v>222.75</v>
      </c>
      <c r="S416" s="84">
        <f t="shared" si="171"/>
        <v>0.35357142857142859</v>
      </c>
      <c r="T416" s="85">
        <f t="shared" si="170"/>
        <v>298.08</v>
      </c>
      <c r="U416" s="84">
        <f t="shared" si="172"/>
        <v>0.55199999999999994</v>
      </c>
    </row>
    <row r="417" spans="1:21" x14ac:dyDescent="0.2">
      <c r="A417" s="6" t="s">
        <v>36</v>
      </c>
      <c r="B417" s="50">
        <v>24135</v>
      </c>
      <c r="C417" s="47">
        <v>779</v>
      </c>
      <c r="D417" s="48">
        <v>513</v>
      </c>
      <c r="E417" s="48">
        <v>30</v>
      </c>
      <c r="F417" s="44">
        <v>0.94</v>
      </c>
      <c r="G417" s="48">
        <v>386</v>
      </c>
      <c r="H417" s="48">
        <v>18</v>
      </c>
      <c r="I417" s="44">
        <v>0.95</v>
      </c>
      <c r="J417" s="48">
        <v>832</v>
      </c>
      <c r="K417" s="48">
        <v>54</v>
      </c>
      <c r="L417" s="44">
        <v>0.94</v>
      </c>
      <c r="O417" s="45">
        <v>30544</v>
      </c>
      <c r="P417" s="37">
        <f t="shared" si="167"/>
        <v>1.2655479593950694</v>
      </c>
      <c r="Q417" s="82">
        <f t="shared" si="168"/>
        <v>0.43277777777777776</v>
      </c>
      <c r="R417" s="83">
        <f t="shared" si="169"/>
        <v>399.62700000000001</v>
      </c>
      <c r="S417" s="84">
        <f t="shared" si="171"/>
        <v>0.63432857142857146</v>
      </c>
      <c r="T417" s="85">
        <f t="shared" si="170"/>
        <v>300.69400000000002</v>
      </c>
      <c r="U417" s="84">
        <f t="shared" si="172"/>
        <v>0.55684074074074075</v>
      </c>
    </row>
    <row r="418" spans="1:21" x14ac:dyDescent="0.2">
      <c r="A418" s="6" t="s">
        <v>37</v>
      </c>
      <c r="B418" s="49">
        <v>25775</v>
      </c>
      <c r="C418" s="7">
        <v>859</v>
      </c>
      <c r="D418" s="7">
        <v>334</v>
      </c>
      <c r="E418" s="7">
        <v>30</v>
      </c>
      <c r="F418" s="44">
        <v>0.91</v>
      </c>
      <c r="G418" s="7">
        <v>418</v>
      </c>
      <c r="H418" s="7">
        <v>18</v>
      </c>
      <c r="I418" s="44">
        <v>0.96</v>
      </c>
      <c r="J418" s="7">
        <v>909</v>
      </c>
      <c r="K418" s="7">
        <v>60</v>
      </c>
      <c r="L418" s="44">
        <v>0.93</v>
      </c>
      <c r="O418" s="7">
        <v>27829</v>
      </c>
      <c r="P418" s="37">
        <f t="shared" si="167"/>
        <v>1.0796896217264791</v>
      </c>
      <c r="Q418" s="82">
        <f t="shared" si="168"/>
        <v>0.47722222222222221</v>
      </c>
      <c r="R418" s="83">
        <f t="shared" si="169"/>
        <v>286.90600000000001</v>
      </c>
      <c r="S418" s="84">
        <f t="shared" si="171"/>
        <v>0.4554063492063492</v>
      </c>
      <c r="T418" s="85">
        <f t="shared" si="170"/>
        <v>359.06200000000001</v>
      </c>
      <c r="U418" s="84">
        <f t="shared" si="172"/>
        <v>0.66492962962962965</v>
      </c>
    </row>
    <row r="419" spans="1:21" x14ac:dyDescent="0.2">
      <c r="A419" s="6" t="s">
        <v>38</v>
      </c>
      <c r="B419" s="7">
        <v>28680</v>
      </c>
      <c r="C419" s="7">
        <v>925</v>
      </c>
      <c r="D419" s="7">
        <v>383</v>
      </c>
      <c r="E419" s="7">
        <v>29</v>
      </c>
      <c r="F419" s="44">
        <v>0.92</v>
      </c>
      <c r="G419" s="7">
        <v>389</v>
      </c>
      <c r="H419" s="7">
        <v>20</v>
      </c>
      <c r="I419" s="44">
        <v>0.95</v>
      </c>
      <c r="J419" s="7">
        <v>829</v>
      </c>
      <c r="K419" s="7">
        <v>69</v>
      </c>
      <c r="L419" s="44">
        <v>0.92</v>
      </c>
      <c r="O419" s="7">
        <v>29951</v>
      </c>
      <c r="P419" s="37">
        <f t="shared" si="167"/>
        <v>1.0443165969316597</v>
      </c>
      <c r="Q419" s="82">
        <f t="shared" si="168"/>
        <v>0.51388888888888884</v>
      </c>
      <c r="R419" s="83">
        <f t="shared" si="169"/>
        <v>354.27499999999998</v>
      </c>
      <c r="S419" s="84">
        <f t="shared" si="171"/>
        <v>0.56234126984126975</v>
      </c>
      <c r="T419" s="85">
        <f t="shared" si="170"/>
        <v>359.82499999999999</v>
      </c>
      <c r="U419" s="84">
        <f t="shared" si="172"/>
        <v>0.66634259259259254</v>
      </c>
    </row>
    <row r="420" spans="1:21" x14ac:dyDescent="0.2">
      <c r="A420" s="6" t="s">
        <v>39</v>
      </c>
      <c r="B420" s="7">
        <v>26074</v>
      </c>
      <c r="C420" s="7">
        <f>B420/30</f>
        <v>869.13333333333333</v>
      </c>
      <c r="D420" s="7">
        <v>286</v>
      </c>
      <c r="E420" s="7">
        <v>21</v>
      </c>
      <c r="F420" s="44">
        <v>0.93</v>
      </c>
      <c r="G420" s="7">
        <v>364</v>
      </c>
      <c r="H420" s="7">
        <v>23</v>
      </c>
      <c r="I420" s="44">
        <v>0.94</v>
      </c>
      <c r="J420" s="7">
        <v>852</v>
      </c>
      <c r="K420" s="7">
        <v>93</v>
      </c>
      <c r="L420" s="44">
        <v>0.89</v>
      </c>
      <c r="O420" s="7">
        <v>32133</v>
      </c>
      <c r="P420" s="37">
        <f t="shared" si="167"/>
        <v>1.2323770806167063</v>
      </c>
      <c r="Q420" s="82">
        <f t="shared" si="168"/>
        <v>0.48285185185185187</v>
      </c>
      <c r="R420" s="83">
        <f t="shared" si="169"/>
        <v>248.57213333333334</v>
      </c>
      <c r="S420" s="84">
        <f t="shared" si="171"/>
        <v>0.3945589417989418</v>
      </c>
      <c r="T420" s="85">
        <f t="shared" si="170"/>
        <v>316.36453333333333</v>
      </c>
      <c r="U420" s="84">
        <f t="shared" si="172"/>
        <v>0.58586024691358018</v>
      </c>
    </row>
    <row r="421" spans="1:21" ht="13.5" thickBot="1" x14ac:dyDescent="0.25">
      <c r="A421" s="6" t="s">
        <v>40</v>
      </c>
      <c r="B421" s="7">
        <v>29631</v>
      </c>
      <c r="C421" s="7">
        <v>956</v>
      </c>
      <c r="D421" s="7">
        <v>465</v>
      </c>
      <c r="E421" s="7">
        <v>24</v>
      </c>
      <c r="F421" s="44">
        <v>0.95</v>
      </c>
      <c r="G421" s="7">
        <v>472</v>
      </c>
      <c r="H421" s="7">
        <v>22</v>
      </c>
      <c r="I421" s="44">
        <v>0.95</v>
      </c>
      <c r="J421" s="7">
        <v>1009</v>
      </c>
      <c r="K421" s="7">
        <v>101</v>
      </c>
      <c r="L421" s="44">
        <v>0.9</v>
      </c>
      <c r="O421" s="7">
        <v>32562</v>
      </c>
      <c r="P421" s="37">
        <f t="shared" si="167"/>
        <v>1.0989166751037764</v>
      </c>
      <c r="Q421" s="82">
        <f t="shared" si="168"/>
        <v>0.53111111111111109</v>
      </c>
      <c r="R421" s="83">
        <f t="shared" si="169"/>
        <v>444.54</v>
      </c>
      <c r="S421" s="84">
        <f t="shared" si="171"/>
        <v>0.7056190476190477</v>
      </c>
      <c r="T421" s="85">
        <f t="shared" si="170"/>
        <v>451.23200000000003</v>
      </c>
      <c r="U421" s="84">
        <f t="shared" si="172"/>
        <v>0.83561481481481492</v>
      </c>
    </row>
    <row r="422" spans="1:21" ht="13.5" thickTop="1" x14ac:dyDescent="0.2">
      <c r="A422" s="9" t="s">
        <v>120</v>
      </c>
      <c r="B422" s="40">
        <f>SUM(B410:B421)</f>
        <v>306714</v>
      </c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O422" s="40">
        <f>SUM(O410:O421)</f>
        <v>344798</v>
      </c>
      <c r="P422" s="10"/>
      <c r="Q422" s="86"/>
      <c r="R422" s="87"/>
      <c r="S422" s="88"/>
      <c r="T422" s="89"/>
      <c r="U422" s="88"/>
    </row>
    <row r="423" spans="1:21" ht="13.5" thickBot="1" x14ac:dyDescent="0.25">
      <c r="A423" s="12" t="s">
        <v>121</v>
      </c>
      <c r="B423" s="13">
        <f t="shared" ref="B423:K423" si="173">AVERAGE(B410:B421)</f>
        <v>25559.5</v>
      </c>
      <c r="C423" s="13">
        <f t="shared" si="173"/>
        <v>840.09444444444443</v>
      </c>
      <c r="D423" s="13">
        <f t="shared" si="173"/>
        <v>376.5</v>
      </c>
      <c r="E423" s="13">
        <f t="shared" si="173"/>
        <v>22.75</v>
      </c>
      <c r="F423" s="52">
        <f>AVERAGE(F410:F421)</f>
        <v>0.93666666666666665</v>
      </c>
      <c r="G423" s="13">
        <f>AVERAGE(G410:G421)</f>
        <v>432.25</v>
      </c>
      <c r="H423" s="13">
        <f>AVERAGE(H410:H421)</f>
        <v>17</v>
      </c>
      <c r="I423" s="52">
        <f>AVERAGE(I410:I421)</f>
        <v>0.9591666666666665</v>
      </c>
      <c r="J423" s="13">
        <f t="shared" si="173"/>
        <v>913.08333333333337</v>
      </c>
      <c r="K423" s="13">
        <f t="shared" si="173"/>
        <v>64.583333333333329</v>
      </c>
      <c r="L423" s="52">
        <f>AVERAGE(L410:L421)</f>
        <v>0.93</v>
      </c>
      <c r="O423" s="13">
        <f>AVERAGE(O411:O421)</f>
        <v>28791</v>
      </c>
      <c r="P423" s="18">
        <f>AVERAGE(P410:P421)</f>
        <v>1.1252234898702433</v>
      </c>
      <c r="Q423" s="82">
        <f>C423/$C$2</f>
        <v>0.46671913580246915</v>
      </c>
      <c r="R423" s="83">
        <f>(C423*D423)/1000</f>
        <v>316.29555833333336</v>
      </c>
      <c r="S423" s="84">
        <f t="shared" si="171"/>
        <v>0.50205644179894182</v>
      </c>
      <c r="T423" s="85">
        <f>(C423*G423)/1000</f>
        <v>363.13082361111111</v>
      </c>
      <c r="U423" s="84">
        <f t="shared" si="172"/>
        <v>0.67246448816872428</v>
      </c>
    </row>
    <row r="424" spans="1:21" ht="13.5" thickTop="1" x14ac:dyDescent="0.2"/>
    <row r="425" spans="1:21" ht="13.5" thickBot="1" x14ac:dyDescent="0.25"/>
    <row r="426" spans="1:21" ht="13.5" thickTop="1" x14ac:dyDescent="0.2">
      <c r="A426" s="27" t="s">
        <v>5</v>
      </c>
      <c r="B426" s="63" t="s">
        <v>6</v>
      </c>
      <c r="C426" s="63" t="s">
        <v>6</v>
      </c>
      <c r="D426" s="63" t="s">
        <v>49</v>
      </c>
      <c r="E426" s="63" t="s">
        <v>50</v>
      </c>
      <c r="F426" s="38" t="s">
        <v>2</v>
      </c>
      <c r="G426" s="63" t="s">
        <v>51</v>
      </c>
      <c r="H426" s="63" t="s">
        <v>52</v>
      </c>
      <c r="I426" s="38" t="s">
        <v>3</v>
      </c>
      <c r="J426" s="63" t="s">
        <v>53</v>
      </c>
      <c r="K426" s="63" t="s">
        <v>54</v>
      </c>
      <c r="L426" s="38" t="s">
        <v>14</v>
      </c>
      <c r="M426" s="63" t="s">
        <v>122</v>
      </c>
      <c r="N426" s="63" t="s">
        <v>123</v>
      </c>
      <c r="O426" s="28" t="s">
        <v>63</v>
      </c>
      <c r="P426" s="28" t="s">
        <v>55</v>
      </c>
      <c r="Q426" s="74" t="s">
        <v>16</v>
      </c>
      <c r="R426" s="75" t="s">
        <v>17</v>
      </c>
      <c r="S426" s="76" t="s">
        <v>18</v>
      </c>
      <c r="T426" s="77" t="s">
        <v>16</v>
      </c>
      <c r="U426" s="76" t="s">
        <v>16</v>
      </c>
    </row>
    <row r="427" spans="1:21" ht="13.5" thickBot="1" x14ac:dyDescent="0.25">
      <c r="A427" s="29" t="s">
        <v>124</v>
      </c>
      <c r="B427" s="30" t="s">
        <v>20</v>
      </c>
      <c r="C427" s="31" t="s">
        <v>21</v>
      </c>
      <c r="D427" s="30" t="s">
        <v>57</v>
      </c>
      <c r="E427" s="30" t="s">
        <v>57</v>
      </c>
      <c r="F427" s="39" t="s">
        <v>23</v>
      </c>
      <c r="G427" s="30" t="s">
        <v>57</v>
      </c>
      <c r="H427" s="30" t="s">
        <v>57</v>
      </c>
      <c r="I427" s="39" t="s">
        <v>23</v>
      </c>
      <c r="J427" s="30" t="s">
        <v>57</v>
      </c>
      <c r="K427" s="30" t="s">
        <v>57</v>
      </c>
      <c r="L427" s="39" t="s">
        <v>23</v>
      </c>
      <c r="M427" s="31" t="s">
        <v>125</v>
      </c>
      <c r="N427" s="31" t="s">
        <v>125</v>
      </c>
      <c r="O427" s="31" t="s">
        <v>65</v>
      </c>
      <c r="P427" s="31" t="s">
        <v>24</v>
      </c>
      <c r="Q427" s="78" t="s">
        <v>6</v>
      </c>
      <c r="R427" s="79" t="s">
        <v>25</v>
      </c>
      <c r="S427" s="80" t="s">
        <v>26</v>
      </c>
      <c r="T427" s="81" t="s">
        <v>27</v>
      </c>
      <c r="U427" s="80" t="s">
        <v>28</v>
      </c>
    </row>
    <row r="428" spans="1:21" ht="13.5" thickTop="1" x14ac:dyDescent="0.2">
      <c r="A428" s="6" t="s">
        <v>29</v>
      </c>
      <c r="B428" s="7">
        <v>29075</v>
      </c>
      <c r="C428" s="7">
        <v>938</v>
      </c>
      <c r="D428" s="7">
        <v>279</v>
      </c>
      <c r="E428" s="7">
        <v>22</v>
      </c>
      <c r="F428" s="44">
        <v>0.92</v>
      </c>
      <c r="G428" s="7">
        <v>318</v>
      </c>
      <c r="H428" s="7">
        <v>17</v>
      </c>
      <c r="I428" s="44">
        <v>0.95</v>
      </c>
      <c r="J428" s="7">
        <v>731</v>
      </c>
      <c r="K428" s="7">
        <v>59</v>
      </c>
      <c r="L428" s="44">
        <v>0.92</v>
      </c>
      <c r="M428" s="59">
        <v>107.818</v>
      </c>
      <c r="N428" s="59">
        <v>12.798999999999999</v>
      </c>
      <c r="O428" s="2">
        <v>32715</v>
      </c>
      <c r="P428" s="56">
        <f t="shared" ref="P428:P439" si="174">O428/B428</f>
        <v>1.1251934651762683</v>
      </c>
      <c r="Q428" s="82">
        <f t="shared" ref="Q428:Q439" si="175">C428/$C$2</f>
        <v>0.52111111111111108</v>
      </c>
      <c r="R428" s="83">
        <f t="shared" ref="R428:R439" si="176">(C428*D428)/1000</f>
        <v>261.702</v>
      </c>
      <c r="S428" s="84">
        <f>(R428)/$E$3</f>
        <v>0.41539999999999999</v>
      </c>
      <c r="T428" s="85">
        <f t="shared" ref="T428:T439" si="177">(C428*G428)/1000</f>
        <v>298.28399999999999</v>
      </c>
      <c r="U428" s="84">
        <f>(T428)/$G$3</f>
        <v>0.55237777777777775</v>
      </c>
    </row>
    <row r="429" spans="1:21" x14ac:dyDescent="0.2">
      <c r="A429" s="6" t="s">
        <v>30</v>
      </c>
      <c r="B429" s="7">
        <v>23658</v>
      </c>
      <c r="C429" s="7">
        <v>816</v>
      </c>
      <c r="D429" s="7">
        <v>462</v>
      </c>
      <c r="E429" s="7">
        <v>26</v>
      </c>
      <c r="F429" s="44">
        <v>0.94</v>
      </c>
      <c r="G429" s="7">
        <v>463</v>
      </c>
      <c r="H429" s="7">
        <v>17</v>
      </c>
      <c r="I429" s="44">
        <v>0.96</v>
      </c>
      <c r="J429" s="7">
        <v>1035</v>
      </c>
      <c r="K429" s="7">
        <v>59</v>
      </c>
      <c r="L429" s="44">
        <v>0.94</v>
      </c>
      <c r="M429" s="59">
        <v>1.117</v>
      </c>
      <c r="N429" s="59">
        <v>18.524999999999999</v>
      </c>
      <c r="O429" s="7">
        <v>30891</v>
      </c>
      <c r="P429" s="56">
        <f t="shared" si="174"/>
        <v>1.3057316763885367</v>
      </c>
      <c r="Q429" s="82">
        <f t="shared" si="175"/>
        <v>0.45333333333333331</v>
      </c>
      <c r="R429" s="83">
        <f t="shared" si="176"/>
        <v>376.99200000000002</v>
      </c>
      <c r="S429" s="84">
        <f t="shared" ref="S429:S441" si="178">(R429)/$E$3</f>
        <v>0.59840000000000004</v>
      </c>
      <c r="T429" s="85">
        <f t="shared" si="177"/>
        <v>377.80799999999999</v>
      </c>
      <c r="U429" s="84">
        <f t="shared" ref="U429:U441" si="179">(T429)/$G$3</f>
        <v>0.6996444444444444</v>
      </c>
    </row>
    <row r="430" spans="1:21" x14ac:dyDescent="0.2">
      <c r="A430" s="6" t="s">
        <v>31</v>
      </c>
      <c r="B430" s="7">
        <v>30322</v>
      </c>
      <c r="C430" s="7">
        <v>978</v>
      </c>
      <c r="D430" s="7">
        <v>370</v>
      </c>
      <c r="E430" s="7">
        <v>17</v>
      </c>
      <c r="F430" s="44">
        <v>0.95</v>
      </c>
      <c r="G430" s="7">
        <v>419</v>
      </c>
      <c r="H430" s="7">
        <v>17</v>
      </c>
      <c r="I430" s="44">
        <v>0.96</v>
      </c>
      <c r="J430" s="7">
        <v>972</v>
      </c>
      <c r="K430" s="7">
        <v>49</v>
      </c>
      <c r="L430" s="44">
        <v>0.95</v>
      </c>
      <c r="M430" s="59">
        <v>1.0269999999999999</v>
      </c>
      <c r="N430" s="59">
        <v>14.904999999999999</v>
      </c>
      <c r="O430" s="7">
        <v>32461</v>
      </c>
      <c r="P430" s="56">
        <f t="shared" si="174"/>
        <v>1.070542840182046</v>
      </c>
      <c r="Q430" s="82">
        <f t="shared" si="175"/>
        <v>0.54333333333333333</v>
      </c>
      <c r="R430" s="83">
        <f t="shared" si="176"/>
        <v>361.86</v>
      </c>
      <c r="S430" s="84">
        <f t="shared" si="178"/>
        <v>0.57438095238095244</v>
      </c>
      <c r="T430" s="85">
        <f t="shared" si="177"/>
        <v>409.78199999999998</v>
      </c>
      <c r="U430" s="84">
        <f t="shared" si="179"/>
        <v>0.75885555555555551</v>
      </c>
    </row>
    <row r="431" spans="1:21" x14ac:dyDescent="0.2">
      <c r="A431" s="6" t="s">
        <v>32</v>
      </c>
      <c r="B431" s="7">
        <v>28316</v>
      </c>
      <c r="C431" s="7">
        <v>944</v>
      </c>
      <c r="D431" s="7">
        <v>264</v>
      </c>
      <c r="E431" s="7">
        <v>28</v>
      </c>
      <c r="F431" s="44">
        <v>0.9</v>
      </c>
      <c r="G431" s="7">
        <v>353</v>
      </c>
      <c r="H431" s="7">
        <v>15</v>
      </c>
      <c r="I431" s="44">
        <v>0.96</v>
      </c>
      <c r="J431" s="7">
        <v>757</v>
      </c>
      <c r="K431" s="7">
        <v>68</v>
      </c>
      <c r="L431" s="44">
        <v>0.91</v>
      </c>
      <c r="M431" s="59">
        <v>1.1160000000000001</v>
      </c>
      <c r="N431" s="59">
        <v>6.2489999999999997</v>
      </c>
      <c r="O431" s="7">
        <v>24290</v>
      </c>
      <c r="P431" s="56">
        <f t="shared" si="174"/>
        <v>0.85781890097471392</v>
      </c>
      <c r="Q431" s="82">
        <f t="shared" si="175"/>
        <v>0.52444444444444449</v>
      </c>
      <c r="R431" s="83">
        <f t="shared" si="176"/>
        <v>249.21600000000001</v>
      </c>
      <c r="S431" s="84">
        <f t="shared" si="178"/>
        <v>0.39558095238095237</v>
      </c>
      <c r="T431" s="85">
        <f t="shared" si="177"/>
        <v>333.23200000000003</v>
      </c>
      <c r="U431" s="84">
        <f t="shared" si="179"/>
        <v>0.61709629629629636</v>
      </c>
    </row>
    <row r="432" spans="1:21" x14ac:dyDescent="0.2">
      <c r="A432" s="6" t="s">
        <v>33</v>
      </c>
      <c r="B432" s="41">
        <v>28360</v>
      </c>
      <c r="C432" s="41">
        <v>915</v>
      </c>
      <c r="D432" s="41">
        <v>325</v>
      </c>
      <c r="E432" s="41">
        <v>49</v>
      </c>
      <c r="F432" s="44">
        <v>0.85</v>
      </c>
      <c r="G432" s="41">
        <v>367</v>
      </c>
      <c r="H432" s="41">
        <v>30</v>
      </c>
      <c r="I432" s="44">
        <v>0.92</v>
      </c>
      <c r="J432" s="41">
        <v>789</v>
      </c>
      <c r="K432" s="41">
        <v>104</v>
      </c>
      <c r="L432" s="44">
        <v>0.87</v>
      </c>
      <c r="M432" s="59">
        <v>1.3240000000000001</v>
      </c>
      <c r="N432" s="59">
        <v>0.79100000000000004</v>
      </c>
      <c r="O432" s="7">
        <v>23676</v>
      </c>
      <c r="P432" s="56">
        <f t="shared" si="174"/>
        <v>0.8348377997179125</v>
      </c>
      <c r="Q432" s="82">
        <f t="shared" si="175"/>
        <v>0.5083333333333333</v>
      </c>
      <c r="R432" s="83">
        <f t="shared" si="176"/>
        <v>297.375</v>
      </c>
      <c r="S432" s="84">
        <f t="shared" si="178"/>
        <v>0.47202380952380951</v>
      </c>
      <c r="T432" s="85">
        <f t="shared" si="177"/>
        <v>335.80500000000001</v>
      </c>
      <c r="U432" s="84">
        <f t="shared" si="179"/>
        <v>0.62186111111111109</v>
      </c>
    </row>
    <row r="433" spans="1:21" x14ac:dyDescent="0.2">
      <c r="A433" s="6" t="s">
        <v>34</v>
      </c>
      <c r="B433" s="7">
        <v>25460</v>
      </c>
      <c r="C433" s="7">
        <v>849</v>
      </c>
      <c r="D433" s="7">
        <v>322</v>
      </c>
      <c r="E433" s="7">
        <v>26</v>
      </c>
      <c r="F433" s="44">
        <v>0.92</v>
      </c>
      <c r="G433" s="7">
        <v>407</v>
      </c>
      <c r="H433" s="7">
        <v>22</v>
      </c>
      <c r="I433" s="44">
        <v>0.95</v>
      </c>
      <c r="J433" s="7">
        <v>825</v>
      </c>
      <c r="K433" s="7">
        <v>81</v>
      </c>
      <c r="L433" s="44">
        <v>0.9</v>
      </c>
      <c r="M433" s="59">
        <v>0.879</v>
      </c>
      <c r="N433" s="59">
        <v>7.4809999999999999</v>
      </c>
      <c r="O433" s="7">
        <v>20618</v>
      </c>
      <c r="P433" s="56">
        <f t="shared" si="174"/>
        <v>0.80981932443047921</v>
      </c>
      <c r="Q433" s="82">
        <f t="shared" si="175"/>
        <v>0.47166666666666668</v>
      </c>
      <c r="R433" s="83">
        <f t="shared" si="176"/>
        <v>273.37799999999999</v>
      </c>
      <c r="S433" s="84">
        <f t="shared" si="178"/>
        <v>0.43393333333333334</v>
      </c>
      <c r="T433" s="85">
        <f t="shared" si="177"/>
        <v>345.54300000000001</v>
      </c>
      <c r="U433" s="84">
        <f t="shared" si="179"/>
        <v>0.63989444444444443</v>
      </c>
    </row>
    <row r="434" spans="1:21" x14ac:dyDescent="0.2">
      <c r="A434" s="6" t="s">
        <v>35</v>
      </c>
      <c r="B434" s="36">
        <v>24774</v>
      </c>
      <c r="C434" s="7">
        <v>799</v>
      </c>
      <c r="D434" s="7">
        <v>367</v>
      </c>
      <c r="E434" s="7">
        <v>49</v>
      </c>
      <c r="F434" s="44">
        <v>0.87</v>
      </c>
      <c r="G434" s="7">
        <v>452</v>
      </c>
      <c r="H434" s="7">
        <v>21</v>
      </c>
      <c r="I434" s="44">
        <v>0.95</v>
      </c>
      <c r="J434" s="7">
        <v>970</v>
      </c>
      <c r="K434" s="7">
        <v>60</v>
      </c>
      <c r="L434" s="44">
        <v>0.94</v>
      </c>
      <c r="M434" s="59">
        <v>1.1319999999999999</v>
      </c>
      <c r="N434" s="59">
        <v>1.097</v>
      </c>
      <c r="O434" s="45">
        <v>20799</v>
      </c>
      <c r="P434" s="57">
        <f t="shared" si="174"/>
        <v>0.83954952773068536</v>
      </c>
      <c r="Q434" s="82">
        <f t="shared" si="175"/>
        <v>0.44388888888888889</v>
      </c>
      <c r="R434" s="83">
        <f t="shared" si="176"/>
        <v>293.233</v>
      </c>
      <c r="S434" s="84">
        <f t="shared" si="178"/>
        <v>0.46544920634920633</v>
      </c>
      <c r="T434" s="85">
        <f t="shared" si="177"/>
        <v>361.14800000000002</v>
      </c>
      <c r="U434" s="84">
        <f t="shared" si="179"/>
        <v>0.66879259259259261</v>
      </c>
    </row>
    <row r="435" spans="1:21" x14ac:dyDescent="0.2">
      <c r="A435" s="6" t="s">
        <v>36</v>
      </c>
      <c r="B435" s="50">
        <v>24410</v>
      </c>
      <c r="C435" s="47">
        <v>787</v>
      </c>
      <c r="D435" s="48">
        <v>296</v>
      </c>
      <c r="E435" s="48">
        <v>19</v>
      </c>
      <c r="F435" s="44">
        <v>0.93</v>
      </c>
      <c r="G435" s="48">
        <v>388</v>
      </c>
      <c r="H435" s="48">
        <v>13</v>
      </c>
      <c r="I435" s="44">
        <v>0.97</v>
      </c>
      <c r="J435" s="48">
        <v>840</v>
      </c>
      <c r="K435" s="48">
        <v>39</v>
      </c>
      <c r="L435" s="44">
        <v>0.95</v>
      </c>
      <c r="M435" s="59">
        <v>0.94699999999999995</v>
      </c>
      <c r="N435" s="59">
        <v>1.252</v>
      </c>
      <c r="O435" s="45">
        <v>20411</v>
      </c>
      <c r="P435" s="58">
        <f t="shared" si="174"/>
        <v>0.83617369930356411</v>
      </c>
      <c r="Q435" s="82">
        <f t="shared" si="175"/>
        <v>0.43722222222222223</v>
      </c>
      <c r="R435" s="83">
        <f t="shared" si="176"/>
        <v>232.952</v>
      </c>
      <c r="S435" s="84">
        <f t="shared" si="178"/>
        <v>0.36976507936507935</v>
      </c>
      <c r="T435" s="85">
        <f t="shared" si="177"/>
        <v>305.35599999999999</v>
      </c>
      <c r="U435" s="84">
        <f t="shared" si="179"/>
        <v>0.56547407407407402</v>
      </c>
    </row>
    <row r="436" spans="1:21" x14ac:dyDescent="0.2">
      <c r="A436" s="6" t="s">
        <v>37</v>
      </c>
      <c r="B436" s="49">
        <v>24820</v>
      </c>
      <c r="C436" s="7">
        <v>827</v>
      </c>
      <c r="D436" s="7">
        <v>270</v>
      </c>
      <c r="E436" s="7">
        <v>25</v>
      </c>
      <c r="F436" s="44">
        <v>0.91</v>
      </c>
      <c r="G436" s="7">
        <v>420</v>
      </c>
      <c r="H436" s="7">
        <v>13</v>
      </c>
      <c r="I436" s="44">
        <v>0.97</v>
      </c>
      <c r="J436" s="7">
        <v>873</v>
      </c>
      <c r="K436" s="7">
        <v>40</v>
      </c>
      <c r="L436" s="44">
        <v>0.95</v>
      </c>
      <c r="M436" s="59">
        <v>0.94599999999999995</v>
      </c>
      <c r="N436" s="59">
        <v>7.5730000000000004</v>
      </c>
      <c r="O436" s="7">
        <v>19471</v>
      </c>
      <c r="P436" s="58">
        <f t="shared" si="174"/>
        <v>0.78448831587429491</v>
      </c>
      <c r="Q436" s="82">
        <f t="shared" si="175"/>
        <v>0.45944444444444443</v>
      </c>
      <c r="R436" s="83">
        <f t="shared" si="176"/>
        <v>223.29</v>
      </c>
      <c r="S436" s="84">
        <f t="shared" si="178"/>
        <v>0.35442857142857143</v>
      </c>
      <c r="T436" s="85">
        <f t="shared" si="177"/>
        <v>347.34</v>
      </c>
      <c r="U436" s="84">
        <f t="shared" si="179"/>
        <v>0.64322222222222214</v>
      </c>
    </row>
    <row r="437" spans="1:21" x14ac:dyDescent="0.2">
      <c r="A437" s="6" t="s">
        <v>38</v>
      </c>
      <c r="B437" s="7">
        <v>26900</v>
      </c>
      <c r="C437" s="7">
        <v>868</v>
      </c>
      <c r="D437" s="7">
        <v>327</v>
      </c>
      <c r="E437" s="7">
        <v>28</v>
      </c>
      <c r="F437" s="44">
        <v>0.91</v>
      </c>
      <c r="G437" s="7">
        <v>458</v>
      </c>
      <c r="H437" s="7">
        <v>14</v>
      </c>
      <c r="I437" s="44">
        <v>0.97</v>
      </c>
      <c r="J437" s="7">
        <v>870</v>
      </c>
      <c r="K437" s="7">
        <v>45</v>
      </c>
      <c r="L437" s="44">
        <v>0.95</v>
      </c>
      <c r="M437" s="59">
        <v>0.95599999999999996</v>
      </c>
      <c r="N437" s="59">
        <v>12.198</v>
      </c>
      <c r="O437" s="7">
        <v>20395</v>
      </c>
      <c r="P437" s="58">
        <f t="shared" si="174"/>
        <v>0.75817843866171009</v>
      </c>
      <c r="Q437" s="82">
        <f t="shared" si="175"/>
        <v>0.48222222222222222</v>
      </c>
      <c r="R437" s="83">
        <f t="shared" si="176"/>
        <v>283.83600000000001</v>
      </c>
      <c r="S437" s="84">
        <f t="shared" si="178"/>
        <v>0.45053333333333334</v>
      </c>
      <c r="T437" s="85">
        <f t="shared" si="177"/>
        <v>397.54399999999998</v>
      </c>
      <c r="U437" s="84">
        <f t="shared" si="179"/>
        <v>0.73619259259259251</v>
      </c>
    </row>
    <row r="438" spans="1:21" x14ac:dyDescent="0.2">
      <c r="A438" s="6" t="s">
        <v>39</v>
      </c>
      <c r="B438" s="7">
        <v>27200</v>
      </c>
      <c r="C438" s="7">
        <v>907</v>
      </c>
      <c r="D438" s="7">
        <v>284</v>
      </c>
      <c r="E438" s="7">
        <v>19</v>
      </c>
      <c r="F438" s="44">
        <v>0.93</v>
      </c>
      <c r="G438" s="7">
        <v>457</v>
      </c>
      <c r="H438" s="7">
        <v>16</v>
      </c>
      <c r="I438" s="44">
        <v>0.96</v>
      </c>
      <c r="J438" s="7">
        <v>880</v>
      </c>
      <c r="K438" s="7">
        <v>67</v>
      </c>
      <c r="L438" s="44">
        <v>0.92</v>
      </c>
      <c r="M438" s="59">
        <v>1</v>
      </c>
      <c r="N438" s="59">
        <v>9.0809999999999995</v>
      </c>
      <c r="O438" s="7">
        <v>16030</v>
      </c>
      <c r="P438" s="58">
        <f t="shared" si="174"/>
        <v>0.58933823529411766</v>
      </c>
      <c r="Q438" s="82">
        <f t="shared" si="175"/>
        <v>0.50388888888888894</v>
      </c>
      <c r="R438" s="83">
        <f t="shared" si="176"/>
        <v>257.58800000000002</v>
      </c>
      <c r="S438" s="84">
        <f t="shared" si="178"/>
        <v>0.40886984126984133</v>
      </c>
      <c r="T438" s="85">
        <f t="shared" si="177"/>
        <v>414.49900000000002</v>
      </c>
      <c r="U438" s="84">
        <f t="shared" si="179"/>
        <v>0.76759074074074074</v>
      </c>
    </row>
    <row r="439" spans="1:21" ht="13.5" thickBot="1" x14ac:dyDescent="0.25">
      <c r="A439" s="6" t="s">
        <v>40</v>
      </c>
      <c r="B439" s="7">
        <v>26587</v>
      </c>
      <c r="C439" s="7">
        <v>858</v>
      </c>
      <c r="D439" s="7">
        <v>435</v>
      </c>
      <c r="E439" s="7">
        <v>12</v>
      </c>
      <c r="F439" s="44">
        <v>0.97</v>
      </c>
      <c r="G439" s="7">
        <v>484</v>
      </c>
      <c r="H439" s="7">
        <v>14</v>
      </c>
      <c r="I439" s="44">
        <v>0.97</v>
      </c>
      <c r="J439" s="7">
        <v>1010</v>
      </c>
      <c r="K439" s="7">
        <v>52</v>
      </c>
      <c r="L439" s="44">
        <v>0.95</v>
      </c>
      <c r="M439" s="60">
        <v>1.2769999999999999</v>
      </c>
      <c r="N439" s="60">
        <v>7.5629999999999997</v>
      </c>
      <c r="O439" s="7">
        <v>13678</v>
      </c>
      <c r="P439" s="58">
        <f t="shared" si="174"/>
        <v>0.51446195509083381</v>
      </c>
      <c r="Q439" s="82">
        <f t="shared" si="175"/>
        <v>0.47666666666666668</v>
      </c>
      <c r="R439" s="83">
        <f t="shared" si="176"/>
        <v>373.23</v>
      </c>
      <c r="S439" s="84">
        <f t="shared" si="178"/>
        <v>0.59242857142857142</v>
      </c>
      <c r="T439" s="85">
        <f t="shared" si="177"/>
        <v>415.27199999999999</v>
      </c>
      <c r="U439" s="84">
        <f t="shared" si="179"/>
        <v>0.76902222222222216</v>
      </c>
    </row>
    <row r="440" spans="1:21" ht="13.5" thickTop="1" x14ac:dyDescent="0.2">
      <c r="A440" s="9" t="s">
        <v>126</v>
      </c>
      <c r="B440" s="40">
        <f>SUM(B428:B439)</f>
        <v>319882</v>
      </c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49"/>
      <c r="N440" s="49"/>
      <c r="O440" s="40">
        <f>SUM(O428:O439)</f>
        <v>275435</v>
      </c>
      <c r="P440" s="10"/>
      <c r="Q440" s="86"/>
      <c r="R440" s="87"/>
      <c r="S440" s="88"/>
      <c r="T440" s="89"/>
      <c r="U440" s="88"/>
    </row>
    <row r="441" spans="1:21" ht="13.5" thickBot="1" x14ac:dyDescent="0.25">
      <c r="A441" s="12" t="s">
        <v>127</v>
      </c>
      <c r="B441" s="13">
        <f t="shared" ref="B441:K441" si="180">AVERAGE(B428:B439)</f>
        <v>26656.833333333332</v>
      </c>
      <c r="C441" s="13">
        <f t="shared" si="180"/>
        <v>873.83333333333337</v>
      </c>
      <c r="D441" s="13">
        <f t="shared" si="180"/>
        <v>333.41666666666669</v>
      </c>
      <c r="E441" s="13">
        <f t="shared" si="180"/>
        <v>26.666666666666668</v>
      </c>
      <c r="F441" s="52">
        <f>AVERAGE(F428:F439)</f>
        <v>0.91666666666666663</v>
      </c>
      <c r="G441" s="13">
        <f>AVERAGE(G428:G439)</f>
        <v>415.5</v>
      </c>
      <c r="H441" s="13">
        <f>AVERAGE(H428:H439)</f>
        <v>17.416666666666668</v>
      </c>
      <c r="I441" s="52">
        <f>AVERAGE(I428:I439)</f>
        <v>0.95750000000000002</v>
      </c>
      <c r="J441" s="13">
        <f t="shared" si="180"/>
        <v>879.33333333333337</v>
      </c>
      <c r="K441" s="13">
        <f t="shared" si="180"/>
        <v>60.25</v>
      </c>
      <c r="L441" s="52">
        <f>AVERAGE(L428:L439)</f>
        <v>0.92916666666666659</v>
      </c>
      <c r="M441" s="34">
        <f>AVERAGE(M428:M439)</f>
        <v>9.9615833333333352</v>
      </c>
      <c r="N441" s="34">
        <f>AVERAGE(N428:N439)</f>
        <v>8.2928333333333342</v>
      </c>
      <c r="O441" s="13">
        <f>AVERAGE(O429:O439)</f>
        <v>22065.454545454544</v>
      </c>
      <c r="P441" s="18">
        <f>AVERAGE(P428:P439)</f>
        <v>0.86051118156876349</v>
      </c>
      <c r="Q441" s="82">
        <f>C441/$C$2</f>
        <v>0.48546296296296299</v>
      </c>
      <c r="R441" s="83">
        <f>(C441*D441)/1000</f>
        <v>291.35059722222223</v>
      </c>
      <c r="S441" s="84">
        <f t="shared" si="178"/>
        <v>0.46246126543209881</v>
      </c>
      <c r="T441" s="85">
        <f>(C441*G441)/1000</f>
        <v>363.07774999999998</v>
      </c>
      <c r="U441" s="84">
        <f t="shared" si="179"/>
        <v>0.6723662037037037</v>
      </c>
    </row>
    <row r="442" spans="1:21" ht="13.5" thickTop="1" x14ac:dyDescent="0.2"/>
    <row r="443" spans="1:21" ht="13.5" thickBot="1" x14ac:dyDescent="0.25"/>
    <row r="444" spans="1:21" ht="13.5" thickTop="1" x14ac:dyDescent="0.2">
      <c r="A444" s="27" t="s">
        <v>5</v>
      </c>
      <c r="B444" s="63" t="s">
        <v>6</v>
      </c>
      <c r="C444" s="63" t="s">
        <v>6</v>
      </c>
      <c r="D444" s="63" t="s">
        <v>49</v>
      </c>
      <c r="E444" s="63" t="s">
        <v>50</v>
      </c>
      <c r="F444" s="38" t="s">
        <v>2</v>
      </c>
      <c r="G444" s="63" t="s">
        <v>51</v>
      </c>
      <c r="H444" s="63" t="s">
        <v>52</v>
      </c>
      <c r="I444" s="38" t="s">
        <v>3</v>
      </c>
      <c r="J444" s="63" t="s">
        <v>53</v>
      </c>
      <c r="K444" s="63" t="s">
        <v>54</v>
      </c>
      <c r="L444" s="38" t="s">
        <v>14</v>
      </c>
      <c r="M444" s="63" t="s">
        <v>122</v>
      </c>
      <c r="N444" s="63" t="s">
        <v>123</v>
      </c>
      <c r="O444" s="28" t="s">
        <v>63</v>
      </c>
      <c r="P444" s="28" t="s">
        <v>55</v>
      </c>
      <c r="Q444" s="74" t="s">
        <v>16</v>
      </c>
      <c r="R444" s="75" t="s">
        <v>17</v>
      </c>
      <c r="S444" s="76" t="s">
        <v>18</v>
      </c>
      <c r="T444" s="77" t="s">
        <v>16</v>
      </c>
      <c r="U444" s="76" t="s">
        <v>16</v>
      </c>
    </row>
    <row r="445" spans="1:21" ht="13.5" thickBot="1" x14ac:dyDescent="0.25">
      <c r="A445" s="29" t="s">
        <v>128</v>
      </c>
      <c r="B445" s="30" t="s">
        <v>20</v>
      </c>
      <c r="C445" s="31" t="s">
        <v>21</v>
      </c>
      <c r="D445" s="30" t="s">
        <v>57</v>
      </c>
      <c r="E445" s="30" t="s">
        <v>57</v>
      </c>
      <c r="F445" s="39" t="s">
        <v>23</v>
      </c>
      <c r="G445" s="30" t="s">
        <v>57</v>
      </c>
      <c r="H445" s="30" t="s">
        <v>57</v>
      </c>
      <c r="I445" s="39" t="s">
        <v>23</v>
      </c>
      <c r="J445" s="30" t="s">
        <v>57</v>
      </c>
      <c r="K445" s="30" t="s">
        <v>57</v>
      </c>
      <c r="L445" s="39" t="s">
        <v>23</v>
      </c>
      <c r="M445" s="31" t="s">
        <v>125</v>
      </c>
      <c r="N445" s="31" t="s">
        <v>125</v>
      </c>
      <c r="O445" s="31" t="s">
        <v>65</v>
      </c>
      <c r="P445" s="72" t="s">
        <v>24</v>
      </c>
      <c r="Q445" s="78" t="s">
        <v>6</v>
      </c>
      <c r="R445" s="79" t="s">
        <v>25</v>
      </c>
      <c r="S445" s="80" t="s">
        <v>26</v>
      </c>
      <c r="T445" s="81" t="s">
        <v>27</v>
      </c>
      <c r="U445" s="80" t="s">
        <v>28</v>
      </c>
    </row>
    <row r="446" spans="1:21" ht="13.5" thickTop="1" x14ac:dyDescent="0.2">
      <c r="A446" s="6" t="s">
        <v>29</v>
      </c>
      <c r="B446" s="7">
        <v>28571</v>
      </c>
      <c r="C446" s="7">
        <v>922</v>
      </c>
      <c r="D446" s="7">
        <v>450</v>
      </c>
      <c r="E446" s="7">
        <v>18</v>
      </c>
      <c r="F446" s="61">
        <v>0.96</v>
      </c>
      <c r="G446" s="7">
        <v>559</v>
      </c>
      <c r="H446" s="7">
        <v>20</v>
      </c>
      <c r="I446" s="61">
        <v>0.97</v>
      </c>
      <c r="J446" s="7">
        <v>1071</v>
      </c>
      <c r="K446" s="7">
        <v>86</v>
      </c>
      <c r="L446" s="61">
        <v>0.92</v>
      </c>
      <c r="M446" s="59">
        <v>1.2</v>
      </c>
      <c r="N446" s="59">
        <v>1.3</v>
      </c>
      <c r="O446" s="2">
        <v>21743</v>
      </c>
      <c r="P446" s="68">
        <f t="shared" ref="P446:P457" si="181">O446/B446</f>
        <v>0.76101641524622865</v>
      </c>
      <c r="Q446" s="82">
        <f t="shared" ref="Q446:Q457" si="182">C446/$C$2</f>
        <v>0.51222222222222225</v>
      </c>
      <c r="R446" s="83">
        <f t="shared" ref="R446:R457" si="183">(C446*D446)/1000</f>
        <v>414.9</v>
      </c>
      <c r="S446" s="84">
        <f>(R446)/$E$3</f>
        <v>0.65857142857142859</v>
      </c>
      <c r="T446" s="85">
        <f t="shared" ref="T446:T457" si="184">(C446*G446)/1000</f>
        <v>515.39800000000002</v>
      </c>
      <c r="U446" s="84">
        <f>(T446)/$G$3</f>
        <v>0.95444074074074081</v>
      </c>
    </row>
    <row r="447" spans="1:21" x14ac:dyDescent="0.2">
      <c r="A447" s="6" t="s">
        <v>30</v>
      </c>
      <c r="B447" s="7">
        <v>24800</v>
      </c>
      <c r="C447" s="7">
        <v>886</v>
      </c>
      <c r="D447" s="7">
        <v>320</v>
      </c>
      <c r="E447" s="7">
        <v>33</v>
      </c>
      <c r="F447" s="61">
        <v>0.9</v>
      </c>
      <c r="G447" s="7">
        <v>410</v>
      </c>
      <c r="H447" s="7">
        <v>34</v>
      </c>
      <c r="I447" s="61">
        <v>0.92</v>
      </c>
      <c r="J447" s="7">
        <v>856</v>
      </c>
      <c r="K447" s="7">
        <v>138</v>
      </c>
      <c r="L447" s="61">
        <v>0.84</v>
      </c>
      <c r="M447" s="59">
        <v>1</v>
      </c>
      <c r="N447" s="59" t="s">
        <v>129</v>
      </c>
      <c r="O447" s="70">
        <v>20826</v>
      </c>
      <c r="P447" s="68">
        <f t="shared" si="181"/>
        <v>0.839758064516129</v>
      </c>
      <c r="Q447" s="82">
        <f t="shared" si="182"/>
        <v>0.49222222222222223</v>
      </c>
      <c r="R447" s="83">
        <f t="shared" si="183"/>
        <v>283.52</v>
      </c>
      <c r="S447" s="84">
        <f t="shared" ref="S447:S459" si="185">(R447)/$E$3</f>
        <v>0.450031746031746</v>
      </c>
      <c r="T447" s="85">
        <f t="shared" si="184"/>
        <v>363.26</v>
      </c>
      <c r="U447" s="84">
        <f t="shared" ref="U447:U459" si="186">(T447)/$G$3</f>
        <v>0.67270370370370369</v>
      </c>
    </row>
    <row r="448" spans="1:21" x14ac:dyDescent="0.2">
      <c r="A448" s="6" t="s">
        <v>31</v>
      </c>
      <c r="B448" s="7">
        <v>27300</v>
      </c>
      <c r="C448" s="7">
        <v>881</v>
      </c>
      <c r="D448" s="7">
        <v>342</v>
      </c>
      <c r="E448" s="7">
        <v>27</v>
      </c>
      <c r="F448" s="61">
        <v>0.92</v>
      </c>
      <c r="G448" s="7">
        <v>450</v>
      </c>
      <c r="H448" s="7">
        <v>22</v>
      </c>
      <c r="I448" s="61">
        <v>0.95</v>
      </c>
      <c r="J448" s="7">
        <v>898</v>
      </c>
      <c r="K448" s="7">
        <v>80</v>
      </c>
      <c r="L448" s="61">
        <v>0.91</v>
      </c>
      <c r="M448" s="59">
        <v>0.9</v>
      </c>
      <c r="N448" s="59">
        <v>5.4</v>
      </c>
      <c r="O448" s="70">
        <v>22695</v>
      </c>
      <c r="P448" s="68">
        <f t="shared" si="181"/>
        <v>0.83131868131868136</v>
      </c>
      <c r="Q448" s="82">
        <f t="shared" si="182"/>
        <v>0.48944444444444446</v>
      </c>
      <c r="R448" s="83">
        <f t="shared" si="183"/>
        <v>301.30200000000002</v>
      </c>
      <c r="S448" s="84">
        <f t="shared" si="185"/>
        <v>0.47825714285714288</v>
      </c>
      <c r="T448" s="85">
        <f t="shared" si="184"/>
        <v>396.45</v>
      </c>
      <c r="U448" s="84">
        <f t="shared" si="186"/>
        <v>0.73416666666666663</v>
      </c>
    </row>
    <row r="449" spans="1:21" x14ac:dyDescent="0.2">
      <c r="A449" s="6" t="s">
        <v>32</v>
      </c>
      <c r="B449" s="36">
        <v>26601</v>
      </c>
      <c r="C449" s="36">
        <v>887</v>
      </c>
      <c r="D449" s="36">
        <v>318</v>
      </c>
      <c r="E449" s="36">
        <v>13</v>
      </c>
      <c r="F449" s="61">
        <v>0.96</v>
      </c>
      <c r="G449" s="7">
        <v>426</v>
      </c>
      <c r="H449" s="7">
        <v>15</v>
      </c>
      <c r="I449" s="61">
        <v>0.96</v>
      </c>
      <c r="J449" s="7">
        <v>826</v>
      </c>
      <c r="K449" s="7">
        <v>46</v>
      </c>
      <c r="L449" s="61">
        <v>0.94</v>
      </c>
      <c r="M449" s="59">
        <v>6.4</v>
      </c>
      <c r="N449" s="59">
        <v>7.4</v>
      </c>
      <c r="O449" s="70">
        <v>20528</v>
      </c>
      <c r="P449" s="68">
        <f t="shared" si="181"/>
        <v>0.77170031201834521</v>
      </c>
      <c r="Q449" s="82">
        <f t="shared" si="182"/>
        <v>0.49277777777777776</v>
      </c>
      <c r="R449" s="83">
        <f t="shared" si="183"/>
        <v>282.06599999999997</v>
      </c>
      <c r="S449" s="84">
        <f t="shared" si="185"/>
        <v>0.44772380952380947</v>
      </c>
      <c r="T449" s="85">
        <f t="shared" si="184"/>
        <v>377.86200000000002</v>
      </c>
      <c r="U449" s="84">
        <f t="shared" si="186"/>
        <v>0.6997444444444445</v>
      </c>
    </row>
    <row r="450" spans="1:21" x14ac:dyDescent="0.2">
      <c r="A450" s="65" t="s">
        <v>33</v>
      </c>
      <c r="B450" s="64">
        <v>25699</v>
      </c>
      <c r="C450" s="64">
        <v>829</v>
      </c>
      <c r="D450" s="64">
        <v>371</v>
      </c>
      <c r="E450" s="64">
        <v>12</v>
      </c>
      <c r="F450" s="61">
        <v>0.97</v>
      </c>
      <c r="G450" s="41">
        <v>446</v>
      </c>
      <c r="H450" s="41">
        <v>13</v>
      </c>
      <c r="I450" s="61">
        <v>0.97</v>
      </c>
      <c r="J450" s="66">
        <v>857</v>
      </c>
      <c r="K450" s="41">
        <v>40</v>
      </c>
      <c r="L450" s="61">
        <v>0.95</v>
      </c>
      <c r="M450" s="59">
        <v>1.1000000000000001</v>
      </c>
      <c r="N450" s="59">
        <v>4.5999999999999996</v>
      </c>
      <c r="O450" s="70">
        <v>21565</v>
      </c>
      <c r="P450" s="68">
        <f t="shared" si="181"/>
        <v>0.83913770963850731</v>
      </c>
      <c r="Q450" s="82">
        <f t="shared" si="182"/>
        <v>0.46055555555555555</v>
      </c>
      <c r="R450" s="83">
        <f t="shared" si="183"/>
        <v>307.55900000000003</v>
      </c>
      <c r="S450" s="84">
        <f t="shared" si="185"/>
        <v>0.48818888888888895</v>
      </c>
      <c r="T450" s="85">
        <f t="shared" si="184"/>
        <v>369.73399999999998</v>
      </c>
      <c r="U450" s="84">
        <f t="shared" si="186"/>
        <v>0.68469259259259252</v>
      </c>
    </row>
    <row r="451" spans="1:21" x14ac:dyDescent="0.2">
      <c r="A451" s="65" t="s">
        <v>34</v>
      </c>
      <c r="B451" s="7">
        <v>24080</v>
      </c>
      <c r="C451" s="7">
        <v>803</v>
      </c>
      <c r="D451" s="7">
        <v>448</v>
      </c>
      <c r="E451" s="7">
        <v>44</v>
      </c>
      <c r="F451" s="53">
        <v>0.9</v>
      </c>
      <c r="G451" s="7">
        <v>498</v>
      </c>
      <c r="H451" s="7">
        <v>21</v>
      </c>
      <c r="I451" s="53">
        <v>0.96</v>
      </c>
      <c r="J451" s="7">
        <v>944</v>
      </c>
      <c r="K451" s="7">
        <v>71</v>
      </c>
      <c r="L451" s="53">
        <v>0.92</v>
      </c>
      <c r="M451" s="43">
        <v>1.3</v>
      </c>
      <c r="N451" s="43">
        <v>3.2</v>
      </c>
      <c r="O451" s="71">
        <v>20913</v>
      </c>
      <c r="P451" s="69">
        <f t="shared" si="181"/>
        <v>0.86848006644518272</v>
      </c>
      <c r="Q451" s="82">
        <f t="shared" si="182"/>
        <v>0.44611111111111112</v>
      </c>
      <c r="R451" s="83">
        <f t="shared" si="183"/>
        <v>359.74400000000003</v>
      </c>
      <c r="S451" s="84">
        <f t="shared" si="185"/>
        <v>0.57102222222222232</v>
      </c>
      <c r="T451" s="85">
        <f t="shared" si="184"/>
        <v>399.89400000000001</v>
      </c>
      <c r="U451" s="84">
        <f t="shared" si="186"/>
        <v>0.74054444444444445</v>
      </c>
    </row>
    <row r="452" spans="1:21" x14ac:dyDescent="0.2">
      <c r="A452" s="37" t="s">
        <v>35</v>
      </c>
      <c r="B452" s="7">
        <v>23795</v>
      </c>
      <c r="C452" s="64">
        <v>767.58100000000002</v>
      </c>
      <c r="D452" s="64">
        <v>356.8</v>
      </c>
      <c r="E452" s="64">
        <v>37.799999999999997</v>
      </c>
      <c r="F452" s="67">
        <v>0.89</v>
      </c>
      <c r="G452" s="64">
        <v>444</v>
      </c>
      <c r="H452" s="64">
        <v>22.6</v>
      </c>
      <c r="I452" s="44">
        <v>0.95</v>
      </c>
      <c r="J452" s="64">
        <v>821.8</v>
      </c>
      <c r="K452" s="64">
        <v>70.599999999999994</v>
      </c>
      <c r="L452" s="61">
        <v>0.91</v>
      </c>
      <c r="M452" s="7">
        <v>1.127</v>
      </c>
      <c r="N452" s="7">
        <v>3</v>
      </c>
      <c r="O452" s="70">
        <v>21673</v>
      </c>
      <c r="P452" s="64">
        <f t="shared" si="181"/>
        <v>0.91082160117671784</v>
      </c>
      <c r="Q452" s="82">
        <f t="shared" si="182"/>
        <v>0.42643388888888889</v>
      </c>
      <c r="R452" s="83">
        <f t="shared" si="183"/>
        <v>273.87290080000002</v>
      </c>
      <c r="S452" s="84">
        <f t="shared" si="185"/>
        <v>0.43471889015873022</v>
      </c>
      <c r="T452" s="85">
        <f t="shared" si="184"/>
        <v>340.80596400000002</v>
      </c>
      <c r="U452" s="84">
        <f t="shared" si="186"/>
        <v>0.63112215555555562</v>
      </c>
    </row>
    <row r="453" spans="1:21" x14ac:dyDescent="0.2">
      <c r="A453" s="6" t="s">
        <v>36</v>
      </c>
      <c r="B453" s="62">
        <v>24255</v>
      </c>
      <c r="C453" s="64">
        <v>782</v>
      </c>
      <c r="D453" s="64">
        <v>285</v>
      </c>
      <c r="E453" s="64">
        <v>35</v>
      </c>
      <c r="F453" s="64">
        <v>88</v>
      </c>
      <c r="G453" s="64">
        <v>353</v>
      </c>
      <c r="H453" s="64">
        <v>19</v>
      </c>
      <c r="I453" s="61">
        <v>0.95</v>
      </c>
      <c r="J453" s="64">
        <v>752</v>
      </c>
      <c r="K453" s="64">
        <v>57</v>
      </c>
      <c r="L453" s="61">
        <v>0.92</v>
      </c>
      <c r="M453" s="59">
        <v>1</v>
      </c>
      <c r="N453" s="59">
        <v>2.6</v>
      </c>
      <c r="O453" s="70">
        <v>19730</v>
      </c>
      <c r="P453" s="68">
        <f t="shared" si="181"/>
        <v>0.81344052772624198</v>
      </c>
      <c r="Q453" s="82">
        <f t="shared" si="182"/>
        <v>0.43444444444444447</v>
      </c>
      <c r="R453" s="83">
        <f t="shared" si="183"/>
        <v>222.87</v>
      </c>
      <c r="S453" s="84">
        <f t="shared" si="185"/>
        <v>0.35376190476190478</v>
      </c>
      <c r="T453" s="85">
        <f t="shared" si="184"/>
        <v>276.04599999999999</v>
      </c>
      <c r="U453" s="84">
        <f t="shared" si="186"/>
        <v>0.51119629629629626</v>
      </c>
    </row>
    <row r="454" spans="1:21" x14ac:dyDescent="0.2">
      <c r="A454" s="6" t="s">
        <v>37</v>
      </c>
      <c r="B454" s="49">
        <v>26176</v>
      </c>
      <c r="C454" s="64">
        <v>873</v>
      </c>
      <c r="D454" s="64">
        <v>290</v>
      </c>
      <c r="E454" s="64">
        <v>35</v>
      </c>
      <c r="F454" s="64">
        <v>88</v>
      </c>
      <c r="G454" s="64">
        <v>371</v>
      </c>
      <c r="H454" s="64">
        <v>17</v>
      </c>
      <c r="I454" s="61">
        <v>0.95</v>
      </c>
      <c r="J454" s="64">
        <v>763</v>
      </c>
      <c r="K454" s="64">
        <v>52</v>
      </c>
      <c r="L454" s="61">
        <v>0.93</v>
      </c>
      <c r="M454" s="59">
        <v>1.3</v>
      </c>
      <c r="N454" s="59" t="s">
        <v>130</v>
      </c>
      <c r="O454" s="70">
        <v>19443</v>
      </c>
      <c r="P454" s="68">
        <f t="shared" si="181"/>
        <v>0.74277964547677267</v>
      </c>
      <c r="Q454" s="82">
        <f t="shared" si="182"/>
        <v>0.48499999999999999</v>
      </c>
      <c r="R454" s="83">
        <f t="shared" si="183"/>
        <v>253.17</v>
      </c>
      <c r="S454" s="84">
        <f t="shared" si="185"/>
        <v>0.40185714285714286</v>
      </c>
      <c r="T454" s="85">
        <f t="shared" si="184"/>
        <v>323.88299999999998</v>
      </c>
      <c r="U454" s="84">
        <f t="shared" si="186"/>
        <v>0.59978333333333333</v>
      </c>
    </row>
    <row r="455" spans="1:21" x14ac:dyDescent="0.2">
      <c r="A455" s="6" t="s">
        <v>38</v>
      </c>
      <c r="B455" s="7">
        <v>26424</v>
      </c>
      <c r="C455" s="7">
        <v>852.38699999999994</v>
      </c>
      <c r="D455" s="7">
        <v>367.625</v>
      </c>
      <c r="E455" s="7">
        <v>33.875</v>
      </c>
      <c r="F455" s="61">
        <v>0.91</v>
      </c>
      <c r="G455" s="7">
        <v>488</v>
      </c>
      <c r="H455" s="7">
        <v>18</v>
      </c>
      <c r="I455" s="61">
        <v>0.96</v>
      </c>
      <c r="J455" s="7">
        <v>974</v>
      </c>
      <c r="K455" s="7">
        <v>45</v>
      </c>
      <c r="L455" s="61">
        <v>0.95</v>
      </c>
      <c r="M455" s="59">
        <v>1.1000000000000001</v>
      </c>
      <c r="N455" s="59">
        <v>6.6</v>
      </c>
      <c r="O455" s="70">
        <v>23606</v>
      </c>
      <c r="P455" s="68">
        <f t="shared" si="181"/>
        <v>0.89335452618831368</v>
      </c>
      <c r="Q455" s="82">
        <f t="shared" si="182"/>
        <v>0.47354833333333329</v>
      </c>
      <c r="R455" s="83">
        <f t="shared" si="183"/>
        <v>313.358770875</v>
      </c>
      <c r="S455" s="84">
        <f t="shared" si="185"/>
        <v>0.49739487440476193</v>
      </c>
      <c r="T455" s="85">
        <f t="shared" si="184"/>
        <v>415.964856</v>
      </c>
      <c r="U455" s="84">
        <f t="shared" si="186"/>
        <v>0.77030528888888894</v>
      </c>
    </row>
    <row r="456" spans="1:21" x14ac:dyDescent="0.2">
      <c r="A456" s="6" t="s">
        <v>39</v>
      </c>
      <c r="B456" s="7">
        <v>25690</v>
      </c>
      <c r="C456" s="7">
        <v>856</v>
      </c>
      <c r="D456" s="7">
        <v>336</v>
      </c>
      <c r="E456" s="7">
        <v>10</v>
      </c>
      <c r="F456" s="61">
        <v>0.97</v>
      </c>
      <c r="G456" s="7">
        <v>401</v>
      </c>
      <c r="H456" s="7">
        <v>6</v>
      </c>
      <c r="I456" s="61">
        <v>0.98</v>
      </c>
      <c r="J456" s="7">
        <v>815</v>
      </c>
      <c r="K456" s="7">
        <v>25</v>
      </c>
      <c r="L456" s="61">
        <v>0.97</v>
      </c>
      <c r="M456" s="59">
        <v>1.1000000000000001</v>
      </c>
      <c r="N456" s="59">
        <v>10.8</v>
      </c>
      <c r="O456" s="70">
        <v>23807</v>
      </c>
      <c r="P456" s="68">
        <f t="shared" si="181"/>
        <v>0.92670299727520433</v>
      </c>
      <c r="Q456" s="82">
        <f t="shared" si="182"/>
        <v>0.47555555555555556</v>
      </c>
      <c r="R456" s="83">
        <f t="shared" si="183"/>
        <v>287.61599999999999</v>
      </c>
      <c r="S456" s="84">
        <f t="shared" si="185"/>
        <v>0.45653333333333329</v>
      </c>
      <c r="T456" s="85">
        <f t="shared" si="184"/>
        <v>343.25599999999997</v>
      </c>
      <c r="U456" s="84">
        <f t="shared" si="186"/>
        <v>0.63565925925925926</v>
      </c>
    </row>
    <row r="457" spans="1:21" ht="13.5" thickBot="1" x14ac:dyDescent="0.25">
      <c r="A457" s="6" t="s">
        <v>40</v>
      </c>
      <c r="B457" s="7">
        <v>22637</v>
      </c>
      <c r="C457" s="7">
        <v>730</v>
      </c>
      <c r="D457" s="7">
        <v>397</v>
      </c>
      <c r="E457" s="7">
        <v>9</v>
      </c>
      <c r="F457" s="61">
        <v>0.96</v>
      </c>
      <c r="G457" s="7">
        <v>409</v>
      </c>
      <c r="H457" s="7">
        <v>9</v>
      </c>
      <c r="I457" s="61">
        <v>0.96</v>
      </c>
      <c r="J457" s="7">
        <v>923</v>
      </c>
      <c r="K457" s="7">
        <v>29</v>
      </c>
      <c r="L457" s="61">
        <v>0.97</v>
      </c>
      <c r="M457" s="73">
        <v>138.4</v>
      </c>
      <c r="N457" s="73">
        <v>15.5</v>
      </c>
      <c r="O457" s="70">
        <v>21736</v>
      </c>
      <c r="P457" s="68">
        <f t="shared" si="181"/>
        <v>0.96019790608296152</v>
      </c>
      <c r="Q457" s="82">
        <f t="shared" si="182"/>
        <v>0.40555555555555556</v>
      </c>
      <c r="R457" s="83">
        <f t="shared" si="183"/>
        <v>289.81</v>
      </c>
      <c r="S457" s="84">
        <f t="shared" si="185"/>
        <v>0.46001587301587304</v>
      </c>
      <c r="T457" s="85">
        <f t="shared" si="184"/>
        <v>298.57</v>
      </c>
      <c r="U457" s="84">
        <f t="shared" si="186"/>
        <v>0.5529074074074074</v>
      </c>
    </row>
    <row r="458" spans="1:21" ht="13.5" thickTop="1" x14ac:dyDescent="0.2">
      <c r="A458" s="9" t="s">
        <v>131</v>
      </c>
      <c r="B458" s="40">
        <f>SUM(B446:B457)</f>
        <v>306028</v>
      </c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49"/>
      <c r="N458" s="49"/>
      <c r="O458" s="40">
        <f>SUM(O446:O457)</f>
        <v>258265</v>
      </c>
      <c r="P458" s="49"/>
      <c r="Q458" s="86"/>
      <c r="R458" s="87"/>
      <c r="S458" s="88"/>
      <c r="T458" s="89"/>
      <c r="U458" s="88"/>
    </row>
    <row r="459" spans="1:21" ht="13.5" thickBot="1" x14ac:dyDescent="0.25">
      <c r="A459" s="12" t="s">
        <v>132</v>
      </c>
      <c r="B459" s="13">
        <f t="shared" ref="B459:K459" si="187">AVERAGE(B446:B457)</f>
        <v>25502.333333333332</v>
      </c>
      <c r="C459" s="13">
        <f t="shared" si="187"/>
        <v>839.08066666666673</v>
      </c>
      <c r="D459" s="13">
        <f t="shared" si="187"/>
        <v>356.78541666666666</v>
      </c>
      <c r="E459" s="13">
        <f t="shared" si="187"/>
        <v>25.639583333333334</v>
      </c>
      <c r="F459" s="52">
        <f>AVERAGE(F446:F457)</f>
        <v>15.445</v>
      </c>
      <c r="G459" s="13">
        <f>AVERAGE(G446:G457)</f>
        <v>437.91666666666669</v>
      </c>
      <c r="H459" s="13">
        <f>AVERAGE(H446:H457)</f>
        <v>18.05</v>
      </c>
      <c r="I459" s="52">
        <f>AVERAGE(I446:I457)</f>
        <v>0.95666666666666667</v>
      </c>
      <c r="J459" s="13">
        <f t="shared" si="187"/>
        <v>875.06666666666661</v>
      </c>
      <c r="K459" s="13">
        <f t="shared" si="187"/>
        <v>61.633333333333333</v>
      </c>
      <c r="L459" s="52">
        <f>AVERAGE(L446:L457)</f>
        <v>0.9275000000000001</v>
      </c>
      <c r="M459" s="34">
        <f>AVERAGE(M446:M457)</f>
        <v>12.993916666666669</v>
      </c>
      <c r="N459" s="34">
        <f>AVERAGE(N446:N457)</f>
        <v>6.0400000000000009</v>
      </c>
      <c r="O459" s="13">
        <f>AVERAGE(O447:O457)</f>
        <v>21502</v>
      </c>
      <c r="P459" s="18">
        <f>AVERAGE(P446:P457)</f>
        <v>0.84655903775910701</v>
      </c>
      <c r="Q459" s="103">
        <f>C459/$C$2</f>
        <v>0.46615592592592597</v>
      </c>
      <c r="R459" s="104">
        <f>(C459*D459)/1000</f>
        <v>299.37174527361117</v>
      </c>
      <c r="S459" s="105">
        <f t="shared" si="185"/>
        <v>0.47519324646604949</v>
      </c>
      <c r="T459" s="106">
        <f>(C459*G459)/1000</f>
        <v>367.44740861111114</v>
      </c>
      <c r="U459" s="105">
        <f t="shared" si="186"/>
        <v>0.68045816409465032</v>
      </c>
    </row>
    <row r="460" spans="1:21" ht="13.5" thickTop="1" x14ac:dyDescent="0.2"/>
  </sheetData>
  <phoneticPr fontId="0" type="noConversion"/>
  <conditionalFormatting sqref="E7:E18">
    <cfRule type="cellIs" dxfId="108" priority="165" stopIfTrue="1" operator="greaterThanOrEqual">
      <formula>80</formula>
    </cfRule>
  </conditionalFormatting>
  <conditionalFormatting sqref="E338:E349 E356:E367 E374:E385 E392:E403 E410:E421 E428:E439 E455:E457 E446:E451">
    <cfRule type="cellIs" dxfId="107" priority="164" stopIfTrue="1" operator="greaterThan">
      <formula>35</formula>
    </cfRule>
  </conditionalFormatting>
  <conditionalFormatting sqref="K356:K367 K374:K385 K392:K403 K410:K421 K428:K439 K455:K457 K446:K450 K338:K349">
    <cfRule type="cellIs" dxfId="106" priority="163" stopIfTrue="1" operator="greaterThan">
      <formula>125</formula>
    </cfRule>
  </conditionalFormatting>
  <conditionalFormatting sqref="H338:H349 H356:H367 H374:H385 H392:H403 H410:H421 H428:H439 H455:H457 H446:H450">
    <cfRule type="cellIs" dxfId="105" priority="162" stopIfTrue="1" operator="greaterThan">
      <formula>25</formula>
    </cfRule>
  </conditionalFormatting>
  <conditionalFormatting sqref="N428:N439">
    <cfRule type="cellIs" dxfId="104" priority="125" stopIfTrue="1" operator="greaterThan">
      <formula>50</formula>
    </cfRule>
  </conditionalFormatting>
  <conditionalFormatting sqref="Q446:Q457 S446:S457 U446:U457">
    <cfRule type="cellIs" dxfId="103" priority="105" operator="between">
      <formula>80%</formula>
      <formula>200%</formula>
    </cfRule>
  </conditionalFormatting>
  <conditionalFormatting sqref="Q459">
    <cfRule type="cellIs" dxfId="102" priority="103" operator="between">
      <formula>80%</formula>
      <formula>200%</formula>
    </cfRule>
  </conditionalFormatting>
  <conditionalFormatting sqref="S459">
    <cfRule type="cellIs" dxfId="101" priority="102" operator="between">
      <formula>80%</formula>
      <formula>200%</formula>
    </cfRule>
  </conditionalFormatting>
  <conditionalFormatting sqref="U459">
    <cfRule type="cellIs" dxfId="100" priority="101" operator="between">
      <formula>80%</formula>
      <formula>200%</formula>
    </cfRule>
  </conditionalFormatting>
  <conditionalFormatting sqref="Q428:Q439 S428:S439 U428:U439">
    <cfRule type="cellIs" dxfId="95" priority="96" operator="between">
      <formula>80%</formula>
      <formula>200%</formula>
    </cfRule>
  </conditionalFormatting>
  <conditionalFormatting sqref="Q441">
    <cfRule type="cellIs" dxfId="94" priority="95" operator="between">
      <formula>80%</formula>
      <formula>200%</formula>
    </cfRule>
  </conditionalFormatting>
  <conditionalFormatting sqref="S441">
    <cfRule type="cellIs" dxfId="93" priority="94" operator="between">
      <formula>80%</formula>
      <formula>200%</formula>
    </cfRule>
  </conditionalFormatting>
  <conditionalFormatting sqref="U441">
    <cfRule type="cellIs" dxfId="92" priority="93" operator="between">
      <formula>80%</formula>
      <formula>200%</formula>
    </cfRule>
  </conditionalFormatting>
  <conditionalFormatting sqref="Q410:Q421 S410:S421 U410:U421">
    <cfRule type="cellIs" dxfId="91" priority="92" operator="between">
      <formula>80%</formula>
      <formula>200%</formula>
    </cfRule>
  </conditionalFormatting>
  <conditionalFormatting sqref="Q423">
    <cfRule type="cellIs" dxfId="90" priority="91" operator="between">
      <formula>80%</formula>
      <formula>200%</formula>
    </cfRule>
  </conditionalFormatting>
  <conditionalFormatting sqref="S423">
    <cfRule type="cellIs" dxfId="89" priority="90" operator="between">
      <formula>80%</formula>
      <formula>200%</formula>
    </cfRule>
  </conditionalFormatting>
  <conditionalFormatting sqref="U423">
    <cfRule type="cellIs" dxfId="88" priority="89" operator="between">
      <formula>80%</formula>
      <formula>200%</formula>
    </cfRule>
  </conditionalFormatting>
  <conditionalFormatting sqref="Q392:Q403 S392:S403 U392:U403">
    <cfRule type="cellIs" dxfId="87" priority="88" operator="between">
      <formula>80%</formula>
      <formula>200%</formula>
    </cfRule>
  </conditionalFormatting>
  <conditionalFormatting sqref="Q405">
    <cfRule type="cellIs" dxfId="86" priority="87" operator="between">
      <formula>80%</formula>
      <formula>200%</formula>
    </cfRule>
  </conditionalFormatting>
  <conditionalFormatting sqref="S405">
    <cfRule type="cellIs" dxfId="85" priority="86" operator="between">
      <formula>80%</formula>
      <formula>200%</formula>
    </cfRule>
  </conditionalFormatting>
  <conditionalFormatting sqref="U405">
    <cfRule type="cellIs" dxfId="84" priority="85" operator="between">
      <formula>80%</formula>
      <formula>200%</formula>
    </cfRule>
  </conditionalFormatting>
  <conditionalFormatting sqref="Q374:Q385 S374:S385 U374:U385">
    <cfRule type="cellIs" dxfId="83" priority="84" operator="between">
      <formula>80%</formula>
      <formula>200%</formula>
    </cfRule>
  </conditionalFormatting>
  <conditionalFormatting sqref="Q387">
    <cfRule type="cellIs" dxfId="82" priority="83" operator="between">
      <formula>80%</formula>
      <formula>200%</formula>
    </cfRule>
  </conditionalFormatting>
  <conditionalFormatting sqref="S387">
    <cfRule type="cellIs" dxfId="81" priority="82" operator="between">
      <formula>80%</formula>
      <formula>200%</formula>
    </cfRule>
  </conditionalFormatting>
  <conditionalFormatting sqref="U387">
    <cfRule type="cellIs" dxfId="80" priority="81" operator="between">
      <formula>80%</formula>
      <formula>200%</formula>
    </cfRule>
  </conditionalFormatting>
  <conditionalFormatting sqref="Q356:Q367 S356:S367 U356:U367">
    <cfRule type="cellIs" dxfId="79" priority="80" operator="between">
      <formula>80%</formula>
      <formula>200%</formula>
    </cfRule>
  </conditionalFormatting>
  <conditionalFormatting sqref="Q369">
    <cfRule type="cellIs" dxfId="78" priority="79" operator="between">
      <formula>80%</formula>
      <formula>200%</formula>
    </cfRule>
  </conditionalFormatting>
  <conditionalFormatting sqref="S369">
    <cfRule type="cellIs" dxfId="77" priority="78" operator="between">
      <formula>80%</formula>
      <formula>200%</formula>
    </cfRule>
  </conditionalFormatting>
  <conditionalFormatting sqref="U369">
    <cfRule type="cellIs" dxfId="76" priority="77" operator="between">
      <formula>80%</formula>
      <formula>200%</formula>
    </cfRule>
  </conditionalFormatting>
  <conditionalFormatting sqref="Q338:Q349 S338:S349 U338:U349">
    <cfRule type="cellIs" dxfId="75" priority="76" operator="between">
      <formula>80%</formula>
      <formula>200%</formula>
    </cfRule>
  </conditionalFormatting>
  <conditionalFormatting sqref="Q351">
    <cfRule type="cellIs" dxfId="74" priority="75" operator="between">
      <formula>80%</formula>
      <formula>200%</formula>
    </cfRule>
  </conditionalFormatting>
  <conditionalFormatting sqref="S351">
    <cfRule type="cellIs" dxfId="73" priority="74" operator="between">
      <formula>80%</formula>
      <formula>200%</formula>
    </cfRule>
  </conditionalFormatting>
  <conditionalFormatting sqref="U351">
    <cfRule type="cellIs" dxfId="72" priority="73" operator="between">
      <formula>80%</formula>
      <formula>200%</formula>
    </cfRule>
  </conditionalFormatting>
  <conditionalFormatting sqref="Q320:Q331 S320:S331 U320:U331">
    <cfRule type="cellIs" dxfId="71" priority="72" operator="between">
      <formula>80%</formula>
      <formula>200%</formula>
    </cfRule>
  </conditionalFormatting>
  <conditionalFormatting sqref="Q333">
    <cfRule type="cellIs" dxfId="70" priority="71" operator="between">
      <formula>80%</formula>
      <formula>200%</formula>
    </cfRule>
  </conditionalFormatting>
  <conditionalFormatting sqref="S333">
    <cfRule type="cellIs" dxfId="69" priority="70" operator="between">
      <formula>80%</formula>
      <formula>200%</formula>
    </cfRule>
  </conditionalFormatting>
  <conditionalFormatting sqref="U333">
    <cfRule type="cellIs" dxfId="68" priority="69" operator="between">
      <formula>80%</formula>
      <formula>200%</formula>
    </cfRule>
  </conditionalFormatting>
  <conditionalFormatting sqref="Q302:Q313 S302:S313 U302:U313">
    <cfRule type="cellIs" dxfId="67" priority="68" operator="between">
      <formula>80%</formula>
      <formula>200%</formula>
    </cfRule>
  </conditionalFormatting>
  <conditionalFormatting sqref="Q315">
    <cfRule type="cellIs" dxfId="66" priority="67" operator="between">
      <formula>80%</formula>
      <formula>200%</formula>
    </cfRule>
  </conditionalFormatting>
  <conditionalFormatting sqref="S315">
    <cfRule type="cellIs" dxfId="65" priority="66" operator="between">
      <formula>80%</formula>
      <formula>200%</formula>
    </cfRule>
  </conditionalFormatting>
  <conditionalFormatting sqref="U315">
    <cfRule type="cellIs" dxfId="64" priority="65" operator="between">
      <formula>80%</formula>
      <formula>200%</formula>
    </cfRule>
  </conditionalFormatting>
  <conditionalFormatting sqref="Q284:Q295 S284:S295 U284:U295">
    <cfRule type="cellIs" dxfId="63" priority="64" operator="between">
      <formula>80%</formula>
      <formula>200%</formula>
    </cfRule>
  </conditionalFormatting>
  <conditionalFormatting sqref="Q297">
    <cfRule type="cellIs" dxfId="62" priority="63" operator="between">
      <formula>80%</formula>
      <formula>200%</formula>
    </cfRule>
  </conditionalFormatting>
  <conditionalFormatting sqref="S297">
    <cfRule type="cellIs" dxfId="61" priority="62" operator="between">
      <formula>80%</formula>
      <formula>200%</formula>
    </cfRule>
  </conditionalFormatting>
  <conditionalFormatting sqref="U297">
    <cfRule type="cellIs" dxfId="60" priority="61" operator="between">
      <formula>80%</formula>
      <formula>200%</formula>
    </cfRule>
  </conditionalFormatting>
  <conditionalFormatting sqref="Q266:Q277 S266:S277 U266:U277">
    <cfRule type="cellIs" dxfId="59" priority="60" operator="between">
      <formula>80%</formula>
      <formula>200%</formula>
    </cfRule>
  </conditionalFormatting>
  <conditionalFormatting sqref="Q279">
    <cfRule type="cellIs" dxfId="58" priority="59" operator="between">
      <formula>80%</formula>
      <formula>200%</formula>
    </cfRule>
  </conditionalFormatting>
  <conditionalFormatting sqref="S279">
    <cfRule type="cellIs" dxfId="57" priority="58" operator="between">
      <formula>80%</formula>
      <formula>200%</formula>
    </cfRule>
  </conditionalFormatting>
  <conditionalFormatting sqref="U279">
    <cfRule type="cellIs" dxfId="56" priority="57" operator="between">
      <formula>80%</formula>
      <formula>200%</formula>
    </cfRule>
  </conditionalFormatting>
  <conditionalFormatting sqref="Q248:Q259 S248:S259 U248:U259">
    <cfRule type="cellIs" dxfId="55" priority="56" operator="between">
      <formula>80%</formula>
      <formula>200%</formula>
    </cfRule>
  </conditionalFormatting>
  <conditionalFormatting sqref="Q261">
    <cfRule type="cellIs" dxfId="54" priority="55" operator="between">
      <formula>80%</formula>
      <formula>200%</formula>
    </cfRule>
  </conditionalFormatting>
  <conditionalFormatting sqref="S261">
    <cfRule type="cellIs" dxfId="53" priority="54" operator="between">
      <formula>80%</formula>
      <formula>200%</formula>
    </cfRule>
  </conditionalFormatting>
  <conditionalFormatting sqref="U261">
    <cfRule type="cellIs" dxfId="52" priority="53" operator="between">
      <formula>80%</formula>
      <formula>200%</formula>
    </cfRule>
  </conditionalFormatting>
  <conditionalFormatting sqref="Q230:Q241 S230:S241 U230:U241">
    <cfRule type="cellIs" dxfId="51" priority="52" operator="between">
      <formula>80%</formula>
      <formula>200%</formula>
    </cfRule>
  </conditionalFormatting>
  <conditionalFormatting sqref="Q243">
    <cfRule type="cellIs" dxfId="50" priority="51" operator="between">
      <formula>80%</formula>
      <formula>200%</formula>
    </cfRule>
  </conditionalFormatting>
  <conditionalFormatting sqref="S243">
    <cfRule type="cellIs" dxfId="49" priority="50" operator="between">
      <formula>80%</formula>
      <formula>200%</formula>
    </cfRule>
  </conditionalFormatting>
  <conditionalFormatting sqref="U243">
    <cfRule type="cellIs" dxfId="48" priority="49" operator="between">
      <formula>80%</formula>
      <formula>200%</formula>
    </cfRule>
  </conditionalFormatting>
  <conditionalFormatting sqref="Q212:Q223 S212:S223 U212:U223">
    <cfRule type="cellIs" dxfId="47" priority="48" operator="between">
      <formula>80%</formula>
      <formula>200%</formula>
    </cfRule>
  </conditionalFormatting>
  <conditionalFormatting sqref="Q225">
    <cfRule type="cellIs" dxfId="46" priority="47" operator="between">
      <formula>80%</formula>
      <formula>200%</formula>
    </cfRule>
  </conditionalFormatting>
  <conditionalFormatting sqref="S225">
    <cfRule type="cellIs" dxfId="45" priority="46" operator="between">
      <formula>80%</formula>
      <formula>200%</formula>
    </cfRule>
  </conditionalFormatting>
  <conditionalFormatting sqref="U225">
    <cfRule type="cellIs" dxfId="44" priority="45" operator="between">
      <formula>80%</formula>
      <formula>200%</formula>
    </cfRule>
  </conditionalFormatting>
  <conditionalFormatting sqref="Q194:Q205 S194:S205 U194:U205">
    <cfRule type="cellIs" dxfId="43" priority="44" operator="between">
      <formula>80%</formula>
      <formula>200%</formula>
    </cfRule>
  </conditionalFormatting>
  <conditionalFormatting sqref="Q207">
    <cfRule type="cellIs" dxfId="42" priority="43" operator="between">
      <formula>80%</formula>
      <formula>200%</formula>
    </cfRule>
  </conditionalFormatting>
  <conditionalFormatting sqref="S207">
    <cfRule type="cellIs" dxfId="41" priority="42" operator="between">
      <formula>80%</formula>
      <formula>200%</formula>
    </cfRule>
  </conditionalFormatting>
  <conditionalFormatting sqref="U207">
    <cfRule type="cellIs" dxfId="40" priority="41" operator="between">
      <formula>80%</formula>
      <formula>200%</formula>
    </cfRule>
  </conditionalFormatting>
  <conditionalFormatting sqref="Q176:Q187 S176:S187 U176:U187">
    <cfRule type="cellIs" dxfId="39" priority="40" operator="between">
      <formula>80%</formula>
      <formula>200%</formula>
    </cfRule>
  </conditionalFormatting>
  <conditionalFormatting sqref="Q189">
    <cfRule type="cellIs" dxfId="38" priority="39" operator="between">
      <formula>80%</formula>
      <formula>200%</formula>
    </cfRule>
  </conditionalFormatting>
  <conditionalFormatting sqref="S189">
    <cfRule type="cellIs" dxfId="37" priority="38" operator="between">
      <formula>80%</formula>
      <formula>200%</formula>
    </cfRule>
  </conditionalFormatting>
  <conditionalFormatting sqref="U189">
    <cfRule type="cellIs" dxfId="36" priority="37" operator="between">
      <formula>80%</formula>
      <formula>200%</formula>
    </cfRule>
  </conditionalFormatting>
  <conditionalFormatting sqref="Q157:Q168 S157:S168 U157:U168">
    <cfRule type="cellIs" dxfId="35" priority="36" operator="between">
      <formula>80%</formula>
      <formula>200%</formula>
    </cfRule>
  </conditionalFormatting>
  <conditionalFormatting sqref="Q170">
    <cfRule type="cellIs" dxfId="34" priority="35" operator="between">
      <formula>80%</formula>
      <formula>200%</formula>
    </cfRule>
  </conditionalFormatting>
  <conditionalFormatting sqref="S170">
    <cfRule type="cellIs" dxfId="33" priority="34" operator="between">
      <formula>80%</formula>
      <formula>200%</formula>
    </cfRule>
  </conditionalFormatting>
  <conditionalFormatting sqref="U170">
    <cfRule type="cellIs" dxfId="32" priority="33" operator="between">
      <formula>80%</formula>
      <formula>200%</formula>
    </cfRule>
  </conditionalFormatting>
  <conditionalFormatting sqref="Q138:Q149 S138:S149 U138:U149">
    <cfRule type="cellIs" dxfId="31" priority="32" operator="between">
      <formula>80%</formula>
      <formula>200%</formula>
    </cfRule>
  </conditionalFormatting>
  <conditionalFormatting sqref="Q151">
    <cfRule type="cellIs" dxfId="30" priority="31" operator="between">
      <formula>80%</formula>
      <formula>200%</formula>
    </cfRule>
  </conditionalFormatting>
  <conditionalFormatting sqref="S151">
    <cfRule type="cellIs" dxfId="29" priority="30" operator="between">
      <formula>80%</formula>
      <formula>200%</formula>
    </cfRule>
  </conditionalFormatting>
  <conditionalFormatting sqref="U151">
    <cfRule type="cellIs" dxfId="28" priority="29" operator="between">
      <formula>80%</formula>
      <formula>200%</formula>
    </cfRule>
  </conditionalFormatting>
  <conditionalFormatting sqref="Q119:Q130 S119:S130 U119:U130">
    <cfRule type="cellIs" dxfId="27" priority="28" operator="between">
      <formula>80%</formula>
      <formula>200%</formula>
    </cfRule>
  </conditionalFormatting>
  <conditionalFormatting sqref="Q132">
    <cfRule type="cellIs" dxfId="26" priority="27" operator="between">
      <formula>80%</formula>
      <formula>200%</formula>
    </cfRule>
  </conditionalFormatting>
  <conditionalFormatting sqref="S132">
    <cfRule type="cellIs" dxfId="25" priority="26" operator="between">
      <formula>80%</formula>
      <formula>200%</formula>
    </cfRule>
  </conditionalFormatting>
  <conditionalFormatting sqref="U132">
    <cfRule type="cellIs" dxfId="24" priority="25" operator="between">
      <formula>80%</formula>
      <formula>200%</formula>
    </cfRule>
  </conditionalFormatting>
  <conditionalFormatting sqref="Q100:Q111 S100:S111 U100:U111">
    <cfRule type="cellIs" dxfId="23" priority="24" operator="between">
      <formula>80%</formula>
      <formula>200%</formula>
    </cfRule>
  </conditionalFormatting>
  <conditionalFormatting sqref="Q113">
    <cfRule type="cellIs" dxfId="22" priority="23" operator="between">
      <formula>80%</formula>
      <formula>200%</formula>
    </cfRule>
  </conditionalFormatting>
  <conditionalFormatting sqref="S113">
    <cfRule type="cellIs" dxfId="21" priority="22" operator="between">
      <formula>80%</formula>
      <formula>200%</formula>
    </cfRule>
  </conditionalFormatting>
  <conditionalFormatting sqref="U113">
    <cfRule type="cellIs" dxfId="20" priority="21" operator="between">
      <formula>80%</formula>
      <formula>200%</formula>
    </cfRule>
  </conditionalFormatting>
  <conditionalFormatting sqref="Q81:Q92 S81:S92 U81:U92">
    <cfRule type="cellIs" dxfId="19" priority="20" operator="between">
      <formula>80%</formula>
      <formula>200%</formula>
    </cfRule>
  </conditionalFormatting>
  <conditionalFormatting sqref="Q94">
    <cfRule type="cellIs" dxfId="18" priority="19" operator="between">
      <formula>80%</formula>
      <formula>200%</formula>
    </cfRule>
  </conditionalFormatting>
  <conditionalFormatting sqref="S94">
    <cfRule type="cellIs" dxfId="17" priority="18" operator="between">
      <formula>80%</formula>
      <formula>200%</formula>
    </cfRule>
  </conditionalFormatting>
  <conditionalFormatting sqref="U94">
    <cfRule type="cellIs" dxfId="16" priority="17" operator="between">
      <formula>80%</formula>
      <formula>200%</formula>
    </cfRule>
  </conditionalFormatting>
  <conditionalFormatting sqref="Q62:Q73 S62:S73 U62:U73">
    <cfRule type="cellIs" dxfId="15" priority="16" operator="between">
      <formula>80%</formula>
      <formula>200%</formula>
    </cfRule>
  </conditionalFormatting>
  <conditionalFormatting sqref="Q75">
    <cfRule type="cellIs" dxfId="14" priority="15" operator="between">
      <formula>80%</formula>
      <formula>200%</formula>
    </cfRule>
  </conditionalFormatting>
  <conditionalFormatting sqref="S75">
    <cfRule type="cellIs" dxfId="13" priority="14" operator="between">
      <formula>80%</formula>
      <formula>200%</formula>
    </cfRule>
  </conditionalFormatting>
  <conditionalFormatting sqref="U75">
    <cfRule type="cellIs" dxfId="12" priority="13" operator="between">
      <formula>80%</formula>
      <formula>200%</formula>
    </cfRule>
  </conditionalFormatting>
  <conditionalFormatting sqref="Q43:Q54 S43:S54 U43:U54">
    <cfRule type="cellIs" dxfId="11" priority="12" operator="between">
      <formula>80%</formula>
      <formula>200%</formula>
    </cfRule>
  </conditionalFormatting>
  <conditionalFormatting sqref="Q56">
    <cfRule type="cellIs" dxfId="10" priority="11" operator="between">
      <formula>80%</formula>
      <formula>200%</formula>
    </cfRule>
  </conditionalFormatting>
  <conditionalFormatting sqref="S56">
    <cfRule type="cellIs" dxfId="9" priority="10" operator="between">
      <formula>80%</formula>
      <formula>200%</formula>
    </cfRule>
  </conditionalFormatting>
  <conditionalFormatting sqref="U56">
    <cfRule type="cellIs" dxfId="8" priority="9" operator="between">
      <formula>80%</formula>
      <formula>200%</formula>
    </cfRule>
  </conditionalFormatting>
  <conditionalFormatting sqref="Q25:Q36 S25:S36 U25:U36">
    <cfRule type="cellIs" dxfId="7" priority="8" operator="between">
      <formula>80%</formula>
      <formula>200%</formula>
    </cfRule>
  </conditionalFormatting>
  <conditionalFormatting sqref="Q38">
    <cfRule type="cellIs" dxfId="6" priority="7" operator="between">
      <formula>80%</formula>
      <formula>200%</formula>
    </cfRule>
  </conditionalFormatting>
  <conditionalFormatting sqref="S38">
    <cfRule type="cellIs" dxfId="5" priority="6" operator="between">
      <formula>80%</formula>
      <formula>200%</formula>
    </cfRule>
  </conditionalFormatting>
  <conditionalFormatting sqref="U38">
    <cfRule type="cellIs" dxfId="4" priority="5" operator="between">
      <formula>80%</formula>
      <formula>200%</formula>
    </cfRule>
  </conditionalFormatting>
  <conditionalFormatting sqref="Q7:Q18 S7:S18 U7:U18">
    <cfRule type="cellIs" dxfId="3" priority="4" operator="between">
      <formula>80%</formula>
      <formula>200%</formula>
    </cfRule>
  </conditionalFormatting>
  <conditionalFormatting sqref="Q20">
    <cfRule type="cellIs" dxfId="2" priority="3" operator="between">
      <formula>80%</formula>
      <formula>200%</formula>
    </cfRule>
  </conditionalFormatting>
  <conditionalFormatting sqref="S20">
    <cfRule type="cellIs" dxfId="1" priority="2" operator="between">
      <formula>80%</formula>
      <formula>200%</formula>
    </cfRule>
  </conditionalFormatting>
  <conditionalFormatting sqref="U20">
    <cfRule type="cellIs" dxfId="0" priority="1" operator="between">
      <formula>80%</formula>
      <formula>200%</formula>
    </cfRule>
  </conditionalFormatting>
  <printOptions horizontalCentered="1" verticalCentered="1" gridLinesSet="0"/>
  <pageMargins left="0.23622047244094491" right="0.51181102362204722" top="0.55118110236220474" bottom="0.98425196850393704" header="0.51181102362204722" footer="0.51181102362204722"/>
  <pageSetup paperSize="9" scale="95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Alcanar</vt:lpstr>
    </vt:vector>
  </TitlesOfParts>
  <Manager/>
  <Company>Consell Comarcal del Montsià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CODE I</dc:creator>
  <cp:keywords/>
  <dc:description/>
  <cp:lastModifiedBy>Xavi López Casals</cp:lastModifiedBy>
  <cp:revision/>
  <dcterms:created xsi:type="dcterms:W3CDTF">2000-01-04T10:26:56Z</dcterms:created>
  <dcterms:modified xsi:type="dcterms:W3CDTF">2022-04-29T11:29:55Z</dcterms:modified>
  <cp:category/>
  <cp:contentStatus/>
</cp:coreProperties>
</file>