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/>
  <mc:AlternateContent xmlns:mc="http://schemas.openxmlformats.org/markup-compatibility/2006">
    <mc:Choice Requires="x15">
      <x15ac:absPath xmlns:x15ac="http://schemas.microsoft.com/office/spreadsheetml/2010/11/ac" url="https://copate20.sharepoint.com/sites/ServeiCicledel'Aigua/Documents compartits/PRÀCTIQUES/INSTAL·LACIONS/WEB/ACTUALITZAT FERRAN/CCM/WEB_EXCELS EDARS CCM ACTUALITZATS 2023/DADES ANALÍTIQUES/"/>
    </mc:Choice>
  </mc:AlternateContent>
  <xr:revisionPtr revIDLastSave="6" documentId="13_ncr:1_{96B150EA-4DFA-4E40-BD46-5AF1EC3A013E}" xr6:coauthVersionLast="47" xr6:coauthVersionMax="47" xr10:uidLastSave="{91F82892-08E8-4A0E-BF13-CB4C5196E3EC}"/>
  <bookViews>
    <workbookView xWindow="0" yWindow="0" windowWidth="14400" windowHeight="15600" tabRatio="602" xr2:uid="{00000000-000D-0000-FFFF-FFFF00000000}"/>
  </bookViews>
  <sheets>
    <sheet name="Alcanar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495" i="1" l="1"/>
  <c r="Y495" i="1"/>
  <c r="AH18" i="1"/>
  <c r="AH17" i="1"/>
  <c r="AH16" i="1"/>
  <c r="AH15" i="1"/>
  <c r="AH14" i="1"/>
  <c r="AH13" i="1"/>
  <c r="AH12" i="1"/>
  <c r="AH11" i="1"/>
  <c r="AH10" i="1"/>
  <c r="AH9" i="1"/>
  <c r="AH8" i="1"/>
  <c r="AH7" i="1"/>
  <c r="AH36" i="1"/>
  <c r="AH35" i="1"/>
  <c r="AH34" i="1"/>
  <c r="AH33" i="1"/>
  <c r="AH32" i="1"/>
  <c r="AH31" i="1"/>
  <c r="AH30" i="1"/>
  <c r="AH29" i="1"/>
  <c r="AH28" i="1"/>
  <c r="AH27" i="1"/>
  <c r="AH26" i="1"/>
  <c r="AH25" i="1"/>
  <c r="AH54" i="1"/>
  <c r="AH53" i="1"/>
  <c r="AH52" i="1"/>
  <c r="AH51" i="1"/>
  <c r="AH50" i="1"/>
  <c r="AH49" i="1"/>
  <c r="AH48" i="1"/>
  <c r="AH47" i="1"/>
  <c r="AH46" i="1"/>
  <c r="AH45" i="1"/>
  <c r="AH44" i="1"/>
  <c r="AH43" i="1"/>
  <c r="AH73" i="1"/>
  <c r="AH72" i="1"/>
  <c r="AH71" i="1"/>
  <c r="AH70" i="1"/>
  <c r="AH69" i="1"/>
  <c r="AH68" i="1"/>
  <c r="AH67" i="1"/>
  <c r="AH66" i="1"/>
  <c r="AH65" i="1"/>
  <c r="AH64" i="1"/>
  <c r="AH63" i="1"/>
  <c r="AH62" i="1"/>
  <c r="AH92" i="1"/>
  <c r="AH91" i="1"/>
  <c r="AH90" i="1"/>
  <c r="AH89" i="1"/>
  <c r="AH88" i="1"/>
  <c r="AH87" i="1"/>
  <c r="AH86" i="1"/>
  <c r="AH85" i="1"/>
  <c r="AH84" i="1"/>
  <c r="AH83" i="1"/>
  <c r="AH82" i="1"/>
  <c r="AH81" i="1"/>
  <c r="AH111" i="1"/>
  <c r="AH110" i="1"/>
  <c r="AH109" i="1"/>
  <c r="AH108" i="1"/>
  <c r="AH107" i="1"/>
  <c r="AH106" i="1"/>
  <c r="AH105" i="1"/>
  <c r="AH104" i="1"/>
  <c r="AH103" i="1"/>
  <c r="AH102" i="1"/>
  <c r="AH101" i="1"/>
  <c r="AH100" i="1"/>
  <c r="AH130" i="1"/>
  <c r="AH129" i="1"/>
  <c r="AH128" i="1"/>
  <c r="AH127" i="1"/>
  <c r="AH126" i="1"/>
  <c r="AH125" i="1"/>
  <c r="AH124" i="1"/>
  <c r="AH123" i="1"/>
  <c r="AH122" i="1"/>
  <c r="AH121" i="1"/>
  <c r="AH120" i="1"/>
  <c r="AH119" i="1"/>
  <c r="AH149" i="1"/>
  <c r="AH148" i="1"/>
  <c r="AH147" i="1"/>
  <c r="AH146" i="1"/>
  <c r="AH145" i="1"/>
  <c r="AH144" i="1"/>
  <c r="AH143" i="1"/>
  <c r="AH142" i="1"/>
  <c r="AH141" i="1"/>
  <c r="AH140" i="1"/>
  <c r="AH139" i="1"/>
  <c r="AH138" i="1"/>
  <c r="AH168" i="1"/>
  <c r="AH167" i="1"/>
  <c r="AH166" i="1"/>
  <c r="AH165" i="1"/>
  <c r="AH164" i="1"/>
  <c r="AH163" i="1"/>
  <c r="AH162" i="1"/>
  <c r="AH161" i="1"/>
  <c r="AH160" i="1"/>
  <c r="AH159" i="1"/>
  <c r="AH158" i="1"/>
  <c r="AH157" i="1"/>
  <c r="AH187" i="1"/>
  <c r="AH186" i="1"/>
  <c r="AH185" i="1"/>
  <c r="AH184" i="1"/>
  <c r="AH183" i="1"/>
  <c r="AH182" i="1"/>
  <c r="AH181" i="1"/>
  <c r="AH180" i="1"/>
  <c r="AH179" i="1"/>
  <c r="AH178" i="1"/>
  <c r="AH177" i="1"/>
  <c r="AH176" i="1"/>
  <c r="AH204" i="1"/>
  <c r="AH203" i="1"/>
  <c r="AH202" i="1"/>
  <c r="AH201" i="1"/>
  <c r="AH200" i="1"/>
  <c r="AH199" i="1"/>
  <c r="AH198" i="1"/>
  <c r="AH197" i="1"/>
  <c r="AH196" i="1"/>
  <c r="AH195" i="1"/>
  <c r="AH194" i="1"/>
  <c r="AH223" i="1"/>
  <c r="AH222" i="1"/>
  <c r="AH221" i="1"/>
  <c r="AH220" i="1"/>
  <c r="AH219" i="1"/>
  <c r="AH218" i="1"/>
  <c r="AH217" i="1"/>
  <c r="AH216" i="1"/>
  <c r="AH215" i="1"/>
  <c r="AH214" i="1"/>
  <c r="AH213" i="1"/>
  <c r="AH212" i="1"/>
  <c r="AH241" i="1"/>
  <c r="AH240" i="1"/>
  <c r="AH239" i="1"/>
  <c r="AH238" i="1"/>
  <c r="AH237" i="1"/>
  <c r="AH236" i="1"/>
  <c r="AH235" i="1"/>
  <c r="AH234" i="1"/>
  <c r="AH233" i="1"/>
  <c r="AH232" i="1"/>
  <c r="AH231" i="1"/>
  <c r="AH230" i="1"/>
  <c r="AH259" i="1"/>
  <c r="AH258" i="1"/>
  <c r="AH257" i="1"/>
  <c r="AH256" i="1"/>
  <c r="AH255" i="1"/>
  <c r="AH254" i="1"/>
  <c r="AH253" i="1"/>
  <c r="AH252" i="1"/>
  <c r="AH251" i="1"/>
  <c r="AH250" i="1"/>
  <c r="AH249" i="1"/>
  <c r="AH248" i="1"/>
  <c r="AH261" i="1" s="1"/>
  <c r="AH277" i="1"/>
  <c r="AH276" i="1"/>
  <c r="AH275" i="1"/>
  <c r="AH274" i="1"/>
  <c r="AH273" i="1"/>
  <c r="AH272" i="1"/>
  <c r="AH271" i="1"/>
  <c r="AH270" i="1"/>
  <c r="AH269" i="1"/>
  <c r="AH268" i="1"/>
  <c r="AH267" i="1"/>
  <c r="AH266" i="1"/>
  <c r="AH295" i="1"/>
  <c r="AH294" i="1"/>
  <c r="AH293" i="1"/>
  <c r="AH292" i="1"/>
  <c r="AH291" i="1"/>
  <c r="AH290" i="1"/>
  <c r="AH289" i="1"/>
  <c r="AH288" i="1"/>
  <c r="AH287" i="1"/>
  <c r="AH285" i="1"/>
  <c r="AH284" i="1"/>
  <c r="AH313" i="1"/>
  <c r="AH312" i="1"/>
  <c r="AH311" i="1"/>
  <c r="AH310" i="1"/>
  <c r="AH309" i="1"/>
  <c r="AH308" i="1"/>
  <c r="AH307" i="1"/>
  <c r="AH306" i="1"/>
  <c r="AH305" i="1"/>
  <c r="AH304" i="1"/>
  <c r="AH303" i="1"/>
  <c r="AH302" i="1"/>
  <c r="AH331" i="1"/>
  <c r="AH330" i="1"/>
  <c r="AH329" i="1"/>
  <c r="AH328" i="1"/>
  <c r="AH327" i="1"/>
  <c r="AH326" i="1"/>
  <c r="AH325" i="1"/>
  <c r="AH324" i="1"/>
  <c r="AH323" i="1"/>
  <c r="AH322" i="1"/>
  <c r="AH321" i="1"/>
  <c r="AH320" i="1"/>
  <c r="AH349" i="1"/>
  <c r="AH348" i="1"/>
  <c r="AH347" i="1"/>
  <c r="AH346" i="1"/>
  <c r="AH345" i="1"/>
  <c r="AH344" i="1"/>
  <c r="AH343" i="1"/>
  <c r="AH342" i="1"/>
  <c r="AH351" i="1" s="1"/>
  <c r="AH341" i="1"/>
  <c r="AH340" i="1"/>
  <c r="AH339" i="1"/>
  <c r="AH338" i="1"/>
  <c r="AH367" i="1"/>
  <c r="AH366" i="1"/>
  <c r="AH365" i="1"/>
  <c r="AH364" i="1"/>
  <c r="AH363" i="1"/>
  <c r="AH362" i="1"/>
  <c r="AH361" i="1"/>
  <c r="AH360" i="1"/>
  <c r="AH359" i="1"/>
  <c r="AH358" i="1"/>
  <c r="AH357" i="1"/>
  <c r="AH356" i="1"/>
  <c r="AH369" i="1" s="1"/>
  <c r="AH385" i="1"/>
  <c r="AH384" i="1"/>
  <c r="AH383" i="1"/>
  <c r="AH382" i="1"/>
  <c r="AH381" i="1"/>
  <c r="AH380" i="1"/>
  <c r="AH379" i="1"/>
  <c r="AH378" i="1"/>
  <c r="AH377" i="1"/>
  <c r="AH376" i="1"/>
  <c r="AH375" i="1"/>
  <c r="AH374" i="1"/>
  <c r="AH403" i="1"/>
  <c r="AH402" i="1"/>
  <c r="AH401" i="1"/>
  <c r="AH400" i="1"/>
  <c r="AH399" i="1"/>
  <c r="AH398" i="1"/>
  <c r="AH397" i="1"/>
  <c r="AH396" i="1"/>
  <c r="AH395" i="1"/>
  <c r="AH394" i="1"/>
  <c r="AH393" i="1"/>
  <c r="AH392" i="1"/>
  <c r="AH405" i="1" s="1"/>
  <c r="AH421" i="1"/>
  <c r="AH419" i="1"/>
  <c r="AH418" i="1"/>
  <c r="AH417" i="1"/>
  <c r="AH416" i="1"/>
  <c r="AH415" i="1"/>
  <c r="AH414" i="1"/>
  <c r="AH413" i="1"/>
  <c r="AH412" i="1"/>
  <c r="AH411" i="1"/>
  <c r="AH410" i="1"/>
  <c r="AH439" i="1"/>
  <c r="AH438" i="1"/>
  <c r="AH437" i="1"/>
  <c r="AH436" i="1"/>
  <c r="AH435" i="1"/>
  <c r="AH434" i="1"/>
  <c r="AH433" i="1"/>
  <c r="AH432" i="1"/>
  <c r="AH431" i="1"/>
  <c r="AH430" i="1"/>
  <c r="AH429" i="1"/>
  <c r="AH428" i="1"/>
  <c r="AH441" i="1" s="1"/>
  <c r="AH457" i="1"/>
  <c r="AH456" i="1"/>
  <c r="AH455" i="1"/>
  <c r="AH454" i="1"/>
  <c r="AH453" i="1"/>
  <c r="AH452" i="1"/>
  <c r="AH451" i="1"/>
  <c r="AH450" i="1"/>
  <c r="AH449" i="1"/>
  <c r="AH448" i="1"/>
  <c r="AH447" i="1"/>
  <c r="AH446" i="1"/>
  <c r="AH459" i="1" s="1"/>
  <c r="AH493" i="1"/>
  <c r="AB493" i="1"/>
  <c r="AH492" i="1"/>
  <c r="AB490" i="1"/>
  <c r="AB491" i="1"/>
  <c r="AB492" i="1"/>
  <c r="C495" i="1"/>
  <c r="AH387" i="1" l="1"/>
  <c r="AH151" i="1"/>
  <c r="AH225" i="1"/>
  <c r="AH333" i="1"/>
  <c r="AH75" i="1"/>
  <c r="AH38" i="1"/>
  <c r="AH113" i="1"/>
  <c r="AH315" i="1"/>
  <c r="AH279" i="1"/>
  <c r="AH189" i="1"/>
  <c r="AH56" i="1"/>
  <c r="AH243" i="1"/>
  <c r="AH170" i="1"/>
  <c r="AH132" i="1"/>
  <c r="AH94" i="1"/>
  <c r="AH20" i="1"/>
  <c r="AB489" i="1"/>
  <c r="AB488" i="1"/>
  <c r="AB487" i="1" l="1"/>
  <c r="AB486" i="1"/>
  <c r="AB485" i="1"/>
  <c r="AB484" i="1"/>
  <c r="AB483" i="1"/>
  <c r="AA495" i="1"/>
  <c r="AB482" i="1"/>
  <c r="AH464" i="1"/>
  <c r="Z495" i="1" l="1"/>
  <c r="W495" i="1"/>
  <c r="V495" i="1"/>
  <c r="U495" i="1"/>
  <c r="T495" i="1"/>
  <c r="S495" i="1"/>
  <c r="R495" i="1"/>
  <c r="Q495" i="1"/>
  <c r="P495" i="1"/>
  <c r="O495" i="1"/>
  <c r="N495" i="1"/>
  <c r="M495" i="1"/>
  <c r="L495" i="1"/>
  <c r="K495" i="1"/>
  <c r="J495" i="1"/>
  <c r="I495" i="1"/>
  <c r="H495" i="1"/>
  <c r="G495" i="1"/>
  <c r="F495" i="1"/>
  <c r="E495" i="1"/>
  <c r="D495" i="1"/>
  <c r="B495" i="1"/>
  <c r="AA494" i="1"/>
  <c r="B494" i="1"/>
  <c r="AF493" i="1"/>
  <c r="AG493" i="1" s="1"/>
  <c r="AD493" i="1"/>
  <c r="AE493" i="1" s="1"/>
  <c r="AC493" i="1"/>
  <c r="AF492" i="1"/>
  <c r="AG492" i="1" s="1"/>
  <c r="AD492" i="1"/>
  <c r="AE492" i="1" s="1"/>
  <c r="AC492" i="1"/>
  <c r="AH491" i="1"/>
  <c r="AF491" i="1"/>
  <c r="AG491" i="1" s="1"/>
  <c r="AD491" i="1"/>
  <c r="AE491" i="1" s="1"/>
  <c r="AC491" i="1"/>
  <c r="AH490" i="1"/>
  <c r="AF490" i="1"/>
  <c r="AG490" i="1" s="1"/>
  <c r="AD490" i="1"/>
  <c r="AE490" i="1" s="1"/>
  <c r="AC490" i="1"/>
  <c r="AH489" i="1"/>
  <c r="AF489" i="1"/>
  <c r="AG489" i="1" s="1"/>
  <c r="AD489" i="1"/>
  <c r="AE489" i="1" s="1"/>
  <c r="AC489" i="1"/>
  <c r="AH488" i="1"/>
  <c r="AF488" i="1"/>
  <c r="AG488" i="1" s="1"/>
  <c r="AD488" i="1"/>
  <c r="AE488" i="1" s="1"/>
  <c r="AC488" i="1"/>
  <c r="AH487" i="1"/>
  <c r="AF487" i="1"/>
  <c r="AG487" i="1" s="1"/>
  <c r="AD487" i="1"/>
  <c r="AE487" i="1" s="1"/>
  <c r="AC487" i="1"/>
  <c r="AH486" i="1"/>
  <c r="AF486" i="1"/>
  <c r="AG486" i="1" s="1"/>
  <c r="AD486" i="1"/>
  <c r="AE486" i="1" s="1"/>
  <c r="AC486" i="1"/>
  <c r="AH485" i="1"/>
  <c r="AF485" i="1"/>
  <c r="AG485" i="1" s="1"/>
  <c r="AD485" i="1"/>
  <c r="AE485" i="1" s="1"/>
  <c r="AC485" i="1"/>
  <c r="AH484" i="1"/>
  <c r="AF484" i="1"/>
  <c r="AG484" i="1" s="1"/>
  <c r="AD484" i="1"/>
  <c r="AE484" i="1" s="1"/>
  <c r="AC484" i="1"/>
  <c r="AH483" i="1"/>
  <c r="AF483" i="1"/>
  <c r="AG483" i="1" s="1"/>
  <c r="AD483" i="1"/>
  <c r="AE483" i="1" s="1"/>
  <c r="AC483" i="1"/>
  <c r="AH482" i="1"/>
  <c r="AH495" i="1" s="1"/>
  <c r="AF482" i="1"/>
  <c r="AG482" i="1" s="1"/>
  <c r="AD482" i="1"/>
  <c r="AE482" i="1" s="1"/>
  <c r="AC482" i="1"/>
  <c r="AB495" i="1"/>
  <c r="AH474" i="1"/>
  <c r="AH475" i="1"/>
  <c r="AB475" i="1"/>
  <c r="AB474" i="1"/>
  <c r="AF495" i="1" l="1"/>
  <c r="AG495" i="1" s="1"/>
  <c r="AC495" i="1"/>
  <c r="AD495" i="1"/>
  <c r="AE495" i="1" s="1"/>
  <c r="AH465" i="1"/>
  <c r="AH466" i="1"/>
  <c r="AH467" i="1"/>
  <c r="AH468" i="1"/>
  <c r="AH469" i="1"/>
  <c r="AH470" i="1"/>
  <c r="AH471" i="1"/>
  <c r="AH472" i="1"/>
  <c r="AH473" i="1"/>
  <c r="AH477" i="1" l="1"/>
  <c r="AB473" i="1"/>
  <c r="AB472" i="1"/>
  <c r="AB471" i="1"/>
  <c r="AB470" i="1"/>
  <c r="AB469" i="1"/>
  <c r="AB468" i="1"/>
  <c r="Z477" i="1"/>
  <c r="W477" i="1"/>
  <c r="AB467" i="1"/>
  <c r="AA440" i="1"/>
  <c r="AB466" i="1"/>
  <c r="AF18" i="1"/>
  <c r="AG18" i="1" s="1"/>
  <c r="AD18" i="1"/>
  <c r="AE18" i="1" s="1"/>
  <c r="AC18" i="1"/>
  <c r="AF17" i="1"/>
  <c r="AG17" i="1" s="1"/>
  <c r="AD17" i="1"/>
  <c r="AE17" i="1" s="1"/>
  <c r="AC17" i="1"/>
  <c r="AF16" i="1"/>
  <c r="AG16" i="1" s="1"/>
  <c r="AD16" i="1"/>
  <c r="AE16" i="1" s="1"/>
  <c r="AC16" i="1"/>
  <c r="AF15" i="1"/>
  <c r="AG15" i="1" s="1"/>
  <c r="AD15" i="1"/>
  <c r="AE15" i="1" s="1"/>
  <c r="AC15" i="1"/>
  <c r="AF14" i="1"/>
  <c r="AG14" i="1" s="1"/>
  <c r="AD14" i="1"/>
  <c r="AE14" i="1" s="1"/>
  <c r="AC14" i="1"/>
  <c r="AF13" i="1"/>
  <c r="AG13" i="1" s="1"/>
  <c r="AD13" i="1"/>
  <c r="AE13" i="1" s="1"/>
  <c r="AC13" i="1"/>
  <c r="AF12" i="1"/>
  <c r="AG12" i="1" s="1"/>
  <c r="AE12" i="1"/>
  <c r="AD12" i="1"/>
  <c r="AC12" i="1"/>
  <c r="AF11" i="1"/>
  <c r="AG11" i="1" s="1"/>
  <c r="AD11" i="1"/>
  <c r="AE11" i="1" s="1"/>
  <c r="AC11" i="1"/>
  <c r="AF10" i="1"/>
  <c r="AG10" i="1" s="1"/>
  <c r="AD10" i="1"/>
  <c r="AE10" i="1" s="1"/>
  <c r="AC10" i="1"/>
  <c r="AF9" i="1"/>
  <c r="AG9" i="1" s="1"/>
  <c r="AD9" i="1"/>
  <c r="AE9" i="1" s="1"/>
  <c r="AC9" i="1"/>
  <c r="AF8" i="1"/>
  <c r="AG8" i="1" s="1"/>
  <c r="AD8" i="1"/>
  <c r="AE8" i="1" s="1"/>
  <c r="AC8" i="1"/>
  <c r="AF7" i="1"/>
  <c r="AG7" i="1" s="1"/>
  <c r="AD7" i="1"/>
  <c r="AE7" i="1" s="1"/>
  <c r="AC7" i="1"/>
  <c r="AF36" i="1"/>
  <c r="AG36" i="1" s="1"/>
  <c r="AD36" i="1"/>
  <c r="AE36" i="1" s="1"/>
  <c r="AC36" i="1"/>
  <c r="AF35" i="1"/>
  <c r="AG35" i="1" s="1"/>
  <c r="AD35" i="1"/>
  <c r="AE35" i="1" s="1"/>
  <c r="AC35" i="1"/>
  <c r="AF34" i="1"/>
  <c r="AG34" i="1" s="1"/>
  <c r="AD34" i="1"/>
  <c r="AE34" i="1" s="1"/>
  <c r="AC34" i="1"/>
  <c r="AF33" i="1"/>
  <c r="AG33" i="1" s="1"/>
  <c r="AD33" i="1"/>
  <c r="AE33" i="1" s="1"/>
  <c r="AC33" i="1"/>
  <c r="AF32" i="1"/>
  <c r="AG32" i="1" s="1"/>
  <c r="AD32" i="1"/>
  <c r="AE32" i="1" s="1"/>
  <c r="AC32" i="1"/>
  <c r="AF31" i="1"/>
  <c r="AG31" i="1" s="1"/>
  <c r="AD31" i="1"/>
  <c r="AE31" i="1" s="1"/>
  <c r="AC31" i="1"/>
  <c r="AF30" i="1"/>
  <c r="AG30" i="1" s="1"/>
  <c r="AD30" i="1"/>
  <c r="AE30" i="1" s="1"/>
  <c r="AC30" i="1"/>
  <c r="AF29" i="1"/>
  <c r="AG29" i="1" s="1"/>
  <c r="AD29" i="1"/>
  <c r="AE29" i="1" s="1"/>
  <c r="AC29" i="1"/>
  <c r="AF28" i="1"/>
  <c r="AG28" i="1" s="1"/>
  <c r="AD28" i="1"/>
  <c r="AE28" i="1" s="1"/>
  <c r="AC28" i="1"/>
  <c r="AF27" i="1"/>
  <c r="AG27" i="1" s="1"/>
  <c r="AD27" i="1"/>
  <c r="AE27" i="1" s="1"/>
  <c r="AC27" i="1"/>
  <c r="AF26" i="1"/>
  <c r="AG26" i="1" s="1"/>
  <c r="AD26" i="1"/>
  <c r="AE26" i="1" s="1"/>
  <c r="AC26" i="1"/>
  <c r="AF25" i="1"/>
  <c r="AG25" i="1" s="1"/>
  <c r="AD25" i="1"/>
  <c r="AE25" i="1" s="1"/>
  <c r="AC25" i="1"/>
  <c r="AF54" i="1"/>
  <c r="AG54" i="1" s="1"/>
  <c r="AD54" i="1"/>
  <c r="AE54" i="1" s="1"/>
  <c r="AC54" i="1"/>
  <c r="AF53" i="1"/>
  <c r="AG53" i="1" s="1"/>
  <c r="AD53" i="1"/>
  <c r="AE53" i="1" s="1"/>
  <c r="AC53" i="1"/>
  <c r="AF52" i="1"/>
  <c r="AG52" i="1" s="1"/>
  <c r="AD52" i="1"/>
  <c r="AE52" i="1" s="1"/>
  <c r="AC52" i="1"/>
  <c r="AF51" i="1"/>
  <c r="AG51" i="1" s="1"/>
  <c r="AD51" i="1"/>
  <c r="AE51" i="1" s="1"/>
  <c r="AC51" i="1"/>
  <c r="AF50" i="1"/>
  <c r="AG50" i="1" s="1"/>
  <c r="AD50" i="1"/>
  <c r="AE50" i="1" s="1"/>
  <c r="AC50" i="1"/>
  <c r="AF49" i="1"/>
  <c r="AG49" i="1" s="1"/>
  <c r="AD49" i="1"/>
  <c r="AE49" i="1" s="1"/>
  <c r="AC49" i="1"/>
  <c r="AF48" i="1"/>
  <c r="AG48" i="1" s="1"/>
  <c r="AD48" i="1"/>
  <c r="AE48" i="1" s="1"/>
  <c r="AC48" i="1"/>
  <c r="AF47" i="1"/>
  <c r="AG47" i="1" s="1"/>
  <c r="AD47" i="1"/>
  <c r="AE47" i="1" s="1"/>
  <c r="AC47" i="1"/>
  <c r="AF46" i="1"/>
  <c r="AG46" i="1" s="1"/>
  <c r="AD46" i="1"/>
  <c r="AE46" i="1" s="1"/>
  <c r="AC46" i="1"/>
  <c r="AF45" i="1"/>
  <c r="AG45" i="1" s="1"/>
  <c r="AD45" i="1"/>
  <c r="AE45" i="1" s="1"/>
  <c r="AC45" i="1"/>
  <c r="AF44" i="1"/>
  <c r="AG44" i="1" s="1"/>
  <c r="AD44" i="1"/>
  <c r="AE44" i="1" s="1"/>
  <c r="AC44" i="1"/>
  <c r="AF43" i="1"/>
  <c r="AG43" i="1" s="1"/>
  <c r="AD43" i="1"/>
  <c r="AE43" i="1" s="1"/>
  <c r="AC43" i="1"/>
  <c r="AF73" i="1"/>
  <c r="AG73" i="1" s="1"/>
  <c r="AD73" i="1"/>
  <c r="AE73" i="1" s="1"/>
  <c r="AC73" i="1"/>
  <c r="AF72" i="1"/>
  <c r="AG72" i="1" s="1"/>
  <c r="AD72" i="1"/>
  <c r="AE72" i="1" s="1"/>
  <c r="AC72" i="1"/>
  <c r="AF71" i="1"/>
  <c r="AG71" i="1" s="1"/>
  <c r="AD71" i="1"/>
  <c r="AE71" i="1" s="1"/>
  <c r="AC71" i="1"/>
  <c r="AF70" i="1"/>
  <c r="AG70" i="1" s="1"/>
  <c r="AD70" i="1"/>
  <c r="AE70" i="1" s="1"/>
  <c r="AC70" i="1"/>
  <c r="AF69" i="1"/>
  <c r="AG69" i="1" s="1"/>
  <c r="AD69" i="1"/>
  <c r="AE69" i="1" s="1"/>
  <c r="AC69" i="1"/>
  <c r="AF68" i="1"/>
  <c r="AG68" i="1" s="1"/>
  <c r="AD68" i="1"/>
  <c r="AE68" i="1" s="1"/>
  <c r="AC68" i="1"/>
  <c r="AF67" i="1"/>
  <c r="AG67" i="1" s="1"/>
  <c r="AD67" i="1"/>
  <c r="AE67" i="1" s="1"/>
  <c r="AC67" i="1"/>
  <c r="AF66" i="1"/>
  <c r="AG66" i="1" s="1"/>
  <c r="AD66" i="1"/>
  <c r="AE66" i="1" s="1"/>
  <c r="AC66" i="1"/>
  <c r="AF65" i="1"/>
  <c r="AG65" i="1" s="1"/>
  <c r="AD65" i="1"/>
  <c r="AE65" i="1" s="1"/>
  <c r="AC65" i="1"/>
  <c r="AF64" i="1"/>
  <c r="AG64" i="1" s="1"/>
  <c r="AD64" i="1"/>
  <c r="AE64" i="1" s="1"/>
  <c r="AC64" i="1"/>
  <c r="AF63" i="1"/>
  <c r="AG63" i="1" s="1"/>
  <c r="AD63" i="1"/>
  <c r="AE63" i="1" s="1"/>
  <c r="AC63" i="1"/>
  <c r="AF62" i="1"/>
  <c r="AG62" i="1" s="1"/>
  <c r="AD62" i="1"/>
  <c r="AE62" i="1" s="1"/>
  <c r="AC62" i="1"/>
  <c r="AF92" i="1"/>
  <c r="AG92" i="1" s="1"/>
  <c r="AD92" i="1"/>
  <c r="AE92" i="1" s="1"/>
  <c r="AC92" i="1"/>
  <c r="AF91" i="1"/>
  <c r="AG91" i="1" s="1"/>
  <c r="AD91" i="1"/>
  <c r="AE91" i="1" s="1"/>
  <c r="AC91" i="1"/>
  <c r="AF90" i="1"/>
  <c r="AG90" i="1" s="1"/>
  <c r="AD90" i="1"/>
  <c r="AE90" i="1" s="1"/>
  <c r="AC90" i="1"/>
  <c r="AF89" i="1"/>
  <c r="AG89" i="1" s="1"/>
  <c r="AD89" i="1"/>
  <c r="AE89" i="1" s="1"/>
  <c r="AC89" i="1"/>
  <c r="AF88" i="1"/>
  <c r="AG88" i="1" s="1"/>
  <c r="AD88" i="1"/>
  <c r="AE88" i="1" s="1"/>
  <c r="AC88" i="1"/>
  <c r="AF87" i="1"/>
  <c r="AG87" i="1" s="1"/>
  <c r="AD87" i="1"/>
  <c r="AE87" i="1" s="1"/>
  <c r="AC87" i="1"/>
  <c r="AF86" i="1"/>
  <c r="AG86" i="1" s="1"/>
  <c r="AD86" i="1"/>
  <c r="AE86" i="1" s="1"/>
  <c r="AC86" i="1"/>
  <c r="AF85" i="1"/>
  <c r="AG85" i="1" s="1"/>
  <c r="AD85" i="1"/>
  <c r="AE85" i="1" s="1"/>
  <c r="AC85" i="1"/>
  <c r="AF84" i="1"/>
  <c r="AG84" i="1" s="1"/>
  <c r="AD84" i="1"/>
  <c r="AE84" i="1" s="1"/>
  <c r="AC84" i="1"/>
  <c r="AF83" i="1"/>
  <c r="AG83" i="1" s="1"/>
  <c r="AD83" i="1"/>
  <c r="AE83" i="1" s="1"/>
  <c r="AC83" i="1"/>
  <c r="AF82" i="1"/>
  <c r="AG82" i="1" s="1"/>
  <c r="AD82" i="1"/>
  <c r="AE82" i="1" s="1"/>
  <c r="AC82" i="1"/>
  <c r="AF81" i="1"/>
  <c r="AG81" i="1" s="1"/>
  <c r="AD81" i="1"/>
  <c r="AE81" i="1" s="1"/>
  <c r="AC81" i="1"/>
  <c r="AF111" i="1"/>
  <c r="AG111" i="1" s="1"/>
  <c r="AD111" i="1"/>
  <c r="AE111" i="1" s="1"/>
  <c r="AC111" i="1"/>
  <c r="AF110" i="1"/>
  <c r="AG110" i="1" s="1"/>
  <c r="AD110" i="1"/>
  <c r="AE110" i="1" s="1"/>
  <c r="AC110" i="1"/>
  <c r="AF109" i="1"/>
  <c r="AG109" i="1" s="1"/>
  <c r="AD109" i="1"/>
  <c r="AE109" i="1" s="1"/>
  <c r="AC109" i="1"/>
  <c r="AF108" i="1"/>
  <c r="AG108" i="1" s="1"/>
  <c r="AD108" i="1"/>
  <c r="AE108" i="1" s="1"/>
  <c r="AC108" i="1"/>
  <c r="AF107" i="1"/>
  <c r="AG107" i="1" s="1"/>
  <c r="AD107" i="1"/>
  <c r="AE107" i="1" s="1"/>
  <c r="AC107" i="1"/>
  <c r="AF106" i="1"/>
  <c r="AG106" i="1" s="1"/>
  <c r="AD106" i="1"/>
  <c r="AE106" i="1" s="1"/>
  <c r="AC106" i="1"/>
  <c r="AF105" i="1"/>
  <c r="AG105" i="1" s="1"/>
  <c r="AD105" i="1"/>
  <c r="AE105" i="1" s="1"/>
  <c r="AC105" i="1"/>
  <c r="AF104" i="1"/>
  <c r="AG104" i="1" s="1"/>
  <c r="AD104" i="1"/>
  <c r="AE104" i="1" s="1"/>
  <c r="AC104" i="1"/>
  <c r="AF103" i="1"/>
  <c r="AG103" i="1" s="1"/>
  <c r="AD103" i="1"/>
  <c r="AE103" i="1" s="1"/>
  <c r="AC103" i="1"/>
  <c r="AF102" i="1"/>
  <c r="AG102" i="1" s="1"/>
  <c r="AD102" i="1"/>
  <c r="AE102" i="1" s="1"/>
  <c r="AC102" i="1"/>
  <c r="AF101" i="1"/>
  <c r="AG101" i="1" s="1"/>
  <c r="AD101" i="1"/>
  <c r="AE101" i="1" s="1"/>
  <c r="AC101" i="1"/>
  <c r="AF100" i="1"/>
  <c r="AG100" i="1" s="1"/>
  <c r="AD100" i="1"/>
  <c r="AE100" i="1" s="1"/>
  <c r="AC100" i="1"/>
  <c r="AF130" i="1"/>
  <c r="AG130" i="1" s="1"/>
  <c r="AD130" i="1"/>
  <c r="AE130" i="1" s="1"/>
  <c r="AC130" i="1"/>
  <c r="AF129" i="1"/>
  <c r="AG129" i="1" s="1"/>
  <c r="AE129" i="1"/>
  <c r="AD129" i="1"/>
  <c r="AC129" i="1"/>
  <c r="AF128" i="1"/>
  <c r="AG128" i="1" s="1"/>
  <c r="AD128" i="1"/>
  <c r="AE128" i="1" s="1"/>
  <c r="AC128" i="1"/>
  <c r="AF127" i="1"/>
  <c r="AG127" i="1" s="1"/>
  <c r="AD127" i="1"/>
  <c r="AE127" i="1" s="1"/>
  <c r="AC127" i="1"/>
  <c r="AF126" i="1"/>
  <c r="AG126" i="1" s="1"/>
  <c r="AD126" i="1"/>
  <c r="AE126" i="1" s="1"/>
  <c r="AC126" i="1"/>
  <c r="AF125" i="1"/>
  <c r="AG125" i="1" s="1"/>
  <c r="AD125" i="1"/>
  <c r="AE125" i="1" s="1"/>
  <c r="AC125" i="1"/>
  <c r="AF124" i="1"/>
  <c r="AG124" i="1" s="1"/>
  <c r="AD124" i="1"/>
  <c r="AE124" i="1" s="1"/>
  <c r="AC124" i="1"/>
  <c r="AF123" i="1"/>
  <c r="AG123" i="1" s="1"/>
  <c r="AD123" i="1"/>
  <c r="AE123" i="1" s="1"/>
  <c r="AC123" i="1"/>
  <c r="AF122" i="1"/>
  <c r="AG122" i="1" s="1"/>
  <c r="AD122" i="1"/>
  <c r="AE122" i="1" s="1"/>
  <c r="AC122" i="1"/>
  <c r="AF121" i="1"/>
  <c r="AG121" i="1" s="1"/>
  <c r="AD121" i="1"/>
  <c r="AE121" i="1" s="1"/>
  <c r="AC121" i="1"/>
  <c r="AF120" i="1"/>
  <c r="AG120" i="1" s="1"/>
  <c r="AD120" i="1"/>
  <c r="AE120" i="1" s="1"/>
  <c r="AC120" i="1"/>
  <c r="AF119" i="1"/>
  <c r="AG119" i="1" s="1"/>
  <c r="AD119" i="1"/>
  <c r="AE119" i="1" s="1"/>
  <c r="AC119" i="1"/>
  <c r="AF149" i="1"/>
  <c r="AG149" i="1" s="1"/>
  <c r="AD149" i="1"/>
  <c r="AE149" i="1" s="1"/>
  <c r="AC149" i="1"/>
  <c r="AF148" i="1"/>
  <c r="AG148" i="1" s="1"/>
  <c r="AD148" i="1"/>
  <c r="AE148" i="1" s="1"/>
  <c r="AC148" i="1"/>
  <c r="AF147" i="1"/>
  <c r="AG147" i="1" s="1"/>
  <c r="AD147" i="1"/>
  <c r="AE147" i="1" s="1"/>
  <c r="AC147" i="1"/>
  <c r="AF146" i="1"/>
  <c r="AG146" i="1" s="1"/>
  <c r="AD146" i="1"/>
  <c r="AE146" i="1" s="1"/>
  <c r="AC146" i="1"/>
  <c r="AF145" i="1"/>
  <c r="AG145" i="1" s="1"/>
  <c r="AD145" i="1"/>
  <c r="AE145" i="1" s="1"/>
  <c r="AC145" i="1"/>
  <c r="AF144" i="1"/>
  <c r="AG144" i="1" s="1"/>
  <c r="AD144" i="1"/>
  <c r="AE144" i="1" s="1"/>
  <c r="AC144" i="1"/>
  <c r="AF143" i="1"/>
  <c r="AG143" i="1" s="1"/>
  <c r="AD143" i="1"/>
  <c r="AE143" i="1" s="1"/>
  <c r="AC143" i="1"/>
  <c r="AF142" i="1"/>
  <c r="AG142" i="1" s="1"/>
  <c r="AD142" i="1"/>
  <c r="AE142" i="1" s="1"/>
  <c r="AC142" i="1"/>
  <c r="AF141" i="1"/>
  <c r="AG141" i="1" s="1"/>
  <c r="AD141" i="1"/>
  <c r="AE141" i="1" s="1"/>
  <c r="AC141" i="1"/>
  <c r="AF140" i="1"/>
  <c r="AG140" i="1" s="1"/>
  <c r="AD140" i="1"/>
  <c r="AE140" i="1" s="1"/>
  <c r="AC140" i="1"/>
  <c r="AF139" i="1"/>
  <c r="AG139" i="1" s="1"/>
  <c r="AD139" i="1"/>
  <c r="AE139" i="1" s="1"/>
  <c r="AC139" i="1"/>
  <c r="AF138" i="1"/>
  <c r="AG138" i="1" s="1"/>
  <c r="AD138" i="1"/>
  <c r="AE138" i="1" s="1"/>
  <c r="AC138" i="1"/>
  <c r="AF168" i="1"/>
  <c r="AG168" i="1" s="1"/>
  <c r="AD168" i="1"/>
  <c r="AE168" i="1" s="1"/>
  <c r="AC168" i="1"/>
  <c r="AF167" i="1"/>
  <c r="AG167" i="1" s="1"/>
  <c r="AD167" i="1"/>
  <c r="AE167" i="1" s="1"/>
  <c r="AC167" i="1"/>
  <c r="AF166" i="1"/>
  <c r="AG166" i="1" s="1"/>
  <c r="AD166" i="1"/>
  <c r="AE166" i="1" s="1"/>
  <c r="AC166" i="1"/>
  <c r="AF165" i="1"/>
  <c r="AG165" i="1" s="1"/>
  <c r="AD165" i="1"/>
  <c r="AE165" i="1" s="1"/>
  <c r="AC165" i="1"/>
  <c r="AF164" i="1"/>
  <c r="AG164" i="1" s="1"/>
  <c r="AD164" i="1"/>
  <c r="AE164" i="1" s="1"/>
  <c r="AC164" i="1"/>
  <c r="AF163" i="1"/>
  <c r="AG163" i="1" s="1"/>
  <c r="AD163" i="1"/>
  <c r="AE163" i="1" s="1"/>
  <c r="AC163" i="1"/>
  <c r="AF162" i="1"/>
  <c r="AG162" i="1" s="1"/>
  <c r="AD162" i="1"/>
  <c r="AE162" i="1" s="1"/>
  <c r="AC162" i="1"/>
  <c r="AF161" i="1"/>
  <c r="AG161" i="1" s="1"/>
  <c r="AD161" i="1"/>
  <c r="AE161" i="1" s="1"/>
  <c r="AC161" i="1"/>
  <c r="AF160" i="1"/>
  <c r="AG160" i="1" s="1"/>
  <c r="AD160" i="1"/>
  <c r="AE160" i="1" s="1"/>
  <c r="AC160" i="1"/>
  <c r="AF159" i="1"/>
  <c r="AG159" i="1" s="1"/>
  <c r="AD159" i="1"/>
  <c r="AE159" i="1" s="1"/>
  <c r="AC159" i="1"/>
  <c r="AF158" i="1"/>
  <c r="AG158" i="1" s="1"/>
  <c r="AD158" i="1"/>
  <c r="AE158" i="1" s="1"/>
  <c r="AC158" i="1"/>
  <c r="AF157" i="1"/>
  <c r="AG157" i="1" s="1"/>
  <c r="AD157" i="1"/>
  <c r="AE157" i="1" s="1"/>
  <c r="AC157" i="1"/>
  <c r="AF187" i="1"/>
  <c r="AG187" i="1" s="1"/>
  <c r="AD187" i="1"/>
  <c r="AE187" i="1" s="1"/>
  <c r="AC187" i="1"/>
  <c r="AF186" i="1"/>
  <c r="AG186" i="1" s="1"/>
  <c r="AD186" i="1"/>
  <c r="AE186" i="1" s="1"/>
  <c r="AC186" i="1"/>
  <c r="AF185" i="1"/>
  <c r="AG185" i="1" s="1"/>
  <c r="AD185" i="1"/>
  <c r="AE185" i="1" s="1"/>
  <c r="AC185" i="1"/>
  <c r="AF184" i="1"/>
  <c r="AG184" i="1" s="1"/>
  <c r="AD184" i="1"/>
  <c r="AE184" i="1" s="1"/>
  <c r="AC184" i="1"/>
  <c r="AF183" i="1"/>
  <c r="AG183" i="1" s="1"/>
  <c r="AD183" i="1"/>
  <c r="AE183" i="1" s="1"/>
  <c r="AC183" i="1"/>
  <c r="AF182" i="1"/>
  <c r="AG182" i="1" s="1"/>
  <c r="AD182" i="1"/>
  <c r="AE182" i="1" s="1"/>
  <c r="AC182" i="1"/>
  <c r="AF181" i="1"/>
  <c r="AG181" i="1" s="1"/>
  <c r="AD181" i="1"/>
  <c r="AE181" i="1" s="1"/>
  <c r="AC181" i="1"/>
  <c r="AF180" i="1"/>
  <c r="AG180" i="1" s="1"/>
  <c r="AD180" i="1"/>
  <c r="AE180" i="1" s="1"/>
  <c r="AC180" i="1"/>
  <c r="AF179" i="1"/>
  <c r="AG179" i="1" s="1"/>
  <c r="AD179" i="1"/>
  <c r="AE179" i="1" s="1"/>
  <c r="AC179" i="1"/>
  <c r="AF178" i="1"/>
  <c r="AG178" i="1" s="1"/>
  <c r="AD178" i="1"/>
  <c r="AE178" i="1" s="1"/>
  <c r="AC178" i="1"/>
  <c r="AF177" i="1"/>
  <c r="AG177" i="1" s="1"/>
  <c r="AD177" i="1"/>
  <c r="AE177" i="1" s="1"/>
  <c r="AC177" i="1"/>
  <c r="AF176" i="1"/>
  <c r="AG176" i="1" s="1"/>
  <c r="AD176" i="1"/>
  <c r="AE176" i="1" s="1"/>
  <c r="AC176" i="1"/>
  <c r="AF204" i="1"/>
  <c r="AG204" i="1" s="1"/>
  <c r="AD204" i="1"/>
  <c r="AE204" i="1" s="1"/>
  <c r="AC204" i="1"/>
  <c r="AF203" i="1"/>
  <c r="AG203" i="1" s="1"/>
  <c r="AD203" i="1"/>
  <c r="AE203" i="1" s="1"/>
  <c r="AC203" i="1"/>
  <c r="AF202" i="1"/>
  <c r="AG202" i="1" s="1"/>
  <c r="AD202" i="1"/>
  <c r="AE202" i="1" s="1"/>
  <c r="AC202" i="1"/>
  <c r="AF201" i="1"/>
  <c r="AG201" i="1" s="1"/>
  <c r="AD201" i="1"/>
  <c r="AE201" i="1" s="1"/>
  <c r="AC201" i="1"/>
  <c r="AF200" i="1"/>
  <c r="AG200" i="1" s="1"/>
  <c r="AD200" i="1"/>
  <c r="AE200" i="1" s="1"/>
  <c r="AC200" i="1"/>
  <c r="AF199" i="1"/>
  <c r="AG199" i="1" s="1"/>
  <c r="AD199" i="1"/>
  <c r="AE199" i="1" s="1"/>
  <c r="AC199" i="1"/>
  <c r="AF198" i="1"/>
  <c r="AG198" i="1" s="1"/>
  <c r="AD198" i="1"/>
  <c r="AE198" i="1" s="1"/>
  <c r="AC198" i="1"/>
  <c r="AF197" i="1"/>
  <c r="AG197" i="1" s="1"/>
  <c r="AD197" i="1"/>
  <c r="AE197" i="1" s="1"/>
  <c r="AC197" i="1"/>
  <c r="AF196" i="1"/>
  <c r="AG196" i="1" s="1"/>
  <c r="AD196" i="1"/>
  <c r="AE196" i="1" s="1"/>
  <c r="AC196" i="1"/>
  <c r="AF195" i="1"/>
  <c r="AG195" i="1" s="1"/>
  <c r="AD195" i="1"/>
  <c r="AE195" i="1" s="1"/>
  <c r="AC195" i="1"/>
  <c r="AF194" i="1"/>
  <c r="AG194" i="1" s="1"/>
  <c r="AD194" i="1"/>
  <c r="AE194" i="1" s="1"/>
  <c r="AC194" i="1"/>
  <c r="AF223" i="1"/>
  <c r="AG223" i="1" s="1"/>
  <c r="AD223" i="1"/>
  <c r="AE223" i="1" s="1"/>
  <c r="AC223" i="1"/>
  <c r="AF222" i="1"/>
  <c r="AG222" i="1" s="1"/>
  <c r="AD222" i="1"/>
  <c r="AE222" i="1" s="1"/>
  <c r="AC222" i="1"/>
  <c r="AF221" i="1"/>
  <c r="AG221" i="1" s="1"/>
  <c r="AD221" i="1"/>
  <c r="AE221" i="1" s="1"/>
  <c r="AC221" i="1"/>
  <c r="AF220" i="1"/>
  <c r="AG220" i="1" s="1"/>
  <c r="AD220" i="1"/>
  <c r="AE220" i="1" s="1"/>
  <c r="AC220" i="1"/>
  <c r="AF219" i="1"/>
  <c r="AG219" i="1" s="1"/>
  <c r="AD219" i="1"/>
  <c r="AE219" i="1" s="1"/>
  <c r="AC219" i="1"/>
  <c r="AF218" i="1"/>
  <c r="AG218" i="1" s="1"/>
  <c r="AD218" i="1"/>
  <c r="AE218" i="1" s="1"/>
  <c r="AC218" i="1"/>
  <c r="AF217" i="1"/>
  <c r="AG217" i="1" s="1"/>
  <c r="AD217" i="1"/>
  <c r="AE217" i="1" s="1"/>
  <c r="AC217" i="1"/>
  <c r="AF216" i="1"/>
  <c r="AG216" i="1" s="1"/>
  <c r="AD216" i="1"/>
  <c r="AE216" i="1" s="1"/>
  <c r="AC216" i="1"/>
  <c r="AF215" i="1"/>
  <c r="AG215" i="1" s="1"/>
  <c r="AD215" i="1"/>
  <c r="AE215" i="1" s="1"/>
  <c r="AC215" i="1"/>
  <c r="AF214" i="1"/>
  <c r="AG214" i="1" s="1"/>
  <c r="AD214" i="1"/>
  <c r="AE214" i="1" s="1"/>
  <c r="AC214" i="1"/>
  <c r="AF213" i="1"/>
  <c r="AG213" i="1" s="1"/>
  <c r="AD213" i="1"/>
  <c r="AE213" i="1" s="1"/>
  <c r="AC213" i="1"/>
  <c r="AF212" i="1"/>
  <c r="AG212" i="1" s="1"/>
  <c r="AD212" i="1"/>
  <c r="AE212" i="1" s="1"/>
  <c r="AC212" i="1"/>
  <c r="AF241" i="1"/>
  <c r="AG241" i="1" s="1"/>
  <c r="AD241" i="1"/>
  <c r="AE241" i="1" s="1"/>
  <c r="AC241" i="1"/>
  <c r="AF240" i="1"/>
  <c r="AG240" i="1" s="1"/>
  <c r="AD240" i="1"/>
  <c r="AE240" i="1" s="1"/>
  <c r="AC240" i="1"/>
  <c r="AF239" i="1"/>
  <c r="AG239" i="1" s="1"/>
  <c r="AD239" i="1"/>
  <c r="AE239" i="1" s="1"/>
  <c r="AC239" i="1"/>
  <c r="AF238" i="1"/>
  <c r="AG238" i="1" s="1"/>
  <c r="AD238" i="1"/>
  <c r="AE238" i="1" s="1"/>
  <c r="AC238" i="1"/>
  <c r="AF237" i="1"/>
  <c r="AG237" i="1" s="1"/>
  <c r="AD237" i="1"/>
  <c r="AE237" i="1" s="1"/>
  <c r="AC237" i="1"/>
  <c r="AF236" i="1"/>
  <c r="AG236" i="1" s="1"/>
  <c r="AD236" i="1"/>
  <c r="AE236" i="1" s="1"/>
  <c r="AC236" i="1"/>
  <c r="AF235" i="1"/>
  <c r="AG235" i="1" s="1"/>
  <c r="AD235" i="1"/>
  <c r="AE235" i="1" s="1"/>
  <c r="AC235" i="1"/>
  <c r="AF234" i="1"/>
  <c r="AG234" i="1" s="1"/>
  <c r="AD234" i="1"/>
  <c r="AE234" i="1" s="1"/>
  <c r="AC234" i="1"/>
  <c r="AF233" i="1"/>
  <c r="AG233" i="1" s="1"/>
  <c r="AD233" i="1"/>
  <c r="AE233" i="1" s="1"/>
  <c r="AC233" i="1"/>
  <c r="AF232" i="1"/>
  <c r="AG232" i="1" s="1"/>
  <c r="AD232" i="1"/>
  <c r="AE232" i="1" s="1"/>
  <c r="AC232" i="1"/>
  <c r="AF231" i="1"/>
  <c r="AG231" i="1" s="1"/>
  <c r="AD231" i="1"/>
  <c r="AE231" i="1" s="1"/>
  <c r="AC231" i="1"/>
  <c r="AF230" i="1"/>
  <c r="AG230" i="1" s="1"/>
  <c r="AD230" i="1"/>
  <c r="AE230" i="1" s="1"/>
  <c r="AC230" i="1"/>
  <c r="AF259" i="1"/>
  <c r="AG259" i="1" s="1"/>
  <c r="AD259" i="1"/>
  <c r="AE259" i="1" s="1"/>
  <c r="AC259" i="1"/>
  <c r="AF258" i="1"/>
  <c r="AG258" i="1" s="1"/>
  <c r="AD258" i="1"/>
  <c r="AE258" i="1" s="1"/>
  <c r="AC258" i="1"/>
  <c r="AF257" i="1"/>
  <c r="AG257" i="1" s="1"/>
  <c r="AD257" i="1"/>
  <c r="AE257" i="1" s="1"/>
  <c r="AC257" i="1"/>
  <c r="AF256" i="1"/>
  <c r="AG256" i="1" s="1"/>
  <c r="AD256" i="1"/>
  <c r="AE256" i="1" s="1"/>
  <c r="AC256" i="1"/>
  <c r="AF255" i="1"/>
  <c r="AG255" i="1" s="1"/>
  <c r="AD255" i="1"/>
  <c r="AE255" i="1" s="1"/>
  <c r="AC255" i="1"/>
  <c r="AF254" i="1"/>
  <c r="AG254" i="1" s="1"/>
  <c r="AD254" i="1"/>
  <c r="AE254" i="1" s="1"/>
  <c r="AC254" i="1"/>
  <c r="AF253" i="1"/>
  <c r="AG253" i="1" s="1"/>
  <c r="AD253" i="1"/>
  <c r="AE253" i="1" s="1"/>
  <c r="AC253" i="1"/>
  <c r="AF252" i="1"/>
  <c r="AG252" i="1" s="1"/>
  <c r="AD252" i="1"/>
  <c r="AE252" i="1" s="1"/>
  <c r="AC252" i="1"/>
  <c r="AF251" i="1"/>
  <c r="AG251" i="1" s="1"/>
  <c r="AD251" i="1"/>
  <c r="AE251" i="1" s="1"/>
  <c r="AC251" i="1"/>
  <c r="AF250" i="1"/>
  <c r="AG250" i="1" s="1"/>
  <c r="AD250" i="1"/>
  <c r="AE250" i="1" s="1"/>
  <c r="AC250" i="1"/>
  <c r="AF249" i="1"/>
  <c r="AG249" i="1" s="1"/>
  <c r="AD249" i="1"/>
  <c r="AE249" i="1" s="1"/>
  <c r="AC249" i="1"/>
  <c r="AF248" i="1"/>
  <c r="AG248" i="1" s="1"/>
  <c r="AD248" i="1"/>
  <c r="AE248" i="1" s="1"/>
  <c r="AC248" i="1"/>
  <c r="AF277" i="1"/>
  <c r="AG277" i="1" s="1"/>
  <c r="AD277" i="1"/>
  <c r="AE277" i="1" s="1"/>
  <c r="AC277" i="1"/>
  <c r="AF276" i="1"/>
  <c r="AG276" i="1" s="1"/>
  <c r="AD276" i="1"/>
  <c r="AE276" i="1" s="1"/>
  <c r="AC276" i="1"/>
  <c r="AF275" i="1"/>
  <c r="AG275" i="1" s="1"/>
  <c r="AD275" i="1"/>
  <c r="AE275" i="1" s="1"/>
  <c r="AC275" i="1"/>
  <c r="AF274" i="1"/>
  <c r="AG274" i="1" s="1"/>
  <c r="AD274" i="1"/>
  <c r="AE274" i="1" s="1"/>
  <c r="AC274" i="1"/>
  <c r="AF273" i="1"/>
  <c r="AG273" i="1" s="1"/>
  <c r="AD273" i="1"/>
  <c r="AE273" i="1" s="1"/>
  <c r="AC273" i="1"/>
  <c r="AF272" i="1"/>
  <c r="AG272" i="1" s="1"/>
  <c r="AD272" i="1"/>
  <c r="AE272" i="1" s="1"/>
  <c r="AC272" i="1"/>
  <c r="AF271" i="1"/>
  <c r="AG271" i="1" s="1"/>
  <c r="AD271" i="1"/>
  <c r="AE271" i="1" s="1"/>
  <c r="AC271" i="1"/>
  <c r="AF270" i="1"/>
  <c r="AG270" i="1" s="1"/>
  <c r="AD270" i="1"/>
  <c r="AE270" i="1" s="1"/>
  <c r="AC270" i="1"/>
  <c r="AF269" i="1"/>
  <c r="AG269" i="1" s="1"/>
  <c r="AD269" i="1"/>
  <c r="AE269" i="1" s="1"/>
  <c r="AC269" i="1"/>
  <c r="AF268" i="1"/>
  <c r="AG268" i="1" s="1"/>
  <c r="AD268" i="1"/>
  <c r="AE268" i="1" s="1"/>
  <c r="AC268" i="1"/>
  <c r="AF267" i="1"/>
  <c r="AG267" i="1" s="1"/>
  <c r="AD267" i="1"/>
  <c r="AE267" i="1" s="1"/>
  <c r="AC267" i="1"/>
  <c r="AF266" i="1"/>
  <c r="AG266" i="1" s="1"/>
  <c r="AD266" i="1"/>
  <c r="AE266" i="1" s="1"/>
  <c r="AC266" i="1"/>
  <c r="AF295" i="1"/>
  <c r="AG295" i="1" s="1"/>
  <c r="AD295" i="1"/>
  <c r="AE295" i="1" s="1"/>
  <c r="AC295" i="1"/>
  <c r="AF294" i="1"/>
  <c r="AG294" i="1" s="1"/>
  <c r="AD294" i="1"/>
  <c r="AE294" i="1" s="1"/>
  <c r="AC294" i="1"/>
  <c r="AF293" i="1"/>
  <c r="AG293" i="1" s="1"/>
  <c r="AD293" i="1"/>
  <c r="AE293" i="1" s="1"/>
  <c r="AC293" i="1"/>
  <c r="AF292" i="1"/>
  <c r="AG292" i="1" s="1"/>
  <c r="AD292" i="1"/>
  <c r="AE292" i="1" s="1"/>
  <c r="AC292" i="1"/>
  <c r="AF291" i="1"/>
  <c r="AG291" i="1" s="1"/>
  <c r="AD291" i="1"/>
  <c r="AE291" i="1" s="1"/>
  <c r="AC291" i="1"/>
  <c r="AF290" i="1"/>
  <c r="AG290" i="1" s="1"/>
  <c r="AD290" i="1"/>
  <c r="AE290" i="1" s="1"/>
  <c r="AC290" i="1"/>
  <c r="AF289" i="1"/>
  <c r="AG289" i="1" s="1"/>
  <c r="AD289" i="1"/>
  <c r="AE289" i="1" s="1"/>
  <c r="AC289" i="1"/>
  <c r="AF288" i="1"/>
  <c r="AG288" i="1" s="1"/>
  <c r="AD288" i="1"/>
  <c r="AE288" i="1" s="1"/>
  <c r="AC288" i="1"/>
  <c r="AF287" i="1"/>
  <c r="AG287" i="1" s="1"/>
  <c r="AD287" i="1"/>
  <c r="AE287" i="1" s="1"/>
  <c r="AC287" i="1"/>
  <c r="AF285" i="1"/>
  <c r="AG285" i="1" s="1"/>
  <c r="AD285" i="1"/>
  <c r="AE285" i="1" s="1"/>
  <c r="AC285" i="1"/>
  <c r="AF284" i="1"/>
  <c r="AG284" i="1" s="1"/>
  <c r="AD284" i="1"/>
  <c r="AE284" i="1" s="1"/>
  <c r="AC284" i="1"/>
  <c r="AF313" i="1"/>
  <c r="AG313" i="1" s="1"/>
  <c r="AD313" i="1"/>
  <c r="AE313" i="1" s="1"/>
  <c r="AC313" i="1"/>
  <c r="AF312" i="1"/>
  <c r="AG312" i="1" s="1"/>
  <c r="AD312" i="1"/>
  <c r="AE312" i="1" s="1"/>
  <c r="AC312" i="1"/>
  <c r="AF311" i="1"/>
  <c r="AG311" i="1" s="1"/>
  <c r="AD311" i="1"/>
  <c r="AE311" i="1" s="1"/>
  <c r="AC311" i="1"/>
  <c r="AF310" i="1"/>
  <c r="AG310" i="1" s="1"/>
  <c r="AD310" i="1"/>
  <c r="AE310" i="1" s="1"/>
  <c r="AC310" i="1"/>
  <c r="AF309" i="1"/>
  <c r="AG309" i="1" s="1"/>
  <c r="AD309" i="1"/>
  <c r="AE309" i="1" s="1"/>
  <c r="AC309" i="1"/>
  <c r="AF308" i="1"/>
  <c r="AG308" i="1" s="1"/>
  <c r="AD308" i="1"/>
  <c r="AE308" i="1" s="1"/>
  <c r="AC308" i="1"/>
  <c r="AF307" i="1"/>
  <c r="AG307" i="1" s="1"/>
  <c r="AD307" i="1"/>
  <c r="AE307" i="1" s="1"/>
  <c r="AC307" i="1"/>
  <c r="AF306" i="1"/>
  <c r="AG306" i="1" s="1"/>
  <c r="AD306" i="1"/>
  <c r="AE306" i="1" s="1"/>
  <c r="AC306" i="1"/>
  <c r="AF305" i="1"/>
  <c r="AG305" i="1" s="1"/>
  <c r="AD305" i="1"/>
  <c r="AE305" i="1" s="1"/>
  <c r="AC305" i="1"/>
  <c r="AF304" i="1"/>
  <c r="AG304" i="1" s="1"/>
  <c r="AD304" i="1"/>
  <c r="AE304" i="1" s="1"/>
  <c r="AC304" i="1"/>
  <c r="AF303" i="1"/>
  <c r="AG303" i="1" s="1"/>
  <c r="AD303" i="1"/>
  <c r="AE303" i="1" s="1"/>
  <c r="AC303" i="1"/>
  <c r="AF302" i="1"/>
  <c r="AG302" i="1" s="1"/>
  <c r="AD302" i="1"/>
  <c r="AE302" i="1" s="1"/>
  <c r="AC302" i="1"/>
  <c r="AF331" i="1"/>
  <c r="AG331" i="1" s="1"/>
  <c r="AD331" i="1"/>
  <c r="AE331" i="1" s="1"/>
  <c r="AC331" i="1"/>
  <c r="AF330" i="1"/>
  <c r="AG330" i="1" s="1"/>
  <c r="AD330" i="1"/>
  <c r="AE330" i="1" s="1"/>
  <c r="AC330" i="1"/>
  <c r="AF329" i="1"/>
  <c r="AG329" i="1" s="1"/>
  <c r="AD329" i="1"/>
  <c r="AE329" i="1" s="1"/>
  <c r="AC329" i="1"/>
  <c r="AF328" i="1"/>
  <c r="AG328" i="1" s="1"/>
  <c r="AD328" i="1"/>
  <c r="AE328" i="1" s="1"/>
  <c r="AC328" i="1"/>
  <c r="AF327" i="1"/>
  <c r="AG327" i="1" s="1"/>
  <c r="AD327" i="1"/>
  <c r="AE327" i="1" s="1"/>
  <c r="AC327" i="1"/>
  <c r="AF326" i="1"/>
  <c r="AG326" i="1" s="1"/>
  <c r="AD326" i="1"/>
  <c r="AE326" i="1" s="1"/>
  <c r="AC326" i="1"/>
  <c r="AF325" i="1"/>
  <c r="AG325" i="1" s="1"/>
  <c r="AD325" i="1"/>
  <c r="AE325" i="1" s="1"/>
  <c r="AC325" i="1"/>
  <c r="AF324" i="1"/>
  <c r="AG324" i="1" s="1"/>
  <c r="AD324" i="1"/>
  <c r="AE324" i="1" s="1"/>
  <c r="AC324" i="1"/>
  <c r="AF323" i="1"/>
  <c r="AG323" i="1" s="1"/>
  <c r="AD323" i="1"/>
  <c r="AE323" i="1" s="1"/>
  <c r="AC323" i="1"/>
  <c r="AF322" i="1"/>
  <c r="AG322" i="1" s="1"/>
  <c r="AD322" i="1"/>
  <c r="AE322" i="1" s="1"/>
  <c r="AC322" i="1"/>
  <c r="AF321" i="1"/>
  <c r="AG321" i="1" s="1"/>
  <c r="AD321" i="1"/>
  <c r="AE321" i="1" s="1"/>
  <c r="AC321" i="1"/>
  <c r="AF320" i="1"/>
  <c r="AG320" i="1" s="1"/>
  <c r="AD320" i="1"/>
  <c r="AE320" i="1" s="1"/>
  <c r="AC320" i="1"/>
  <c r="AF349" i="1"/>
  <c r="AG349" i="1" s="1"/>
  <c r="AD349" i="1"/>
  <c r="AE349" i="1" s="1"/>
  <c r="AC349" i="1"/>
  <c r="AF348" i="1"/>
  <c r="AG348" i="1" s="1"/>
  <c r="AD348" i="1"/>
  <c r="AE348" i="1" s="1"/>
  <c r="AC348" i="1"/>
  <c r="AF347" i="1"/>
  <c r="AG347" i="1" s="1"/>
  <c r="AD347" i="1"/>
  <c r="AE347" i="1" s="1"/>
  <c r="AC347" i="1"/>
  <c r="AF346" i="1"/>
  <c r="AG346" i="1" s="1"/>
  <c r="AD346" i="1"/>
  <c r="AE346" i="1" s="1"/>
  <c r="AC346" i="1"/>
  <c r="AF345" i="1"/>
  <c r="AG345" i="1" s="1"/>
  <c r="AD345" i="1"/>
  <c r="AE345" i="1" s="1"/>
  <c r="AC345" i="1"/>
  <c r="AF344" i="1"/>
  <c r="AG344" i="1" s="1"/>
  <c r="AD344" i="1"/>
  <c r="AE344" i="1" s="1"/>
  <c r="AC344" i="1"/>
  <c r="AF343" i="1"/>
  <c r="AG343" i="1" s="1"/>
  <c r="AD343" i="1"/>
  <c r="AE343" i="1" s="1"/>
  <c r="AC343" i="1"/>
  <c r="AF342" i="1"/>
  <c r="AG342" i="1" s="1"/>
  <c r="AD342" i="1"/>
  <c r="AE342" i="1" s="1"/>
  <c r="AC342" i="1"/>
  <c r="AF341" i="1"/>
  <c r="AG341" i="1" s="1"/>
  <c r="AD341" i="1"/>
  <c r="AE341" i="1" s="1"/>
  <c r="AC341" i="1"/>
  <c r="AF340" i="1"/>
  <c r="AG340" i="1" s="1"/>
  <c r="AD340" i="1"/>
  <c r="AE340" i="1" s="1"/>
  <c r="AC340" i="1"/>
  <c r="AF339" i="1"/>
  <c r="AG339" i="1" s="1"/>
  <c r="AD339" i="1"/>
  <c r="AE339" i="1" s="1"/>
  <c r="AC339" i="1"/>
  <c r="AF338" i="1"/>
  <c r="AG338" i="1" s="1"/>
  <c r="AD338" i="1"/>
  <c r="AE338" i="1" s="1"/>
  <c r="AC338" i="1"/>
  <c r="AF367" i="1"/>
  <c r="AG367" i="1" s="1"/>
  <c r="AD367" i="1"/>
  <c r="AE367" i="1" s="1"/>
  <c r="AC367" i="1"/>
  <c r="AF366" i="1"/>
  <c r="AG366" i="1" s="1"/>
  <c r="AD366" i="1"/>
  <c r="AE366" i="1" s="1"/>
  <c r="AC366" i="1"/>
  <c r="AF365" i="1"/>
  <c r="AG365" i="1" s="1"/>
  <c r="AD365" i="1"/>
  <c r="AE365" i="1" s="1"/>
  <c r="AC365" i="1"/>
  <c r="AF364" i="1"/>
  <c r="AG364" i="1" s="1"/>
  <c r="AD364" i="1"/>
  <c r="AE364" i="1" s="1"/>
  <c r="AC364" i="1"/>
  <c r="AF363" i="1"/>
  <c r="AG363" i="1" s="1"/>
  <c r="AD363" i="1"/>
  <c r="AE363" i="1" s="1"/>
  <c r="AC363" i="1"/>
  <c r="AF362" i="1"/>
  <c r="AG362" i="1" s="1"/>
  <c r="AD362" i="1"/>
  <c r="AE362" i="1" s="1"/>
  <c r="AC362" i="1"/>
  <c r="AF361" i="1"/>
  <c r="AG361" i="1" s="1"/>
  <c r="AD361" i="1"/>
  <c r="AE361" i="1" s="1"/>
  <c r="AC361" i="1"/>
  <c r="AF360" i="1"/>
  <c r="AG360" i="1" s="1"/>
  <c r="AD360" i="1"/>
  <c r="AE360" i="1" s="1"/>
  <c r="AC360" i="1"/>
  <c r="AF359" i="1"/>
  <c r="AG359" i="1" s="1"/>
  <c r="AD359" i="1"/>
  <c r="AE359" i="1" s="1"/>
  <c r="AC359" i="1"/>
  <c r="AF358" i="1"/>
  <c r="AG358" i="1" s="1"/>
  <c r="AD358" i="1"/>
  <c r="AE358" i="1" s="1"/>
  <c r="AC358" i="1"/>
  <c r="AF357" i="1"/>
  <c r="AG357" i="1" s="1"/>
  <c r="AD357" i="1"/>
  <c r="AE357" i="1" s="1"/>
  <c r="AC357" i="1"/>
  <c r="AF356" i="1"/>
  <c r="AG356" i="1" s="1"/>
  <c r="AD356" i="1"/>
  <c r="AE356" i="1" s="1"/>
  <c r="AC356" i="1"/>
  <c r="AF385" i="1"/>
  <c r="AG385" i="1" s="1"/>
  <c r="AD385" i="1"/>
  <c r="AE385" i="1" s="1"/>
  <c r="AC385" i="1"/>
  <c r="AF384" i="1"/>
  <c r="AG384" i="1" s="1"/>
  <c r="AD384" i="1"/>
  <c r="AE384" i="1" s="1"/>
  <c r="AC384" i="1"/>
  <c r="AF383" i="1"/>
  <c r="AG383" i="1" s="1"/>
  <c r="AD383" i="1"/>
  <c r="AE383" i="1" s="1"/>
  <c r="AC383" i="1"/>
  <c r="AF382" i="1"/>
  <c r="AG382" i="1" s="1"/>
  <c r="AD382" i="1"/>
  <c r="AE382" i="1" s="1"/>
  <c r="AC382" i="1"/>
  <c r="AF381" i="1"/>
  <c r="AG381" i="1" s="1"/>
  <c r="AD381" i="1"/>
  <c r="AE381" i="1" s="1"/>
  <c r="AC381" i="1"/>
  <c r="AF380" i="1"/>
  <c r="AG380" i="1" s="1"/>
  <c r="AD380" i="1"/>
  <c r="AE380" i="1" s="1"/>
  <c r="AC380" i="1"/>
  <c r="AF379" i="1"/>
  <c r="AG379" i="1" s="1"/>
  <c r="AD379" i="1"/>
  <c r="AE379" i="1" s="1"/>
  <c r="AC379" i="1"/>
  <c r="AF378" i="1"/>
  <c r="AG378" i="1" s="1"/>
  <c r="AD378" i="1"/>
  <c r="AE378" i="1" s="1"/>
  <c r="AC378" i="1"/>
  <c r="AF377" i="1"/>
  <c r="AG377" i="1" s="1"/>
  <c r="AD377" i="1"/>
  <c r="AE377" i="1" s="1"/>
  <c r="AC377" i="1"/>
  <c r="AF376" i="1"/>
  <c r="AG376" i="1" s="1"/>
  <c r="AD376" i="1"/>
  <c r="AE376" i="1" s="1"/>
  <c r="AC376" i="1"/>
  <c r="AF375" i="1"/>
  <c r="AG375" i="1" s="1"/>
  <c r="AD375" i="1"/>
  <c r="AE375" i="1" s="1"/>
  <c r="AC375" i="1"/>
  <c r="AF374" i="1"/>
  <c r="AG374" i="1" s="1"/>
  <c r="AD374" i="1"/>
  <c r="AE374" i="1" s="1"/>
  <c r="AC374" i="1"/>
  <c r="AF403" i="1"/>
  <c r="AG403" i="1" s="1"/>
  <c r="AD403" i="1"/>
  <c r="AE403" i="1" s="1"/>
  <c r="AC403" i="1"/>
  <c r="AF402" i="1"/>
  <c r="AG402" i="1" s="1"/>
  <c r="AD402" i="1"/>
  <c r="AE402" i="1" s="1"/>
  <c r="AC402" i="1"/>
  <c r="AF401" i="1"/>
  <c r="AG401" i="1" s="1"/>
  <c r="AD401" i="1"/>
  <c r="AE401" i="1" s="1"/>
  <c r="AC401" i="1"/>
  <c r="AF400" i="1"/>
  <c r="AG400" i="1" s="1"/>
  <c r="AD400" i="1"/>
  <c r="AE400" i="1" s="1"/>
  <c r="AC400" i="1"/>
  <c r="AF399" i="1"/>
  <c r="AG399" i="1" s="1"/>
  <c r="AD399" i="1"/>
  <c r="AE399" i="1" s="1"/>
  <c r="AC399" i="1"/>
  <c r="AF398" i="1"/>
  <c r="AG398" i="1" s="1"/>
  <c r="AD398" i="1"/>
  <c r="AE398" i="1" s="1"/>
  <c r="AC398" i="1"/>
  <c r="AF397" i="1"/>
  <c r="AG397" i="1" s="1"/>
  <c r="AD397" i="1"/>
  <c r="AE397" i="1" s="1"/>
  <c r="AC397" i="1"/>
  <c r="AF396" i="1"/>
  <c r="AG396" i="1" s="1"/>
  <c r="AD396" i="1"/>
  <c r="AE396" i="1" s="1"/>
  <c r="AC396" i="1"/>
  <c r="AF395" i="1"/>
  <c r="AG395" i="1" s="1"/>
  <c r="AD395" i="1"/>
  <c r="AE395" i="1" s="1"/>
  <c r="AC395" i="1"/>
  <c r="AF394" i="1"/>
  <c r="AG394" i="1" s="1"/>
  <c r="AD394" i="1"/>
  <c r="AE394" i="1" s="1"/>
  <c r="AC394" i="1"/>
  <c r="AF393" i="1"/>
  <c r="AG393" i="1" s="1"/>
  <c r="AD393" i="1"/>
  <c r="AE393" i="1" s="1"/>
  <c r="AC393" i="1"/>
  <c r="AF392" i="1"/>
  <c r="AG392" i="1" s="1"/>
  <c r="AD392" i="1"/>
  <c r="AE392" i="1" s="1"/>
  <c r="AC392" i="1"/>
  <c r="AF421" i="1"/>
  <c r="AG421" i="1" s="1"/>
  <c r="AD421" i="1"/>
  <c r="AE421" i="1" s="1"/>
  <c r="AC421" i="1"/>
  <c r="AF419" i="1"/>
  <c r="AG419" i="1" s="1"/>
  <c r="AD419" i="1"/>
  <c r="AE419" i="1" s="1"/>
  <c r="AC419" i="1"/>
  <c r="AF418" i="1"/>
  <c r="AG418" i="1" s="1"/>
  <c r="AD418" i="1"/>
  <c r="AE418" i="1" s="1"/>
  <c r="AC418" i="1"/>
  <c r="AF417" i="1"/>
  <c r="AG417" i="1" s="1"/>
  <c r="AD417" i="1"/>
  <c r="AE417" i="1" s="1"/>
  <c r="AC417" i="1"/>
  <c r="AF416" i="1"/>
  <c r="AG416" i="1" s="1"/>
  <c r="AD416" i="1"/>
  <c r="AE416" i="1" s="1"/>
  <c r="AC416" i="1"/>
  <c r="AF415" i="1"/>
  <c r="AG415" i="1" s="1"/>
  <c r="AD415" i="1"/>
  <c r="AE415" i="1" s="1"/>
  <c r="AC415" i="1"/>
  <c r="AF414" i="1"/>
  <c r="AG414" i="1" s="1"/>
  <c r="AD414" i="1"/>
  <c r="AE414" i="1" s="1"/>
  <c r="AC414" i="1"/>
  <c r="AF413" i="1"/>
  <c r="AG413" i="1" s="1"/>
  <c r="AD413" i="1"/>
  <c r="AE413" i="1" s="1"/>
  <c r="AC413" i="1"/>
  <c r="AF412" i="1"/>
  <c r="AG412" i="1" s="1"/>
  <c r="AD412" i="1"/>
  <c r="AE412" i="1" s="1"/>
  <c r="AC412" i="1"/>
  <c r="AF411" i="1"/>
  <c r="AG411" i="1" s="1"/>
  <c r="AD411" i="1"/>
  <c r="AE411" i="1" s="1"/>
  <c r="AC411" i="1"/>
  <c r="AF410" i="1"/>
  <c r="AG410" i="1" s="1"/>
  <c r="AD410" i="1"/>
  <c r="AE410" i="1" s="1"/>
  <c r="AC410" i="1"/>
  <c r="AF439" i="1"/>
  <c r="AG439" i="1" s="1"/>
  <c r="AD439" i="1"/>
  <c r="AE439" i="1" s="1"/>
  <c r="AC439" i="1"/>
  <c r="AF438" i="1"/>
  <c r="AG438" i="1" s="1"/>
  <c r="AD438" i="1"/>
  <c r="AE438" i="1" s="1"/>
  <c r="AC438" i="1"/>
  <c r="AF437" i="1"/>
  <c r="AG437" i="1" s="1"/>
  <c r="AD437" i="1"/>
  <c r="AE437" i="1" s="1"/>
  <c r="AC437" i="1"/>
  <c r="AF436" i="1"/>
  <c r="AG436" i="1" s="1"/>
  <c r="AD436" i="1"/>
  <c r="AE436" i="1" s="1"/>
  <c r="AC436" i="1"/>
  <c r="AF435" i="1"/>
  <c r="AG435" i="1" s="1"/>
  <c r="AD435" i="1"/>
  <c r="AE435" i="1" s="1"/>
  <c r="AC435" i="1"/>
  <c r="AF434" i="1"/>
  <c r="AG434" i="1" s="1"/>
  <c r="AD434" i="1"/>
  <c r="AE434" i="1" s="1"/>
  <c r="AC434" i="1"/>
  <c r="AF433" i="1"/>
  <c r="AG433" i="1" s="1"/>
  <c r="AD433" i="1"/>
  <c r="AE433" i="1" s="1"/>
  <c r="AC433" i="1"/>
  <c r="AF432" i="1"/>
  <c r="AG432" i="1" s="1"/>
  <c r="AD432" i="1"/>
  <c r="AE432" i="1" s="1"/>
  <c r="AC432" i="1"/>
  <c r="AF431" i="1"/>
  <c r="AG431" i="1" s="1"/>
  <c r="AD431" i="1"/>
  <c r="AE431" i="1" s="1"/>
  <c r="AC431" i="1"/>
  <c r="AF430" i="1"/>
  <c r="AG430" i="1" s="1"/>
  <c r="AD430" i="1"/>
  <c r="AE430" i="1" s="1"/>
  <c r="AC430" i="1"/>
  <c r="AF429" i="1"/>
  <c r="AG429" i="1" s="1"/>
  <c r="AD429" i="1"/>
  <c r="AE429" i="1" s="1"/>
  <c r="AC429" i="1"/>
  <c r="AF428" i="1"/>
  <c r="AG428" i="1" s="1"/>
  <c r="AD428" i="1"/>
  <c r="AE428" i="1" s="1"/>
  <c r="AC428" i="1"/>
  <c r="AF475" i="1"/>
  <c r="AG475" i="1" s="1"/>
  <c r="AD475" i="1"/>
  <c r="AE475" i="1" s="1"/>
  <c r="AC475" i="1"/>
  <c r="AF474" i="1"/>
  <c r="AG474" i="1" s="1"/>
  <c r="AD474" i="1"/>
  <c r="AE474" i="1" s="1"/>
  <c r="AC474" i="1"/>
  <c r="AF473" i="1"/>
  <c r="AG473" i="1" s="1"/>
  <c r="AD473" i="1"/>
  <c r="AE473" i="1" s="1"/>
  <c r="AC473" i="1"/>
  <c r="AF472" i="1"/>
  <c r="AG472" i="1" s="1"/>
  <c r="AD472" i="1"/>
  <c r="AE472" i="1" s="1"/>
  <c r="AC472" i="1"/>
  <c r="AF471" i="1"/>
  <c r="AG471" i="1" s="1"/>
  <c r="AD471" i="1"/>
  <c r="AE471" i="1" s="1"/>
  <c r="AC471" i="1"/>
  <c r="AF470" i="1"/>
  <c r="AG470" i="1" s="1"/>
  <c r="AD470" i="1"/>
  <c r="AE470" i="1" s="1"/>
  <c r="AC470" i="1"/>
  <c r="AF469" i="1"/>
  <c r="AG469" i="1" s="1"/>
  <c r="AD469" i="1"/>
  <c r="AE469" i="1" s="1"/>
  <c r="AC469" i="1"/>
  <c r="AF468" i="1"/>
  <c r="AG468" i="1" s="1"/>
  <c r="AD468" i="1"/>
  <c r="AE468" i="1" s="1"/>
  <c r="AC468" i="1"/>
  <c r="AF467" i="1"/>
  <c r="AG467" i="1" s="1"/>
  <c r="AD467" i="1"/>
  <c r="AE467" i="1" s="1"/>
  <c r="AC467" i="1"/>
  <c r="AF466" i="1"/>
  <c r="AG466" i="1" s="1"/>
  <c r="AD466" i="1"/>
  <c r="AE466" i="1" s="1"/>
  <c r="AC466" i="1"/>
  <c r="AF465" i="1"/>
  <c r="AG465" i="1" s="1"/>
  <c r="AD465" i="1"/>
  <c r="AE465" i="1" s="1"/>
  <c r="AC465" i="1"/>
  <c r="AF464" i="1"/>
  <c r="AG464" i="1" s="1"/>
  <c r="AD464" i="1"/>
  <c r="AE464" i="1" s="1"/>
  <c r="AC464" i="1"/>
  <c r="AF447" i="1"/>
  <c r="AG447" i="1" s="1"/>
  <c r="AF448" i="1"/>
  <c r="AG448" i="1" s="1"/>
  <c r="AF449" i="1"/>
  <c r="AG449" i="1" s="1"/>
  <c r="AF450" i="1"/>
  <c r="AG450" i="1" s="1"/>
  <c r="AF451" i="1"/>
  <c r="AG451" i="1" s="1"/>
  <c r="AF452" i="1"/>
  <c r="AG452" i="1" s="1"/>
  <c r="AF453" i="1"/>
  <c r="AG453" i="1" s="1"/>
  <c r="AF454" i="1"/>
  <c r="AG454" i="1" s="1"/>
  <c r="AF455" i="1"/>
  <c r="AG455" i="1" s="1"/>
  <c r="AF456" i="1"/>
  <c r="AG456" i="1" s="1"/>
  <c r="AF457" i="1"/>
  <c r="AG457" i="1" s="1"/>
  <c r="AF446" i="1"/>
  <c r="AG446" i="1" s="1"/>
  <c r="AD447" i="1"/>
  <c r="AE447" i="1" s="1"/>
  <c r="AD448" i="1"/>
  <c r="AE448" i="1" s="1"/>
  <c r="AD449" i="1"/>
  <c r="AE449" i="1" s="1"/>
  <c r="AD450" i="1"/>
  <c r="AE450" i="1" s="1"/>
  <c r="AD451" i="1"/>
  <c r="AE451" i="1" s="1"/>
  <c r="AD452" i="1"/>
  <c r="AE452" i="1" s="1"/>
  <c r="AD453" i="1"/>
  <c r="AE453" i="1" s="1"/>
  <c r="AD454" i="1"/>
  <c r="AE454" i="1" s="1"/>
  <c r="AD455" i="1"/>
  <c r="AE455" i="1" s="1"/>
  <c r="AD456" i="1"/>
  <c r="AE456" i="1" s="1"/>
  <c r="AD457" i="1"/>
  <c r="AE457" i="1" s="1"/>
  <c r="AD446" i="1"/>
  <c r="AE446" i="1" s="1"/>
  <c r="AC447" i="1"/>
  <c r="AC448" i="1"/>
  <c r="AC449" i="1"/>
  <c r="AC450" i="1"/>
  <c r="AC451" i="1"/>
  <c r="AC452" i="1"/>
  <c r="AC453" i="1"/>
  <c r="AC454" i="1"/>
  <c r="AC455" i="1"/>
  <c r="AC456" i="1"/>
  <c r="AC457" i="1"/>
  <c r="AC446" i="1"/>
  <c r="AB465" i="1"/>
  <c r="AB464" i="1"/>
  <c r="AA477" i="1"/>
  <c r="T477" i="1"/>
  <c r="S477" i="1"/>
  <c r="Y477" i="1"/>
  <c r="X477" i="1"/>
  <c r="R477" i="1"/>
  <c r="Q477" i="1"/>
  <c r="V477" i="1"/>
  <c r="U477" i="1"/>
  <c r="P477" i="1"/>
  <c r="O477" i="1"/>
  <c r="N477" i="1"/>
  <c r="M477" i="1"/>
  <c r="I477" i="1"/>
  <c r="L477" i="1"/>
  <c r="F477" i="1"/>
  <c r="H477" i="1"/>
  <c r="G477" i="1"/>
  <c r="K477" i="1"/>
  <c r="J477" i="1"/>
  <c r="E477" i="1"/>
  <c r="D477" i="1"/>
  <c r="C477" i="1"/>
  <c r="B477" i="1"/>
  <c r="AA476" i="1"/>
  <c r="B476" i="1"/>
  <c r="AA458" i="1"/>
  <c r="AB447" i="1"/>
  <c r="AB448" i="1"/>
  <c r="AB449" i="1"/>
  <c r="AB450" i="1"/>
  <c r="AB451" i="1"/>
  <c r="AB452" i="1"/>
  <c r="AB453" i="1"/>
  <c r="AB454" i="1"/>
  <c r="AB455" i="1"/>
  <c r="AB456" i="1"/>
  <c r="AB457" i="1"/>
  <c r="AB446" i="1"/>
  <c r="T459" i="1"/>
  <c r="S459" i="1"/>
  <c r="AA459" i="1"/>
  <c r="Y459" i="1"/>
  <c r="X459" i="1"/>
  <c r="R459" i="1"/>
  <c r="Q459" i="1"/>
  <c r="V459" i="1"/>
  <c r="U459" i="1"/>
  <c r="P459" i="1"/>
  <c r="O459" i="1"/>
  <c r="N459" i="1"/>
  <c r="M459" i="1"/>
  <c r="I459" i="1"/>
  <c r="L459" i="1"/>
  <c r="F459" i="1"/>
  <c r="H459" i="1"/>
  <c r="G459" i="1"/>
  <c r="K459" i="1"/>
  <c r="J459" i="1"/>
  <c r="E459" i="1"/>
  <c r="D459" i="1"/>
  <c r="C459" i="1"/>
  <c r="AC459" i="1" s="1"/>
  <c r="B459" i="1"/>
  <c r="B458" i="1"/>
  <c r="T441" i="1"/>
  <c r="S441" i="1"/>
  <c r="AB439" i="1"/>
  <c r="AB438" i="1"/>
  <c r="AB437" i="1"/>
  <c r="AB436" i="1"/>
  <c r="AB435" i="1"/>
  <c r="AB434" i="1"/>
  <c r="AB433" i="1"/>
  <c r="AB432" i="1"/>
  <c r="AB431" i="1"/>
  <c r="AB430" i="1"/>
  <c r="AB429" i="1"/>
  <c r="AB428" i="1"/>
  <c r="AA422" i="1"/>
  <c r="AA404" i="1"/>
  <c r="AA441" i="1"/>
  <c r="Y441" i="1"/>
  <c r="X441" i="1"/>
  <c r="R441" i="1"/>
  <c r="Q441" i="1"/>
  <c r="V441" i="1"/>
  <c r="U441" i="1"/>
  <c r="P441" i="1"/>
  <c r="O441" i="1"/>
  <c r="N441" i="1"/>
  <c r="M441" i="1"/>
  <c r="I441" i="1"/>
  <c r="L441" i="1"/>
  <c r="F441" i="1"/>
  <c r="H441" i="1"/>
  <c r="G441" i="1"/>
  <c r="K441" i="1"/>
  <c r="J441" i="1"/>
  <c r="E441" i="1"/>
  <c r="D441" i="1"/>
  <c r="B441" i="1"/>
  <c r="B440" i="1"/>
  <c r="C441" i="1"/>
  <c r="AF441" i="1" s="1"/>
  <c r="AG441" i="1" s="1"/>
  <c r="AB421" i="1"/>
  <c r="AB420" i="1"/>
  <c r="C420" i="1"/>
  <c r="AB419" i="1"/>
  <c r="AB418" i="1"/>
  <c r="AB417" i="1"/>
  <c r="AB416" i="1"/>
  <c r="AB415" i="1"/>
  <c r="AB414" i="1"/>
  <c r="AB413" i="1"/>
  <c r="AB412" i="1"/>
  <c r="AB411" i="1"/>
  <c r="AB410" i="1"/>
  <c r="AA423" i="1"/>
  <c r="Y423" i="1"/>
  <c r="X423" i="1"/>
  <c r="R423" i="1"/>
  <c r="Q423" i="1"/>
  <c r="V423" i="1"/>
  <c r="U423" i="1"/>
  <c r="P423" i="1"/>
  <c r="O423" i="1"/>
  <c r="N423" i="1"/>
  <c r="M423" i="1"/>
  <c r="I423" i="1"/>
  <c r="L423" i="1"/>
  <c r="F423" i="1"/>
  <c r="H423" i="1"/>
  <c r="G423" i="1"/>
  <c r="K423" i="1"/>
  <c r="J423" i="1"/>
  <c r="E423" i="1"/>
  <c r="D423" i="1"/>
  <c r="B423" i="1"/>
  <c r="B422" i="1"/>
  <c r="B404" i="1"/>
  <c r="AA386" i="1"/>
  <c r="B386" i="1"/>
  <c r="F405" i="1"/>
  <c r="AA405" i="1"/>
  <c r="Y405" i="1"/>
  <c r="X405" i="1"/>
  <c r="R405" i="1"/>
  <c r="Q405" i="1"/>
  <c r="V405" i="1"/>
  <c r="U405" i="1"/>
  <c r="P405" i="1"/>
  <c r="O405" i="1"/>
  <c r="N405" i="1"/>
  <c r="M405" i="1"/>
  <c r="H405" i="1"/>
  <c r="G405" i="1"/>
  <c r="K405" i="1"/>
  <c r="J405" i="1"/>
  <c r="E405" i="1"/>
  <c r="D405" i="1"/>
  <c r="C405" i="1"/>
  <c r="B405" i="1"/>
  <c r="I405" i="1"/>
  <c r="L405" i="1"/>
  <c r="AB405" i="1"/>
  <c r="AB382" i="1"/>
  <c r="L382" i="1"/>
  <c r="F382" i="1"/>
  <c r="F380" i="1"/>
  <c r="L380" i="1"/>
  <c r="I380" i="1"/>
  <c r="F381" i="1"/>
  <c r="L381" i="1"/>
  <c r="I381" i="1"/>
  <c r="I382" i="1"/>
  <c r="F383" i="1"/>
  <c r="L383" i="1"/>
  <c r="I383" i="1"/>
  <c r="F384" i="1"/>
  <c r="L384" i="1"/>
  <c r="I384" i="1"/>
  <c r="F385" i="1"/>
  <c r="L385" i="1"/>
  <c r="I385" i="1"/>
  <c r="AB381" i="1"/>
  <c r="AB380" i="1"/>
  <c r="AB376" i="1"/>
  <c r="AB377" i="1"/>
  <c r="AB378" i="1"/>
  <c r="AB379" i="1"/>
  <c r="AB375" i="1"/>
  <c r="AB374" i="1"/>
  <c r="F379" i="1"/>
  <c r="L379" i="1"/>
  <c r="I379" i="1"/>
  <c r="F376" i="1"/>
  <c r="L376" i="1"/>
  <c r="I376" i="1"/>
  <c r="F377" i="1"/>
  <c r="L377" i="1"/>
  <c r="I377" i="1"/>
  <c r="L378" i="1"/>
  <c r="I378" i="1"/>
  <c r="F378" i="1"/>
  <c r="Y387" i="1"/>
  <c r="X387" i="1"/>
  <c r="R387" i="1"/>
  <c r="Q387" i="1"/>
  <c r="V387" i="1"/>
  <c r="U387" i="1"/>
  <c r="P387" i="1"/>
  <c r="O387" i="1"/>
  <c r="N387" i="1"/>
  <c r="M387" i="1"/>
  <c r="AA387" i="1"/>
  <c r="H387" i="1"/>
  <c r="K387" i="1"/>
  <c r="E387" i="1"/>
  <c r="G387" i="1"/>
  <c r="J387" i="1"/>
  <c r="D387" i="1"/>
  <c r="C387" i="1"/>
  <c r="B387" i="1"/>
  <c r="Q369" i="1"/>
  <c r="R369" i="1"/>
  <c r="AB359" i="1"/>
  <c r="Y369" i="1"/>
  <c r="X369" i="1"/>
  <c r="V369" i="1"/>
  <c r="U369" i="1"/>
  <c r="P369" i="1"/>
  <c r="O369" i="1"/>
  <c r="N369" i="1"/>
  <c r="M369" i="1"/>
  <c r="AA369" i="1"/>
  <c r="I369" i="1"/>
  <c r="L369" i="1"/>
  <c r="F369" i="1"/>
  <c r="H369" i="1"/>
  <c r="K369" i="1"/>
  <c r="E369" i="1"/>
  <c r="G369" i="1"/>
  <c r="J369" i="1"/>
  <c r="D369" i="1"/>
  <c r="C369" i="1"/>
  <c r="B369" i="1"/>
  <c r="AA368" i="1"/>
  <c r="B368" i="1"/>
  <c r="AB367" i="1"/>
  <c r="AB366" i="1"/>
  <c r="AB365" i="1"/>
  <c r="AB364" i="1"/>
  <c r="AB363" i="1"/>
  <c r="AB362" i="1"/>
  <c r="AB361" i="1"/>
  <c r="AB358" i="1"/>
  <c r="AB357" i="1"/>
  <c r="AB356" i="1"/>
  <c r="Y351" i="1"/>
  <c r="X351" i="1"/>
  <c r="R351" i="1"/>
  <c r="Q351" i="1"/>
  <c r="V351" i="1"/>
  <c r="U351" i="1"/>
  <c r="P351" i="1"/>
  <c r="O351" i="1"/>
  <c r="N351" i="1"/>
  <c r="M351" i="1"/>
  <c r="AA351" i="1"/>
  <c r="I351" i="1"/>
  <c r="L351" i="1"/>
  <c r="F351" i="1"/>
  <c r="H351" i="1"/>
  <c r="K351" i="1"/>
  <c r="E351" i="1"/>
  <c r="G351" i="1"/>
  <c r="J351" i="1"/>
  <c r="D351" i="1"/>
  <c r="C351" i="1"/>
  <c r="AD351" i="1" s="1"/>
  <c r="AE351" i="1" s="1"/>
  <c r="B351" i="1"/>
  <c r="AA350" i="1"/>
  <c r="B350" i="1"/>
  <c r="AB349" i="1"/>
  <c r="AB348" i="1"/>
  <c r="AB347" i="1"/>
  <c r="AB346" i="1"/>
  <c r="AB345" i="1"/>
  <c r="AB344" i="1"/>
  <c r="AB343" i="1"/>
  <c r="AB342" i="1"/>
  <c r="AB341" i="1"/>
  <c r="AB340" i="1"/>
  <c r="AB339" i="1"/>
  <c r="AB338" i="1"/>
  <c r="Y333" i="1"/>
  <c r="X333" i="1"/>
  <c r="R333" i="1"/>
  <c r="Q333" i="1"/>
  <c r="V333" i="1"/>
  <c r="U333" i="1"/>
  <c r="P333" i="1"/>
  <c r="O333" i="1"/>
  <c r="N333" i="1"/>
  <c r="M333" i="1"/>
  <c r="AA333" i="1"/>
  <c r="I333" i="1"/>
  <c r="L333" i="1"/>
  <c r="F333" i="1"/>
  <c r="H333" i="1"/>
  <c r="K333" i="1"/>
  <c r="E333" i="1"/>
  <c r="G333" i="1"/>
  <c r="J333" i="1"/>
  <c r="D333" i="1"/>
  <c r="C333" i="1"/>
  <c r="B333" i="1"/>
  <c r="AA332" i="1"/>
  <c r="B332" i="1"/>
  <c r="AB331" i="1"/>
  <c r="AB330" i="1"/>
  <c r="AB329" i="1"/>
  <c r="AB328" i="1"/>
  <c r="AB327" i="1"/>
  <c r="AB326" i="1"/>
  <c r="AB325" i="1"/>
  <c r="AB324" i="1"/>
  <c r="AB323" i="1"/>
  <c r="AB322" i="1"/>
  <c r="AB321" i="1"/>
  <c r="AB320" i="1"/>
  <c r="AB302" i="1"/>
  <c r="Y315" i="1"/>
  <c r="X315" i="1"/>
  <c r="R315" i="1"/>
  <c r="Q315" i="1"/>
  <c r="V315" i="1"/>
  <c r="U315" i="1"/>
  <c r="P315" i="1"/>
  <c r="O315" i="1"/>
  <c r="N315" i="1"/>
  <c r="M315" i="1"/>
  <c r="AB303" i="1"/>
  <c r="AB304" i="1"/>
  <c r="AB305" i="1"/>
  <c r="AB306" i="1"/>
  <c r="AB307" i="1"/>
  <c r="AB308" i="1"/>
  <c r="AB309" i="1"/>
  <c r="AB310" i="1"/>
  <c r="AB311" i="1"/>
  <c r="AA315" i="1"/>
  <c r="I315" i="1"/>
  <c r="L315" i="1"/>
  <c r="F315" i="1"/>
  <c r="H315" i="1"/>
  <c r="K315" i="1"/>
  <c r="E315" i="1"/>
  <c r="G315" i="1"/>
  <c r="J315" i="1"/>
  <c r="D315" i="1"/>
  <c r="C315" i="1"/>
  <c r="B315" i="1"/>
  <c r="Y314" i="1"/>
  <c r="X314" i="1"/>
  <c r="R314" i="1"/>
  <c r="Q314" i="1"/>
  <c r="V314" i="1"/>
  <c r="U314" i="1"/>
  <c r="P314" i="1"/>
  <c r="O314" i="1"/>
  <c r="N314" i="1"/>
  <c r="M314" i="1"/>
  <c r="AA314" i="1"/>
  <c r="B314" i="1"/>
  <c r="AB313" i="1"/>
  <c r="AB312" i="1"/>
  <c r="C286" i="1"/>
  <c r="Y297" i="1"/>
  <c r="X297" i="1"/>
  <c r="R297" i="1"/>
  <c r="Q297" i="1"/>
  <c r="V297" i="1"/>
  <c r="U297" i="1"/>
  <c r="P297" i="1"/>
  <c r="O297" i="1"/>
  <c r="N297" i="1"/>
  <c r="M297" i="1"/>
  <c r="AB284" i="1"/>
  <c r="AB285" i="1"/>
  <c r="AB286" i="1"/>
  <c r="AB287" i="1"/>
  <c r="AB288" i="1"/>
  <c r="AB289" i="1"/>
  <c r="AB290" i="1"/>
  <c r="AB291" i="1"/>
  <c r="AB292" i="1"/>
  <c r="AB293" i="1"/>
  <c r="AB294" i="1"/>
  <c r="AB295" i="1"/>
  <c r="AA297" i="1"/>
  <c r="I297" i="1"/>
  <c r="L297" i="1"/>
  <c r="F297" i="1"/>
  <c r="H297" i="1"/>
  <c r="K297" i="1"/>
  <c r="E297" i="1"/>
  <c r="G297" i="1"/>
  <c r="J297" i="1"/>
  <c r="D297" i="1"/>
  <c r="B297" i="1"/>
  <c r="AA296" i="1"/>
  <c r="B296" i="1"/>
  <c r="Y279" i="1"/>
  <c r="X279" i="1"/>
  <c r="R279" i="1"/>
  <c r="Q279" i="1"/>
  <c r="V279" i="1"/>
  <c r="U279" i="1"/>
  <c r="P279" i="1"/>
  <c r="O279" i="1"/>
  <c r="N279" i="1"/>
  <c r="M279" i="1"/>
  <c r="AB266" i="1"/>
  <c r="AB267" i="1"/>
  <c r="AB268" i="1"/>
  <c r="AB269" i="1"/>
  <c r="AB270" i="1"/>
  <c r="AB271" i="1"/>
  <c r="AB272" i="1"/>
  <c r="AB273" i="1"/>
  <c r="AB274" i="1"/>
  <c r="AB275" i="1"/>
  <c r="AB276" i="1"/>
  <c r="AB277" i="1"/>
  <c r="AA279" i="1"/>
  <c r="I279" i="1"/>
  <c r="L279" i="1"/>
  <c r="F279" i="1"/>
  <c r="H279" i="1"/>
  <c r="K279" i="1"/>
  <c r="E279" i="1"/>
  <c r="G279" i="1"/>
  <c r="J279" i="1"/>
  <c r="D279" i="1"/>
  <c r="C279" i="1"/>
  <c r="AF279" i="1" s="1"/>
  <c r="AG279" i="1" s="1"/>
  <c r="B279" i="1"/>
  <c r="AA278" i="1"/>
  <c r="B278" i="1"/>
  <c r="P261" i="1"/>
  <c r="O261" i="1"/>
  <c r="N261" i="1"/>
  <c r="M261" i="1"/>
  <c r="AB248" i="1"/>
  <c r="AB249" i="1"/>
  <c r="AB250" i="1"/>
  <c r="AB251" i="1"/>
  <c r="AB252" i="1"/>
  <c r="AB253" i="1"/>
  <c r="AB254" i="1"/>
  <c r="AB255" i="1"/>
  <c r="AB256" i="1"/>
  <c r="AB257" i="1"/>
  <c r="AB258" i="1"/>
  <c r="AB259" i="1"/>
  <c r="AA261" i="1"/>
  <c r="I261" i="1"/>
  <c r="L261" i="1"/>
  <c r="F261" i="1"/>
  <c r="H261" i="1"/>
  <c r="K261" i="1"/>
  <c r="E261" i="1"/>
  <c r="G261" i="1"/>
  <c r="J261" i="1"/>
  <c r="D261" i="1"/>
  <c r="C261" i="1"/>
  <c r="AF261" i="1" s="1"/>
  <c r="AG261" i="1" s="1"/>
  <c r="B261" i="1"/>
  <c r="P260" i="1"/>
  <c r="O260" i="1"/>
  <c r="N260" i="1"/>
  <c r="M260" i="1"/>
  <c r="AA260" i="1"/>
  <c r="I260" i="1"/>
  <c r="L260" i="1"/>
  <c r="F260" i="1"/>
  <c r="H260" i="1"/>
  <c r="K260" i="1"/>
  <c r="E260" i="1"/>
  <c r="G260" i="1"/>
  <c r="J260" i="1"/>
  <c r="D260" i="1"/>
  <c r="C260" i="1"/>
  <c r="B260" i="1"/>
  <c r="P243" i="1"/>
  <c r="O243" i="1"/>
  <c r="N243" i="1"/>
  <c r="M243" i="1"/>
  <c r="AB230" i="1"/>
  <c r="AB231" i="1"/>
  <c r="AB232" i="1"/>
  <c r="AB233" i="1"/>
  <c r="AB234" i="1"/>
  <c r="AB235" i="1"/>
  <c r="AB236" i="1"/>
  <c r="AB237" i="1"/>
  <c r="AB238" i="1"/>
  <c r="AB239" i="1"/>
  <c r="AB240" i="1"/>
  <c r="AB241" i="1"/>
  <c r="AA243" i="1"/>
  <c r="I243" i="1"/>
  <c r="L243" i="1"/>
  <c r="F243" i="1"/>
  <c r="H243" i="1"/>
  <c r="K243" i="1"/>
  <c r="E243" i="1"/>
  <c r="G243" i="1"/>
  <c r="J243" i="1"/>
  <c r="D243" i="1"/>
  <c r="C243" i="1"/>
  <c r="AC243" i="1" s="1"/>
  <c r="B243" i="1"/>
  <c r="P242" i="1"/>
  <c r="O242" i="1"/>
  <c r="N242" i="1"/>
  <c r="M242" i="1"/>
  <c r="AA242" i="1"/>
  <c r="I242" i="1"/>
  <c r="L242" i="1"/>
  <c r="F242" i="1"/>
  <c r="H242" i="1"/>
  <c r="K242" i="1"/>
  <c r="E242" i="1"/>
  <c r="G242" i="1"/>
  <c r="J242" i="1"/>
  <c r="D242" i="1"/>
  <c r="C242" i="1"/>
  <c r="B242" i="1"/>
  <c r="P225" i="1"/>
  <c r="O225" i="1"/>
  <c r="N225" i="1"/>
  <c r="M225" i="1"/>
  <c r="AB212" i="1"/>
  <c r="AB213" i="1"/>
  <c r="AB214" i="1"/>
  <c r="AB215" i="1"/>
  <c r="AB216" i="1"/>
  <c r="AB217" i="1"/>
  <c r="AB218" i="1"/>
  <c r="AB219" i="1"/>
  <c r="AB220" i="1"/>
  <c r="AB221" i="1"/>
  <c r="AB222" i="1"/>
  <c r="AB223" i="1"/>
  <c r="AA225" i="1"/>
  <c r="I225" i="1"/>
  <c r="L225" i="1"/>
  <c r="F225" i="1"/>
  <c r="H225" i="1"/>
  <c r="K225" i="1"/>
  <c r="E225" i="1"/>
  <c r="G225" i="1"/>
  <c r="J225" i="1"/>
  <c r="D225" i="1"/>
  <c r="C225" i="1"/>
  <c r="B225" i="1"/>
  <c r="P224" i="1"/>
  <c r="O224" i="1"/>
  <c r="N224" i="1"/>
  <c r="M224" i="1"/>
  <c r="AA224" i="1"/>
  <c r="I224" i="1"/>
  <c r="L224" i="1"/>
  <c r="F224" i="1"/>
  <c r="H224" i="1"/>
  <c r="K224" i="1"/>
  <c r="E224" i="1"/>
  <c r="G224" i="1"/>
  <c r="J224" i="1"/>
  <c r="D224" i="1"/>
  <c r="C224" i="1"/>
  <c r="B224" i="1"/>
  <c r="AB203" i="1"/>
  <c r="C205" i="1"/>
  <c r="P207" i="1"/>
  <c r="O207" i="1"/>
  <c r="N207" i="1"/>
  <c r="M207" i="1"/>
  <c r="AB194" i="1"/>
  <c r="AB195" i="1"/>
  <c r="AB196" i="1"/>
  <c r="AB197" i="1"/>
  <c r="AB198" i="1"/>
  <c r="AB199" i="1"/>
  <c r="AB200" i="1"/>
  <c r="AB201" i="1"/>
  <c r="AB202" i="1"/>
  <c r="AB204" i="1"/>
  <c r="AB205" i="1"/>
  <c r="AA207" i="1"/>
  <c r="I207" i="1"/>
  <c r="L207" i="1"/>
  <c r="F207" i="1"/>
  <c r="H207" i="1"/>
  <c r="K207" i="1"/>
  <c r="E207" i="1"/>
  <c r="G207" i="1"/>
  <c r="J207" i="1"/>
  <c r="D207" i="1"/>
  <c r="B207" i="1"/>
  <c r="P206" i="1"/>
  <c r="O206" i="1"/>
  <c r="N206" i="1"/>
  <c r="M206" i="1"/>
  <c r="AA206" i="1"/>
  <c r="I206" i="1"/>
  <c r="L206" i="1"/>
  <c r="F206" i="1"/>
  <c r="H206" i="1"/>
  <c r="K206" i="1"/>
  <c r="E206" i="1"/>
  <c r="G206" i="1"/>
  <c r="J206" i="1"/>
  <c r="D206" i="1"/>
  <c r="B206" i="1"/>
  <c r="B74" i="1"/>
  <c r="B75" i="1"/>
  <c r="AB101" i="1"/>
  <c r="AB102" i="1"/>
  <c r="AB103" i="1"/>
  <c r="AB104" i="1"/>
  <c r="AB105" i="1"/>
  <c r="AB106" i="1"/>
  <c r="AB107" i="1"/>
  <c r="AB108" i="1"/>
  <c r="AB109" i="1"/>
  <c r="F109" i="1"/>
  <c r="F112" i="1" s="1"/>
  <c r="AB110" i="1"/>
  <c r="AB111" i="1"/>
  <c r="AB100" i="1"/>
  <c r="AB130" i="1"/>
  <c r="AB120" i="1"/>
  <c r="AB121" i="1"/>
  <c r="AB122" i="1"/>
  <c r="AB123" i="1"/>
  <c r="AB124" i="1"/>
  <c r="AB125" i="1"/>
  <c r="AB126" i="1"/>
  <c r="AB127" i="1"/>
  <c r="AB128" i="1"/>
  <c r="AB129" i="1"/>
  <c r="AB119" i="1"/>
  <c r="AB139" i="1"/>
  <c r="AB140" i="1"/>
  <c r="AB141" i="1"/>
  <c r="AB142" i="1"/>
  <c r="AB143" i="1"/>
  <c r="AB144" i="1"/>
  <c r="AB145" i="1"/>
  <c r="AB146" i="1"/>
  <c r="AB147" i="1"/>
  <c r="AB148" i="1"/>
  <c r="AB149" i="1"/>
  <c r="AB138" i="1"/>
  <c r="P189" i="1"/>
  <c r="O189" i="1"/>
  <c r="N189" i="1"/>
  <c r="M189" i="1"/>
  <c r="AB176" i="1"/>
  <c r="AB177" i="1"/>
  <c r="AB178" i="1"/>
  <c r="AB179" i="1"/>
  <c r="AB180" i="1"/>
  <c r="AB181" i="1"/>
  <c r="AB182" i="1"/>
  <c r="AB183" i="1"/>
  <c r="AB184" i="1"/>
  <c r="AB185" i="1"/>
  <c r="AB186" i="1"/>
  <c r="AB187" i="1"/>
  <c r="AA189" i="1"/>
  <c r="I189" i="1"/>
  <c r="L189" i="1"/>
  <c r="F189" i="1"/>
  <c r="H189" i="1"/>
  <c r="K189" i="1"/>
  <c r="E189" i="1"/>
  <c r="G189" i="1"/>
  <c r="J189" i="1"/>
  <c r="D189" i="1"/>
  <c r="C189" i="1"/>
  <c r="AC189" i="1" s="1"/>
  <c r="B189" i="1"/>
  <c r="P188" i="1"/>
  <c r="O188" i="1"/>
  <c r="N188" i="1"/>
  <c r="M188" i="1"/>
  <c r="AA188" i="1"/>
  <c r="I188" i="1"/>
  <c r="L188" i="1"/>
  <c r="F188" i="1"/>
  <c r="H188" i="1"/>
  <c r="K188" i="1"/>
  <c r="E188" i="1"/>
  <c r="G188" i="1"/>
  <c r="J188" i="1"/>
  <c r="D188" i="1"/>
  <c r="C188" i="1"/>
  <c r="B188" i="1"/>
  <c r="AB158" i="1"/>
  <c r="AB159" i="1"/>
  <c r="AB160" i="1"/>
  <c r="AB161" i="1"/>
  <c r="AB162" i="1"/>
  <c r="AB163" i="1"/>
  <c r="AB164" i="1"/>
  <c r="AB165" i="1"/>
  <c r="AB166" i="1"/>
  <c r="AB167" i="1"/>
  <c r="AB168" i="1"/>
  <c r="AB157" i="1"/>
  <c r="P170" i="1"/>
  <c r="O170" i="1"/>
  <c r="N170" i="1"/>
  <c r="M170" i="1"/>
  <c r="AA170" i="1"/>
  <c r="I170" i="1"/>
  <c r="L170" i="1"/>
  <c r="F170" i="1"/>
  <c r="H170" i="1"/>
  <c r="K170" i="1"/>
  <c r="E170" i="1"/>
  <c r="G170" i="1"/>
  <c r="J170" i="1"/>
  <c r="D170" i="1"/>
  <c r="C170" i="1"/>
  <c r="B170" i="1"/>
  <c r="P169" i="1"/>
  <c r="O169" i="1"/>
  <c r="N169" i="1"/>
  <c r="M169" i="1"/>
  <c r="AA169" i="1"/>
  <c r="I169" i="1"/>
  <c r="L169" i="1"/>
  <c r="F169" i="1"/>
  <c r="H169" i="1"/>
  <c r="K169" i="1"/>
  <c r="E169" i="1"/>
  <c r="G169" i="1"/>
  <c r="J169" i="1"/>
  <c r="D169" i="1"/>
  <c r="C169" i="1"/>
  <c r="B169" i="1"/>
  <c r="P151" i="1"/>
  <c r="O151" i="1"/>
  <c r="N151" i="1"/>
  <c r="M151" i="1"/>
  <c r="AA151" i="1"/>
  <c r="I151" i="1"/>
  <c r="L151" i="1"/>
  <c r="F151" i="1"/>
  <c r="H151" i="1"/>
  <c r="K151" i="1"/>
  <c r="E151" i="1"/>
  <c r="G151" i="1"/>
  <c r="J151" i="1"/>
  <c r="D151" i="1"/>
  <c r="C151" i="1"/>
  <c r="B151" i="1"/>
  <c r="P150" i="1"/>
  <c r="O150" i="1"/>
  <c r="N150" i="1"/>
  <c r="M150" i="1"/>
  <c r="AA150" i="1"/>
  <c r="I150" i="1"/>
  <c r="L150" i="1"/>
  <c r="F150" i="1"/>
  <c r="H150" i="1"/>
  <c r="K150" i="1"/>
  <c r="E150" i="1"/>
  <c r="G150" i="1"/>
  <c r="J150" i="1"/>
  <c r="D150" i="1"/>
  <c r="C150" i="1"/>
  <c r="B150" i="1"/>
  <c r="V132" i="1"/>
  <c r="U132" i="1"/>
  <c r="P132" i="1"/>
  <c r="O132" i="1"/>
  <c r="V131" i="1"/>
  <c r="U131" i="1"/>
  <c r="P131" i="1"/>
  <c r="O131" i="1"/>
  <c r="AA132" i="1"/>
  <c r="I132" i="1"/>
  <c r="L132" i="1"/>
  <c r="F132" i="1"/>
  <c r="H132" i="1"/>
  <c r="K132" i="1"/>
  <c r="E132" i="1"/>
  <c r="G132" i="1"/>
  <c r="J132" i="1"/>
  <c r="D132" i="1"/>
  <c r="C132" i="1"/>
  <c r="B132" i="1"/>
  <c r="N131" i="1"/>
  <c r="M131" i="1"/>
  <c r="AA131" i="1"/>
  <c r="I131" i="1"/>
  <c r="L131" i="1"/>
  <c r="F131" i="1"/>
  <c r="H131" i="1"/>
  <c r="K131" i="1"/>
  <c r="E131" i="1"/>
  <c r="G131" i="1"/>
  <c r="J131" i="1"/>
  <c r="D131" i="1"/>
  <c r="C131" i="1"/>
  <c r="B131" i="1"/>
  <c r="N112" i="1"/>
  <c r="M112" i="1"/>
  <c r="N93" i="1"/>
  <c r="M93" i="1"/>
  <c r="AB83" i="1"/>
  <c r="AB84" i="1"/>
  <c r="AB85" i="1"/>
  <c r="AB86" i="1"/>
  <c r="AB87" i="1"/>
  <c r="AB88" i="1"/>
  <c r="AB89" i="1"/>
  <c r="AB90" i="1"/>
  <c r="AB91" i="1"/>
  <c r="AB92" i="1"/>
  <c r="AB82" i="1"/>
  <c r="AA113" i="1"/>
  <c r="AA112" i="1"/>
  <c r="B55" i="1"/>
  <c r="B56" i="1" s="1"/>
  <c r="I113" i="1"/>
  <c r="L113" i="1"/>
  <c r="F113" i="1"/>
  <c r="H113" i="1"/>
  <c r="K113" i="1"/>
  <c r="E113" i="1"/>
  <c r="G113" i="1"/>
  <c r="J113" i="1"/>
  <c r="D113" i="1"/>
  <c r="C113" i="1"/>
  <c r="AC113" i="1" s="1"/>
  <c r="B113" i="1"/>
  <c r="I112" i="1"/>
  <c r="L112" i="1"/>
  <c r="H112" i="1"/>
  <c r="K112" i="1"/>
  <c r="E112" i="1"/>
  <c r="G112" i="1"/>
  <c r="J112" i="1"/>
  <c r="D112" i="1"/>
  <c r="C112" i="1"/>
  <c r="B112" i="1"/>
  <c r="AA94" i="1"/>
  <c r="I94" i="1"/>
  <c r="L94" i="1"/>
  <c r="F94" i="1"/>
  <c r="H94" i="1"/>
  <c r="K94" i="1"/>
  <c r="E94" i="1"/>
  <c r="G94" i="1"/>
  <c r="J94" i="1"/>
  <c r="D94" i="1"/>
  <c r="C94" i="1"/>
  <c r="B94" i="1"/>
  <c r="AA93" i="1"/>
  <c r="I93" i="1"/>
  <c r="L93" i="1"/>
  <c r="F93" i="1"/>
  <c r="H93" i="1"/>
  <c r="K93" i="1"/>
  <c r="E93" i="1"/>
  <c r="G93" i="1"/>
  <c r="J93" i="1"/>
  <c r="D93" i="1"/>
  <c r="C93" i="1"/>
  <c r="B93" i="1"/>
  <c r="C75" i="1"/>
  <c r="D75" i="1"/>
  <c r="J75" i="1"/>
  <c r="G75" i="1"/>
  <c r="E75" i="1"/>
  <c r="K75" i="1"/>
  <c r="H75" i="1"/>
  <c r="F75" i="1"/>
  <c r="L75" i="1"/>
  <c r="I75" i="1"/>
  <c r="AA75" i="1"/>
  <c r="C74" i="1"/>
  <c r="D74" i="1"/>
  <c r="J74" i="1"/>
  <c r="G74" i="1"/>
  <c r="E74" i="1"/>
  <c r="K74" i="1"/>
  <c r="H74" i="1"/>
  <c r="F74" i="1"/>
  <c r="L74" i="1"/>
  <c r="I74" i="1"/>
  <c r="AA74" i="1"/>
  <c r="C55" i="1"/>
  <c r="C56" i="1" s="1"/>
  <c r="D55" i="1"/>
  <c r="D56" i="1" s="1"/>
  <c r="J55" i="1"/>
  <c r="J56" i="1" s="1"/>
  <c r="G55" i="1"/>
  <c r="G56" i="1" s="1"/>
  <c r="E55" i="1"/>
  <c r="E56" i="1" s="1"/>
  <c r="K55" i="1"/>
  <c r="K56" i="1" s="1"/>
  <c r="H55" i="1"/>
  <c r="H56" i="1" s="1"/>
  <c r="F55" i="1"/>
  <c r="F56" i="1" s="1"/>
  <c r="L55" i="1"/>
  <c r="L56" i="1" s="1"/>
  <c r="I55" i="1"/>
  <c r="I56" i="1" s="1"/>
  <c r="AA55" i="1"/>
  <c r="AA56" i="1" s="1"/>
  <c r="B37" i="1"/>
  <c r="B38" i="1" s="1"/>
  <c r="AA37" i="1"/>
  <c r="AA38" i="1" s="1"/>
  <c r="I37" i="1"/>
  <c r="I38" i="1" s="1"/>
  <c r="L37" i="1"/>
  <c r="L38" i="1" s="1"/>
  <c r="F37" i="1"/>
  <c r="F38" i="1" s="1"/>
  <c r="H37" i="1"/>
  <c r="H38" i="1" s="1"/>
  <c r="K37" i="1"/>
  <c r="K38" i="1" s="1"/>
  <c r="E37" i="1"/>
  <c r="E38" i="1" s="1"/>
  <c r="G37" i="1"/>
  <c r="G38" i="1" s="1"/>
  <c r="J37" i="1"/>
  <c r="J38" i="1" s="1"/>
  <c r="D37" i="1"/>
  <c r="D38" i="1" s="1"/>
  <c r="C37" i="1"/>
  <c r="C38" i="1" s="1"/>
  <c r="AA19" i="1"/>
  <c r="AA20" i="1" s="1"/>
  <c r="I19" i="1"/>
  <c r="I20" i="1" s="1"/>
  <c r="L19" i="1"/>
  <c r="L20" i="1" s="1"/>
  <c r="F19" i="1"/>
  <c r="F20" i="1" s="1"/>
  <c r="H19" i="1"/>
  <c r="H20" i="1" s="1"/>
  <c r="K19" i="1"/>
  <c r="K20" i="1" s="1"/>
  <c r="E19" i="1"/>
  <c r="E20" i="1" s="1"/>
  <c r="G19" i="1"/>
  <c r="G20" i="1" s="1"/>
  <c r="J19" i="1"/>
  <c r="J20" i="1" s="1"/>
  <c r="D19" i="1"/>
  <c r="D20" i="1" s="1"/>
  <c r="C19" i="1"/>
  <c r="C20" i="1" s="1"/>
  <c r="B19" i="1"/>
  <c r="B20" i="1" s="1"/>
  <c r="AF205" i="1" l="1"/>
  <c r="AG205" i="1" s="1"/>
  <c r="AH205" i="1"/>
  <c r="AH207" i="1" s="1"/>
  <c r="AF387" i="1"/>
  <c r="AG387" i="1" s="1"/>
  <c r="C423" i="1"/>
  <c r="AC423" i="1" s="1"/>
  <c r="AH420" i="1"/>
  <c r="AH423" i="1" s="1"/>
  <c r="AF94" i="1"/>
  <c r="AG94" i="1" s="1"/>
  <c r="AF132" i="1"/>
  <c r="AG132" i="1" s="1"/>
  <c r="C297" i="1"/>
  <c r="AH286" i="1"/>
  <c r="AH297" i="1" s="1"/>
  <c r="AF315" i="1"/>
  <c r="AG315" i="1" s="1"/>
  <c r="C206" i="1"/>
  <c r="AF75" i="1"/>
  <c r="AG75" i="1" s="1"/>
  <c r="AD369" i="1"/>
  <c r="AE369" i="1" s="1"/>
  <c r="AD225" i="1"/>
  <c r="AE225" i="1" s="1"/>
  <c r="AD333" i="1"/>
  <c r="AE333" i="1" s="1"/>
  <c r="AD459" i="1"/>
  <c r="AE459" i="1" s="1"/>
  <c r="AC441" i="1"/>
  <c r="AC261" i="1"/>
  <c r="AD189" i="1"/>
  <c r="AE189" i="1" s="1"/>
  <c r="AD279" i="1"/>
  <c r="AE279" i="1" s="1"/>
  <c r="AD243" i="1"/>
  <c r="AE243" i="1" s="1"/>
  <c r="AD113" i="1"/>
  <c r="AE113" i="1" s="1"/>
  <c r="AF20" i="1"/>
  <c r="AG20" i="1" s="1"/>
  <c r="AD56" i="1"/>
  <c r="AE56" i="1" s="1"/>
  <c r="AF297" i="1"/>
  <c r="AG297" i="1" s="1"/>
  <c r="AF405" i="1"/>
  <c r="AG405" i="1" s="1"/>
  <c r="AF151" i="1"/>
  <c r="AG151" i="1" s="1"/>
  <c r="AF170" i="1"/>
  <c r="AG170" i="1" s="1"/>
  <c r="AF369" i="1"/>
  <c r="AG369" i="1" s="1"/>
  <c r="AF351" i="1"/>
  <c r="AG351" i="1" s="1"/>
  <c r="AF56" i="1"/>
  <c r="AG56" i="1" s="1"/>
  <c r="AF459" i="1"/>
  <c r="AG459" i="1" s="1"/>
  <c r="AF38" i="1"/>
  <c r="AG38" i="1" s="1"/>
  <c r="AD387" i="1"/>
  <c r="AE387" i="1" s="1"/>
  <c r="AF225" i="1"/>
  <c r="AG225" i="1" s="1"/>
  <c r="AC420" i="1"/>
  <c r="AF286" i="1"/>
  <c r="AG286" i="1" s="1"/>
  <c r="AD261" i="1"/>
  <c r="AE261" i="1" s="1"/>
  <c r="AF243" i="1"/>
  <c r="AG243" i="1" s="1"/>
  <c r="AC205" i="1"/>
  <c r="AF189" i="1"/>
  <c r="AG189" i="1" s="1"/>
  <c r="AF113" i="1"/>
  <c r="AG113" i="1" s="1"/>
  <c r="AD420" i="1"/>
  <c r="AE420" i="1" s="1"/>
  <c r="AC405" i="1"/>
  <c r="AC315" i="1"/>
  <c r="AC297" i="1"/>
  <c r="AD205" i="1"/>
  <c r="AE205" i="1" s="1"/>
  <c r="AC151" i="1"/>
  <c r="AC75" i="1"/>
  <c r="AC20" i="1"/>
  <c r="AD441" i="1"/>
  <c r="AE441" i="1" s="1"/>
  <c r="AF420" i="1"/>
  <c r="AG420" i="1" s="1"/>
  <c r="AD405" i="1"/>
  <c r="AE405" i="1" s="1"/>
  <c r="AC351" i="1"/>
  <c r="AD315" i="1"/>
  <c r="AE315" i="1" s="1"/>
  <c r="AD297" i="1"/>
  <c r="AE297" i="1" s="1"/>
  <c r="AD151" i="1"/>
  <c r="AE151" i="1" s="1"/>
  <c r="AC132" i="1"/>
  <c r="AD75" i="1"/>
  <c r="AE75" i="1" s="1"/>
  <c r="AC38" i="1"/>
  <c r="AD20" i="1"/>
  <c r="AE20" i="1" s="1"/>
  <c r="AF333" i="1"/>
  <c r="AG333" i="1" s="1"/>
  <c r="C207" i="1"/>
  <c r="AC279" i="1"/>
  <c r="AD132" i="1"/>
  <c r="AE132" i="1" s="1"/>
  <c r="AC94" i="1"/>
  <c r="AD38" i="1"/>
  <c r="AE38" i="1" s="1"/>
  <c r="AC170" i="1"/>
  <c r="AD94" i="1"/>
  <c r="AE94" i="1" s="1"/>
  <c r="AC387" i="1"/>
  <c r="AC369" i="1"/>
  <c r="AC333" i="1"/>
  <c r="AC286" i="1"/>
  <c r="AC225" i="1"/>
  <c r="AD170" i="1"/>
  <c r="AE170" i="1" s="1"/>
  <c r="AC56" i="1"/>
  <c r="AD286" i="1"/>
  <c r="AE286" i="1" s="1"/>
  <c r="AF477" i="1"/>
  <c r="AG477" i="1" s="1"/>
  <c r="AD477" i="1"/>
  <c r="AE477" i="1" s="1"/>
  <c r="AC477" i="1"/>
  <c r="AB477" i="1"/>
  <c r="AB207" i="1"/>
  <c r="AB224" i="1"/>
  <c r="AB260" i="1"/>
  <c r="AB297" i="1"/>
  <c r="AB315" i="1"/>
  <c r="AB351" i="1"/>
  <c r="AB369" i="1"/>
  <c r="I387" i="1"/>
  <c r="L387" i="1"/>
  <c r="AB242" i="1"/>
  <c r="AB279" i="1"/>
  <c r="AB441" i="1"/>
  <c r="AB243" i="1"/>
  <c r="AB206" i="1"/>
  <c r="AB225" i="1"/>
  <c r="AB261" i="1"/>
  <c r="AB314" i="1"/>
  <c r="AB423" i="1"/>
  <c r="AB189" i="1"/>
  <c r="AB459" i="1"/>
  <c r="AB94" i="1"/>
  <c r="AB169" i="1"/>
  <c r="AB151" i="1"/>
  <c r="AB132" i="1"/>
  <c r="AB333" i="1"/>
  <c r="AB112" i="1"/>
  <c r="AB131" i="1"/>
  <c r="AB170" i="1"/>
  <c r="AB113" i="1"/>
  <c r="AB387" i="1"/>
  <c r="AB150" i="1"/>
  <c r="AB93" i="1"/>
  <c r="F387" i="1"/>
  <c r="AB188" i="1"/>
  <c r="AF423" i="1" l="1"/>
  <c r="AG423" i="1" s="1"/>
  <c r="AD423" i="1"/>
  <c r="AE423" i="1" s="1"/>
  <c r="AF207" i="1"/>
  <c r="AG207" i="1" s="1"/>
  <c r="AD207" i="1"/>
  <c r="AE207" i="1" s="1"/>
  <c r="AC207" i="1"/>
</calcChain>
</file>

<file path=xl/sharedStrings.xml><?xml version="1.0" encoding="utf-8"?>
<sst xmlns="http://schemas.openxmlformats.org/spreadsheetml/2006/main" count="1718" uniqueCount="177">
  <si>
    <t>E.D.A.R.  ALCANAR</t>
  </si>
  <si>
    <t>cabal disseny</t>
  </si>
  <si>
    <t>MES</t>
  </si>
  <si>
    <t>DBO</t>
  </si>
  <si>
    <t>CARREGA</t>
  </si>
  <si>
    <t>Data</t>
  </si>
  <si>
    <t>Cabal</t>
  </si>
  <si>
    <t>Cabal 1997</t>
  </si>
  <si>
    <t xml:space="preserve">MES Influent </t>
  </si>
  <si>
    <t>MES Efluent</t>
  </si>
  <si>
    <t>DBO Influent.</t>
  </si>
  <si>
    <t>DBO Efluent</t>
  </si>
  <si>
    <t>DQO Influent.</t>
  </si>
  <si>
    <t>DQO Efluent</t>
  </si>
  <si>
    <t>DQO</t>
  </si>
  <si>
    <t>Energia 1997</t>
  </si>
  <si>
    <t>Saturació</t>
  </si>
  <si>
    <t xml:space="preserve">Saturacio </t>
  </si>
  <si>
    <t>Saturacio</t>
  </si>
  <si>
    <t>1997</t>
  </si>
  <si>
    <t>(m3/mes)</t>
  </si>
  <si>
    <t>(m3/dia)</t>
  </si>
  <si>
    <t>(1997)</t>
  </si>
  <si>
    <t>Rend.</t>
  </si>
  <si>
    <t>(Kwh/m3)</t>
  </si>
  <si>
    <t>MES Kg/dia</t>
  </si>
  <si>
    <t>MES %</t>
  </si>
  <si>
    <t>DBO5 Kg/dia</t>
  </si>
  <si>
    <t>DBO5 %</t>
  </si>
  <si>
    <t xml:space="preserve">Gen </t>
  </si>
  <si>
    <t xml:space="preserve">Feb </t>
  </si>
  <si>
    <t xml:space="preserve">Mar </t>
  </si>
  <si>
    <t xml:space="preserve">Abr </t>
  </si>
  <si>
    <t xml:space="preserve">Mai </t>
  </si>
  <si>
    <t xml:space="preserve">Jun </t>
  </si>
  <si>
    <t xml:space="preserve">Jul </t>
  </si>
  <si>
    <t xml:space="preserve">Ago </t>
  </si>
  <si>
    <t xml:space="preserve">Set </t>
  </si>
  <si>
    <t xml:space="preserve">Oct </t>
  </si>
  <si>
    <t xml:space="preserve">Nov </t>
  </si>
  <si>
    <t xml:space="preserve">Des </t>
  </si>
  <si>
    <t>TOTAL97</t>
  </si>
  <si>
    <t>MITJA97</t>
  </si>
  <si>
    <t>Cabal 1998</t>
  </si>
  <si>
    <t>Energia 1998</t>
  </si>
  <si>
    <t>1998</t>
  </si>
  <si>
    <t>(1998)</t>
  </si>
  <si>
    <t>TOTAL98</t>
  </si>
  <si>
    <t>MITJA98</t>
  </si>
  <si>
    <t>MES Infl.</t>
  </si>
  <si>
    <t>MES Efl.</t>
  </si>
  <si>
    <t>DBO Infl.</t>
  </si>
  <si>
    <t>DBO Efl.</t>
  </si>
  <si>
    <t>DQO Infl.</t>
  </si>
  <si>
    <t>DQO Efl.</t>
  </si>
  <si>
    <t>Energia</t>
  </si>
  <si>
    <t>1999</t>
  </si>
  <si>
    <t>(mg/l)</t>
  </si>
  <si>
    <t>TOTAL99</t>
  </si>
  <si>
    <t>MITJA99</t>
  </si>
  <si>
    <t>2000</t>
  </si>
  <si>
    <t>TOTAL00</t>
  </si>
  <si>
    <t>MITJA00</t>
  </si>
  <si>
    <t>Camió-Cisterna</t>
  </si>
  <si>
    <t>Energia Tot</t>
  </si>
  <si>
    <t>2001</t>
  </si>
  <si>
    <t>Cubes</t>
  </si>
  <si>
    <r>
      <t>Volum (m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</si>
  <si>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t>(Kwh)</t>
  </si>
  <si>
    <t>TOTAL01</t>
  </si>
  <si>
    <t>MITJA01</t>
  </si>
  <si>
    <t>2002</t>
  </si>
  <si>
    <t>*</t>
  </si>
  <si>
    <t>TOTAL02</t>
  </si>
  <si>
    <t>MITJA02</t>
  </si>
  <si>
    <t>pH Infl.</t>
  </si>
  <si>
    <t>pH Efl.</t>
  </si>
  <si>
    <t>Cond Infl.</t>
  </si>
  <si>
    <t>Cond.Efl.</t>
  </si>
  <si>
    <t>2003</t>
  </si>
  <si>
    <t>TOTAL03</t>
  </si>
  <si>
    <t>MITJA03</t>
  </si>
  <si>
    <t>2004</t>
  </si>
  <si>
    <t>TOTAL04</t>
  </si>
  <si>
    <t>MITJA04</t>
  </si>
  <si>
    <t>2005</t>
  </si>
  <si>
    <t>TOTAL05</t>
  </si>
  <si>
    <t>MITJA05</t>
  </si>
  <si>
    <t>2006</t>
  </si>
  <si>
    <t>TOTAL06</t>
  </si>
  <si>
    <t>MITJA06</t>
  </si>
  <si>
    <t>2007</t>
  </si>
  <si>
    <t>TOTAL07</t>
  </si>
  <si>
    <t>MITJA07</t>
  </si>
  <si>
    <t>2008</t>
  </si>
  <si>
    <t>TOTAL08</t>
  </si>
  <si>
    <t>MITJA08</t>
  </si>
  <si>
    <t>2009</t>
  </si>
  <si>
    <t>TOTAL09</t>
  </si>
  <si>
    <t>MITJA09</t>
  </si>
  <si>
    <t>2010</t>
  </si>
  <si>
    <t>TOTAL10</t>
  </si>
  <si>
    <t>MITJA10</t>
  </si>
  <si>
    <t>NH4+Infl</t>
  </si>
  <si>
    <t>NH4Efll</t>
  </si>
  <si>
    <t>NTKInf</t>
  </si>
  <si>
    <t>NTKEfl</t>
  </si>
  <si>
    <t>PInfll</t>
  </si>
  <si>
    <t>PEfll</t>
  </si>
  <si>
    <t>2011</t>
  </si>
  <si>
    <t>TOTAL11</t>
  </si>
  <si>
    <t>MITJA11</t>
  </si>
  <si>
    <t>2012</t>
  </si>
  <si>
    <t>TOTAL12</t>
  </si>
  <si>
    <t>MITJA12</t>
  </si>
  <si>
    <t>2013</t>
  </si>
  <si>
    <t>TOTAL13</t>
  </si>
  <si>
    <t>MITJA13</t>
  </si>
  <si>
    <t>2014</t>
  </si>
  <si>
    <t>TOTAL14</t>
  </si>
  <si>
    <t>MITJA14</t>
  </si>
  <si>
    <t>2015</t>
  </si>
  <si>
    <t>TOTAL15</t>
  </si>
  <si>
    <t>MITJA15</t>
  </si>
  <si>
    <t>2016</t>
  </si>
  <si>
    <t>TOTAL16</t>
  </si>
  <si>
    <t>MITJA16</t>
  </si>
  <si>
    <t>NTInf</t>
  </si>
  <si>
    <t>NTEfl</t>
  </si>
  <si>
    <t>2017</t>
  </si>
  <si>
    <t>TOTAL17</t>
  </si>
  <si>
    <t>MITJA17</t>
  </si>
  <si>
    <t>2018</t>
  </si>
  <si>
    <t>TOTAL18</t>
  </si>
  <si>
    <t>MITJA18</t>
  </si>
  <si>
    <t>Nt</t>
  </si>
  <si>
    <t>Pt</t>
  </si>
  <si>
    <t>2019</t>
  </si>
  <si>
    <t>%</t>
  </si>
  <si>
    <t>TOTAL19</t>
  </si>
  <si>
    <t>MITJA19</t>
  </si>
  <si>
    <t>NO3 Inf</t>
  </si>
  <si>
    <t>NO3 Efl</t>
  </si>
  <si>
    <t>2020</t>
  </si>
  <si>
    <t>mgN/l</t>
  </si>
  <si>
    <t>TOTAL20</t>
  </si>
  <si>
    <t>MITJA20</t>
  </si>
  <si>
    <t>2021</t>
  </si>
  <si>
    <t>7.5</t>
  </si>
  <si>
    <t>7.6</t>
  </si>
  <si>
    <t>46.7</t>
  </si>
  <si>
    <t>0.6</t>
  </si>
  <si>
    <t>7.48</t>
  </si>
  <si>
    <t>7.65</t>
  </si>
  <si>
    <t>64.3</t>
  </si>
  <si>
    <t>55.5</t>
  </si>
  <si>
    <t>5.6</t>
  </si>
  <si>
    <t>1,1,</t>
  </si>
  <si>
    <t>TOTAL 21</t>
  </si>
  <si>
    <t>MITJA  21</t>
  </si>
  <si>
    <t>NH4+ Infl</t>
  </si>
  <si>
    <t>NH4+ Efll</t>
  </si>
  <si>
    <t>Nt Inf</t>
  </si>
  <si>
    <t>Nt Efl</t>
  </si>
  <si>
    <t>Pt nfll</t>
  </si>
  <si>
    <t>Pt Efll</t>
  </si>
  <si>
    <t>2022</t>
  </si>
  <si>
    <t>TOTAL 22</t>
  </si>
  <si>
    <t>MITJA  22</t>
  </si>
  <si>
    <t>hab equiv.</t>
  </si>
  <si>
    <t>habitants</t>
  </si>
  <si>
    <t>2023</t>
  </si>
  <si>
    <t>TOTAL 23</t>
  </si>
  <si>
    <t>MITJA  23</t>
  </si>
  <si>
    <t>H-E Disseny: 9.000</t>
  </si>
  <si>
    <t>Pob. Sanejada: 7.927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</si>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</sst>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0.0"/>
    <numFmt numFmtId="166" formatCode="#,##0.000"/>
    <numFmt numFmtId="167" formatCode="_-* #,##0.00\ [$€-1]_-;\-* #,##0.00\ [$€-1]_-;_-* &quot;-&quot;??\ [$€-1]_-;_-@_-"/>
  </numFmts>
  <fonts count="15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vertAlign val="superscript"/>
      <sz val="9"/>
      <name val="Arial"/>
      <family val="2"/>
    </font>
    <font>
      <b/>
      <sz val="9"/>
      <color indexed="9"/>
      <name val="Arial"/>
      <family val="2"/>
    </font>
    <font>
      <sz val="10"/>
      <color rgb="FF000000"/>
      <name val="Arial"/>
      <family val="2"/>
    </font>
    <font>
      <sz val="9"/>
      <color rgb="FFFF0000"/>
      <name val="Arial"/>
      <family val="2"/>
    </font>
    <font>
      <sz val="10"/>
      <color rgb="FF000000"/>
      <name val="Arial"/>
    </font>
  </fonts>
  <fills count="12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2" fillId="0" borderId="0"/>
    <xf numFmtId="0" fontId="2" fillId="0" borderId="0"/>
    <xf numFmtId="167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4" fillId="0" borderId="0"/>
  </cellStyleXfs>
  <cellXfs count="150">
    <xf numFmtId="0" fontId="0" fillId="0" borderId="0" xfId="0"/>
    <xf numFmtId="0" fontId="3" fillId="0" borderId="0" xfId="0" applyFont="1"/>
    <xf numFmtId="3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0" fontId="1" fillId="0" borderId="0" xfId="0" applyFont="1"/>
    <xf numFmtId="3" fontId="0" fillId="0" borderId="0" xfId="0" applyNumberFormat="1"/>
    <xf numFmtId="2" fontId="0" fillId="0" borderId="0" xfId="0" applyNumberFormat="1"/>
    <xf numFmtId="4" fontId="3" fillId="0" borderId="3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3" fillId="0" borderId="4" xfId="0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3" fontId="8" fillId="0" borderId="0" xfId="0" applyNumberFormat="1" applyFont="1" applyAlignment="1">
      <alignment horizontal="center"/>
    </xf>
    <xf numFmtId="3" fontId="9" fillId="0" borderId="0" xfId="0" applyNumberFormat="1" applyFont="1" applyAlignment="1">
      <alignment horizontal="center"/>
    </xf>
    <xf numFmtId="49" fontId="4" fillId="2" borderId="5" xfId="0" applyNumberFormat="1" applyFont="1" applyFill="1" applyBorder="1" applyAlignment="1">
      <alignment horizontal="center"/>
    </xf>
    <xf numFmtId="2" fontId="4" fillId="2" borderId="5" xfId="0" applyNumberFormat="1" applyFont="1" applyFill="1" applyBorder="1" applyAlignment="1">
      <alignment horizontal="center"/>
    </xf>
    <xf numFmtId="49" fontId="4" fillId="2" borderId="3" xfId="0" applyNumberFormat="1" applyFont="1" applyFill="1" applyBorder="1" applyAlignment="1">
      <alignment horizontal="center"/>
    </xf>
    <xf numFmtId="3" fontId="4" fillId="2" borderId="3" xfId="0" applyNumberFormat="1" applyFont="1" applyFill="1" applyBorder="1" applyAlignment="1">
      <alignment horizontal="center"/>
    </xf>
    <xf numFmtId="1" fontId="4" fillId="2" borderId="3" xfId="0" applyNumberFormat="1" applyFont="1" applyFill="1" applyBorder="1" applyAlignment="1">
      <alignment horizontal="center"/>
    </xf>
    <xf numFmtId="2" fontId="4" fillId="2" borderId="3" xfId="0" applyNumberFormat="1" applyFont="1" applyFill="1" applyBorder="1" applyAlignment="1">
      <alignment horizontal="center"/>
    </xf>
    <xf numFmtId="2" fontId="4" fillId="0" borderId="0" xfId="0" applyNumberFormat="1" applyFont="1" applyAlignment="1">
      <alignment horizontal="center"/>
    </xf>
    <xf numFmtId="165" fontId="3" fillId="0" borderId="0" xfId="0" applyNumberFormat="1" applyFont="1"/>
    <xf numFmtId="1" fontId="0" fillId="0" borderId="0" xfId="0" applyNumberFormat="1"/>
    <xf numFmtId="164" fontId="3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3" fillId="0" borderId="2" xfId="0" applyNumberFormat="1" applyFont="1" applyBorder="1" applyAlignment="1">
      <alignment horizontal="center"/>
    </xf>
    <xf numFmtId="3" fontId="11" fillId="3" borderId="5" xfId="0" applyNumberFormat="1" applyFont="1" applyFill="1" applyBorder="1" applyAlignment="1">
      <alignment horizontal="center"/>
    </xf>
    <xf numFmtId="3" fontId="11" fillId="3" borderId="3" xfId="0" applyNumberFormat="1" applyFont="1" applyFill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3" fontId="3" fillId="0" borderId="7" xfId="0" applyNumberFormat="1" applyFont="1" applyBorder="1" applyAlignment="1">
      <alignment horizontal="center"/>
    </xf>
    <xf numFmtId="4" fontId="3" fillId="0" borderId="7" xfId="0" applyNumberFormat="1" applyFont="1" applyBorder="1" applyAlignment="1">
      <alignment horizontal="center"/>
    </xf>
    <xf numFmtId="3" fontId="13" fillId="0" borderId="1" xfId="0" applyNumberFormat="1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9" fontId="3" fillId="0" borderId="1" xfId="5" applyFont="1" applyBorder="1" applyAlignment="1">
      <alignment horizontal="center"/>
    </xf>
    <xf numFmtId="3" fontId="3" fillId="4" borderId="1" xfId="0" applyNumberFormat="1" applyFont="1" applyFill="1" applyBorder="1" applyAlignment="1">
      <alignment horizontal="center"/>
    </xf>
    <xf numFmtId="4" fontId="3" fillId="4" borderId="1" xfId="0" applyNumberFormat="1" applyFont="1" applyFill="1" applyBorder="1" applyAlignment="1">
      <alignment horizontal="center"/>
    </xf>
    <xf numFmtId="3" fontId="3" fillId="4" borderId="8" xfId="3" applyNumberFormat="1" applyFont="1" applyFill="1" applyBorder="1" applyAlignment="1" applyProtection="1">
      <alignment horizontal="center"/>
      <protection locked="0"/>
    </xf>
    <xf numFmtId="3" fontId="3" fillId="4" borderId="8" xfId="2" applyNumberFormat="1" applyFont="1" applyFill="1" applyBorder="1" applyAlignment="1" applyProtection="1">
      <alignment horizontal="center"/>
      <protection locked="0"/>
    </xf>
    <xf numFmtId="3" fontId="3" fillId="0" borderId="8" xfId="0" applyNumberFormat="1" applyFont="1" applyBorder="1" applyAlignment="1">
      <alignment horizontal="center"/>
    </xf>
    <xf numFmtId="3" fontId="3" fillId="4" borderId="1" xfId="3" applyNumberFormat="1" applyFont="1" applyFill="1" applyBorder="1" applyAlignment="1" applyProtection="1">
      <alignment horizontal="center"/>
      <protection locked="0"/>
    </xf>
    <xf numFmtId="4" fontId="0" fillId="0" borderId="0" xfId="0" applyNumberFormat="1"/>
    <xf numFmtId="9" fontId="3" fillId="0" borderId="3" xfId="0" applyNumberFormat="1" applyFont="1" applyBorder="1" applyAlignment="1">
      <alignment horizontal="center"/>
    </xf>
    <xf numFmtId="9" fontId="3" fillId="0" borderId="1" xfId="0" applyNumberFormat="1" applyFont="1" applyBorder="1" applyAlignment="1">
      <alignment horizontal="center"/>
    </xf>
    <xf numFmtId="3" fontId="4" fillId="5" borderId="2" xfId="0" applyNumberFormat="1" applyFont="1" applyFill="1" applyBorder="1" applyAlignment="1">
      <alignment horizontal="center"/>
    </xf>
    <xf numFmtId="166" fontId="3" fillId="0" borderId="3" xfId="0" applyNumberFormat="1" applyFont="1" applyBorder="1" applyAlignment="1">
      <alignment horizontal="center"/>
    </xf>
    <xf numFmtId="164" fontId="3" fillId="4" borderId="1" xfId="0" applyNumberFormat="1" applyFont="1" applyFill="1" applyBorder="1" applyAlignment="1">
      <alignment horizontal="center"/>
    </xf>
    <xf numFmtId="4" fontId="3" fillId="5" borderId="1" xfId="0" applyNumberFormat="1" applyFont="1" applyFill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4" fontId="3" fillId="4" borderId="11" xfId="0" applyNumberFormat="1" applyFont="1" applyFill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165" fontId="0" fillId="0" borderId="1" xfId="0" applyNumberFormat="1" applyBorder="1" applyAlignment="1" applyProtection="1">
      <alignment horizontal="center"/>
      <protection locked="0"/>
    </xf>
    <xf numFmtId="165" fontId="0" fillId="0" borderId="12" xfId="0" applyNumberFormat="1" applyBorder="1" applyAlignment="1" applyProtection="1">
      <alignment horizontal="center"/>
      <protection locked="0"/>
    </xf>
    <xf numFmtId="9" fontId="3" fillId="0" borderId="1" xfId="5" applyFont="1" applyFill="1" applyBorder="1" applyAlignment="1">
      <alignment horizontal="center"/>
    </xf>
    <xf numFmtId="3" fontId="3" fillId="0" borderId="1" xfId="3" applyNumberFormat="1" applyFont="1" applyBorder="1" applyAlignment="1" applyProtection="1">
      <alignment horizontal="center"/>
      <protection locked="0"/>
    </xf>
    <xf numFmtId="3" fontId="4" fillId="2" borderId="5" xfId="0" applyNumberFormat="1" applyFont="1" applyFill="1" applyBorder="1" applyAlignment="1">
      <alignment horizontal="center"/>
    </xf>
    <xf numFmtId="3" fontId="3" fillId="0" borderId="13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9" fontId="3" fillId="0" borderId="13" xfId="5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1" fontId="4" fillId="2" borderId="6" xfId="0" applyNumberFormat="1" applyFont="1" applyFill="1" applyBorder="1" applyAlignment="1">
      <alignment horizontal="center"/>
    </xf>
    <xf numFmtId="165" fontId="0" fillId="5" borderId="12" xfId="0" applyNumberFormat="1" applyFill="1" applyBorder="1" applyAlignment="1" applyProtection="1">
      <alignment horizontal="center"/>
      <protection locked="0"/>
    </xf>
    <xf numFmtId="3" fontId="4" fillId="2" borderId="0" xfId="0" applyNumberFormat="1" applyFont="1" applyFill="1" applyAlignment="1">
      <alignment horizontal="center"/>
    </xf>
    <xf numFmtId="4" fontId="3" fillId="0" borderId="0" xfId="0" applyNumberFormat="1" applyFont="1" applyAlignment="1">
      <alignment horizontal="center"/>
    </xf>
    <xf numFmtId="3" fontId="4" fillId="6" borderId="16" xfId="0" applyNumberFormat="1" applyFont="1" applyFill="1" applyBorder="1" applyAlignment="1">
      <alignment horizontal="center"/>
    </xf>
    <xf numFmtId="3" fontId="4" fillId="6" borderId="17" xfId="0" applyNumberFormat="1" applyFont="1" applyFill="1" applyBorder="1" applyAlignment="1">
      <alignment horizontal="center"/>
    </xf>
    <xf numFmtId="3" fontId="4" fillId="6" borderId="18" xfId="0" applyNumberFormat="1" applyFont="1" applyFill="1" applyBorder="1" applyAlignment="1">
      <alignment horizontal="center"/>
    </xf>
    <xf numFmtId="3" fontId="4" fillId="6" borderId="19" xfId="0" applyNumberFormat="1" applyFont="1" applyFill="1" applyBorder="1" applyAlignment="1">
      <alignment horizontal="center"/>
    </xf>
    <xf numFmtId="2" fontId="4" fillId="2" borderId="20" xfId="0" applyNumberFormat="1" applyFont="1" applyFill="1" applyBorder="1" applyAlignment="1">
      <alignment horizontal="center"/>
    </xf>
    <xf numFmtId="2" fontId="4" fillId="2" borderId="21" xfId="0" applyNumberFormat="1" applyFont="1" applyFill="1" applyBorder="1" applyAlignment="1">
      <alignment horizontal="center"/>
    </xf>
    <xf numFmtId="2" fontId="4" fillId="2" borderId="22" xfId="0" applyNumberFormat="1" applyFont="1" applyFill="1" applyBorder="1" applyAlignment="1">
      <alignment horizontal="center"/>
    </xf>
    <xf numFmtId="2" fontId="4" fillId="2" borderId="23" xfId="0" applyNumberFormat="1" applyFont="1" applyFill="1" applyBorder="1" applyAlignment="1">
      <alignment horizontal="center"/>
    </xf>
    <xf numFmtId="9" fontId="3" fillId="0" borderId="24" xfId="5" applyFont="1" applyFill="1" applyBorder="1" applyAlignment="1">
      <alignment horizontal="center"/>
    </xf>
    <xf numFmtId="2" fontId="3" fillId="0" borderId="25" xfId="5" applyNumberFormat="1" applyFont="1" applyFill="1" applyBorder="1" applyAlignment="1">
      <alignment horizontal="center"/>
    </xf>
    <xf numFmtId="9" fontId="3" fillId="0" borderId="26" xfId="5" applyFont="1" applyFill="1" applyBorder="1" applyAlignment="1">
      <alignment horizontal="center"/>
    </xf>
    <xf numFmtId="2" fontId="3" fillId="0" borderId="27" xfId="5" applyNumberFormat="1" applyFont="1" applyFill="1" applyBorder="1" applyAlignment="1">
      <alignment horizontal="center"/>
    </xf>
    <xf numFmtId="3" fontId="4" fillId="7" borderId="28" xfId="0" applyNumberFormat="1" applyFont="1" applyFill="1" applyBorder="1" applyAlignment="1">
      <alignment horizontal="center"/>
    </xf>
    <xf numFmtId="3" fontId="4" fillId="7" borderId="29" xfId="0" applyNumberFormat="1" applyFont="1" applyFill="1" applyBorder="1" applyAlignment="1">
      <alignment horizontal="center"/>
    </xf>
    <xf numFmtId="3" fontId="4" fillId="7" borderId="30" xfId="0" applyNumberFormat="1" applyFont="1" applyFill="1" applyBorder="1" applyAlignment="1">
      <alignment horizontal="center"/>
    </xf>
    <xf numFmtId="3" fontId="4" fillId="7" borderId="31" xfId="0" applyNumberFormat="1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4" fillId="8" borderId="1" xfId="0" applyFont="1" applyFill="1" applyBorder="1" applyAlignment="1">
      <alignment horizontal="left"/>
    </xf>
    <xf numFmtId="3" fontId="4" fillId="8" borderId="1" xfId="0" applyNumberFormat="1" applyFont="1" applyFill="1" applyBorder="1" applyAlignment="1">
      <alignment horizontal="right"/>
    </xf>
    <xf numFmtId="3" fontId="4" fillId="8" borderId="1" xfId="0" applyNumberFormat="1" applyFont="1" applyFill="1" applyBorder="1" applyAlignment="1">
      <alignment horizontal="left"/>
    </xf>
    <xf numFmtId="0" fontId="0" fillId="0" borderId="1" xfId="0" applyBorder="1"/>
    <xf numFmtId="0" fontId="2" fillId="9" borderId="1" xfId="0" applyFont="1" applyFill="1" applyBorder="1"/>
    <xf numFmtId="0" fontId="7" fillId="9" borderId="1" xfId="0" applyFont="1" applyFill="1" applyBorder="1" applyAlignment="1">
      <alignment horizontal="left"/>
    </xf>
    <xf numFmtId="0" fontId="7" fillId="9" borderId="1" xfId="0" applyFont="1" applyFill="1" applyBorder="1" applyAlignment="1">
      <alignment horizontal="right"/>
    </xf>
    <xf numFmtId="3" fontId="7" fillId="9" borderId="1" xfId="0" applyNumberFormat="1" applyFont="1" applyFill="1" applyBorder="1" applyAlignment="1">
      <alignment horizontal="left"/>
    </xf>
    <xf numFmtId="3" fontId="4" fillId="8" borderId="11" xfId="0" applyNumberFormat="1" applyFont="1" applyFill="1" applyBorder="1" applyAlignment="1">
      <alignment horizontal="right"/>
    </xf>
    <xf numFmtId="0" fontId="7" fillId="9" borderId="11" xfId="0" applyFont="1" applyFill="1" applyBorder="1" applyAlignment="1">
      <alignment horizontal="right"/>
    </xf>
    <xf numFmtId="3" fontId="4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9" fontId="3" fillId="0" borderId="32" xfId="5" applyFont="1" applyFill="1" applyBorder="1" applyAlignment="1">
      <alignment horizontal="center"/>
    </xf>
    <xf numFmtId="2" fontId="3" fillId="0" borderId="33" xfId="5" applyNumberFormat="1" applyFont="1" applyFill="1" applyBorder="1" applyAlignment="1">
      <alignment horizontal="center"/>
    </xf>
    <xf numFmtId="9" fontId="3" fillId="0" borderId="34" xfId="5" applyFont="1" applyFill="1" applyBorder="1" applyAlignment="1">
      <alignment horizontal="center"/>
    </xf>
    <xf numFmtId="2" fontId="3" fillId="0" borderId="35" xfId="5" applyNumberFormat="1" applyFont="1" applyFill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2" fontId="3" fillId="10" borderId="3" xfId="0" applyNumberFormat="1" applyFont="1" applyFill="1" applyBorder="1" applyAlignment="1">
      <alignment horizontal="center"/>
    </xf>
    <xf numFmtId="3" fontId="4" fillId="11" borderId="5" xfId="0" applyNumberFormat="1" applyFont="1" applyFill="1" applyBorder="1" applyAlignment="1">
      <alignment horizontal="center"/>
    </xf>
    <xf numFmtId="3" fontId="4" fillId="11" borderId="3" xfId="0" applyNumberFormat="1" applyFont="1" applyFill="1" applyBorder="1" applyAlignment="1">
      <alignment horizontal="center"/>
    </xf>
    <xf numFmtId="164" fontId="3" fillId="11" borderId="3" xfId="0" applyNumberFormat="1" applyFont="1" applyFill="1" applyBorder="1" applyAlignment="1">
      <alignment horizontal="center"/>
    </xf>
    <xf numFmtId="9" fontId="3" fillId="10" borderId="3" xfId="5" applyFont="1" applyFill="1" applyBorder="1" applyAlignment="1">
      <alignment horizontal="center"/>
    </xf>
    <xf numFmtId="1" fontId="3" fillId="0" borderId="1" xfId="5" applyNumberFormat="1" applyFont="1" applyFill="1" applyBorder="1" applyAlignment="1">
      <alignment horizontal="center"/>
    </xf>
    <xf numFmtId="1" fontId="3" fillId="0" borderId="13" xfId="5" applyNumberFormat="1" applyFont="1" applyFill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3" fontId="4" fillId="6" borderId="36" xfId="0" applyNumberFormat="1" applyFont="1" applyFill="1" applyBorder="1" applyAlignment="1">
      <alignment horizontal="center"/>
    </xf>
    <xf numFmtId="2" fontId="4" fillId="2" borderId="37" xfId="0" applyNumberFormat="1" applyFont="1" applyFill="1" applyBorder="1" applyAlignment="1">
      <alignment horizontal="center"/>
    </xf>
    <xf numFmtId="9" fontId="3" fillId="0" borderId="38" xfId="5" applyFont="1" applyFill="1" applyBorder="1" applyAlignment="1">
      <alignment horizontal="center"/>
    </xf>
    <xf numFmtId="3" fontId="4" fillId="7" borderId="39" xfId="0" applyNumberFormat="1" applyFont="1" applyFill="1" applyBorder="1" applyAlignment="1">
      <alignment horizontal="center"/>
    </xf>
    <xf numFmtId="3" fontId="3" fillId="0" borderId="20" xfId="0" applyNumberFormat="1" applyFont="1" applyBorder="1" applyAlignment="1">
      <alignment horizontal="center"/>
    </xf>
    <xf numFmtId="3" fontId="3" fillId="0" borderId="1" xfId="0" quotePrefix="1" applyNumberFormat="1" applyFont="1" applyBorder="1" applyAlignment="1">
      <alignment horizontal="center"/>
    </xf>
    <xf numFmtId="1" fontId="3" fillId="10" borderId="3" xfId="0" applyNumberFormat="1" applyFont="1" applyFill="1" applyBorder="1" applyAlignment="1">
      <alignment horizontal="center"/>
    </xf>
    <xf numFmtId="2" fontId="3" fillId="0" borderId="41" xfId="0" applyNumberFormat="1" applyFont="1" applyBorder="1" applyAlignment="1">
      <alignment horizontal="center"/>
    </xf>
    <xf numFmtId="3" fontId="3" fillId="0" borderId="30" xfId="0" applyNumberFormat="1" applyFont="1" applyBorder="1" applyAlignment="1">
      <alignment horizontal="center"/>
    </xf>
    <xf numFmtId="2" fontId="3" fillId="0" borderId="43" xfId="0" applyNumberFormat="1" applyFont="1" applyBorder="1" applyAlignment="1">
      <alignment horizontal="center"/>
    </xf>
    <xf numFmtId="1" fontId="4" fillId="2" borderId="42" xfId="0" applyNumberFormat="1" applyFont="1" applyFill="1" applyBorder="1" applyAlignment="1">
      <alignment horizontal="center"/>
    </xf>
    <xf numFmtId="3" fontId="1" fillId="0" borderId="0" xfId="0" applyNumberFormat="1" applyFont="1"/>
    <xf numFmtId="3" fontId="4" fillId="2" borderId="20" xfId="0" applyNumberFormat="1" applyFont="1" applyFill="1" applyBorder="1" applyAlignment="1">
      <alignment horizontal="center"/>
    </xf>
    <xf numFmtId="3" fontId="0" fillId="0" borderId="24" xfId="0" applyNumberFormat="1" applyBorder="1"/>
    <xf numFmtId="3" fontId="0" fillId="0" borderId="40" xfId="0" applyNumberFormat="1" applyBorder="1"/>
    <xf numFmtId="1" fontId="3" fillId="0" borderId="44" xfId="5" applyNumberFormat="1" applyFont="1" applyFill="1" applyBorder="1" applyAlignment="1">
      <alignment horizontal="center"/>
    </xf>
    <xf numFmtId="3" fontId="0" fillId="0" borderId="1" xfId="0" applyNumberFormat="1" applyBorder="1" applyAlignment="1" applyProtection="1">
      <alignment horizontal="center"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3" fontId="4" fillId="0" borderId="3" xfId="0" applyNumberFormat="1" applyFont="1" applyBorder="1" applyAlignment="1">
      <alignment horizontal="center"/>
    </xf>
    <xf numFmtId="3" fontId="4" fillId="2" borderId="5" xfId="0" applyNumberFormat="1" applyFont="1" applyFill="1" applyBorder="1" applyAlignment="1">
      <alignment horizontal="center"/>
    </xf>
    <xf numFmtId="3" fontId="4" fillId="2" borderId="9" xfId="0" applyNumberFormat="1" applyFont="1" applyFill="1" applyBorder="1" applyAlignment="1">
      <alignment horizontal="center"/>
    </xf>
    <xf numFmtId="3" fontId="4" fillId="2" borderId="10" xfId="0" applyNumberFormat="1" applyFont="1" applyFill="1" applyBorder="1" applyAlignment="1">
      <alignment horizontal="center"/>
    </xf>
  </cellXfs>
  <cellStyles count="7">
    <cellStyle name="Normal" xfId="0" builtinId="0"/>
    <cellStyle name="Normal 2" xfId="1" xr:uid="{00000000-0005-0000-0000-000001000000}"/>
    <cellStyle name="Normal 3" xfId="6" xr:uid="{C8903B75-CD2F-4A25-A3AC-F8F98EEE552A}"/>
    <cellStyle name="Normal 3 2 2" xfId="2" xr:uid="{00000000-0005-0000-0000-000002000000}"/>
    <cellStyle name="Normal 3 3" xfId="3" xr:uid="{00000000-0005-0000-0000-000003000000}"/>
    <cellStyle name="Porcentaje" xfId="5" builtinId="5"/>
    <cellStyle name="Porcentaje 2" xfId="4" xr:uid="{00000000-0005-0000-0000-000004000000}"/>
  </cellStyles>
  <dxfs count="119"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496"/>
  <sheetViews>
    <sheetView showGridLines="0" tabSelected="1" topLeftCell="A478" zoomScale="110" zoomScaleNormal="110" workbookViewId="0">
      <pane xSplit="1" topLeftCell="R1" activePane="topRight" state="frozen"/>
      <selection pane="topRight" activeCell="Y499" sqref="Y499"/>
    </sheetView>
  </sheetViews>
  <sheetFormatPr baseColWidth="10" defaultColWidth="12.7109375" defaultRowHeight="12.75" x14ac:dyDescent="0.2"/>
  <cols>
    <col min="1" max="5" width="10.7109375" customWidth="1"/>
    <col min="6" max="6" width="8.7109375" style="16" customWidth="1"/>
    <col min="7" max="8" width="10.7109375" customWidth="1"/>
    <col min="9" max="9" width="8.7109375" style="16" customWidth="1"/>
    <col min="10" max="11" width="10.7109375" customWidth="1"/>
    <col min="12" max="12" width="8.7109375" style="16" customWidth="1"/>
    <col min="13" max="13" width="8.42578125" customWidth="1"/>
    <col min="14" max="14" width="9.42578125" customWidth="1"/>
    <col min="15" max="15" width="9" customWidth="1"/>
    <col min="16" max="16" width="10.140625" customWidth="1"/>
    <col min="21" max="21" width="8.5703125" customWidth="1"/>
    <col min="22" max="23" width="8.7109375" customWidth="1"/>
    <col min="27" max="27" width="14.85546875" style="17" customWidth="1"/>
    <col min="28" max="28" width="9.85546875" customWidth="1"/>
    <col min="34" max="34" width="12.7109375" style="16"/>
  </cols>
  <sheetData>
    <row r="1" spans="1:34" ht="26.25" x14ac:dyDescent="0.4">
      <c r="A1" s="1"/>
      <c r="B1" s="1"/>
      <c r="C1" s="25" t="s">
        <v>0</v>
      </c>
      <c r="D1" s="1"/>
      <c r="E1" s="26"/>
      <c r="F1" s="2"/>
      <c r="G1" s="26" t="s">
        <v>174</v>
      </c>
      <c r="H1" s="2"/>
      <c r="I1" s="2"/>
      <c r="J1" s="26" t="s">
        <v>175</v>
      </c>
      <c r="K1" s="2"/>
      <c r="L1" s="2"/>
      <c r="M1" s="2"/>
      <c r="N1" s="2"/>
      <c r="O1" s="2"/>
      <c r="AA1" s="3"/>
      <c r="AB1" s="2"/>
    </row>
    <row r="2" spans="1:34" x14ac:dyDescent="0.2">
      <c r="A2" s="1"/>
      <c r="B2" s="102" t="s">
        <v>1</v>
      </c>
      <c r="C2" s="102">
        <v>1800</v>
      </c>
      <c r="D2" s="103" t="s">
        <v>2</v>
      </c>
      <c r="E2" s="104">
        <v>300</v>
      </c>
      <c r="F2" s="105" t="s">
        <v>3</v>
      </c>
      <c r="G2" s="111">
        <v>300</v>
      </c>
      <c r="H2" s="113"/>
      <c r="I2" s="2"/>
      <c r="J2" s="2"/>
      <c r="K2" s="2"/>
      <c r="L2" s="2"/>
      <c r="M2" s="2"/>
      <c r="N2" s="2"/>
      <c r="O2" s="2"/>
      <c r="AA2" s="3"/>
      <c r="AB2" s="2"/>
    </row>
    <row r="3" spans="1:34" x14ac:dyDescent="0.2">
      <c r="A3" s="1"/>
      <c r="B3" s="106"/>
      <c r="C3" s="107" t="s">
        <v>4</v>
      </c>
      <c r="D3" s="108" t="s">
        <v>2</v>
      </c>
      <c r="E3" s="109">
        <v>630</v>
      </c>
      <c r="F3" s="110" t="s">
        <v>3</v>
      </c>
      <c r="G3" s="112">
        <v>540</v>
      </c>
      <c r="H3" s="114"/>
      <c r="J3" s="2"/>
      <c r="K3" s="2"/>
      <c r="L3" s="2"/>
      <c r="M3" s="2"/>
      <c r="N3" s="2"/>
      <c r="O3" s="2"/>
      <c r="AA3" s="3"/>
      <c r="AB3" s="2"/>
    </row>
    <row r="4" spans="1:34" ht="13.5" thickBot="1" x14ac:dyDescent="0.25">
      <c r="A4" s="5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AA4" s="3"/>
      <c r="AB4" s="2"/>
    </row>
    <row r="5" spans="1:34" ht="13.5" thickTop="1" x14ac:dyDescent="0.2">
      <c r="A5" s="27" t="s">
        <v>5</v>
      </c>
      <c r="B5" s="73" t="s">
        <v>6</v>
      </c>
      <c r="C5" s="73" t="s">
        <v>7</v>
      </c>
      <c r="D5" s="73" t="s">
        <v>8</v>
      </c>
      <c r="E5" s="73" t="s">
        <v>9</v>
      </c>
      <c r="F5" s="28" t="s">
        <v>2</v>
      </c>
      <c r="G5" s="73" t="s">
        <v>10</v>
      </c>
      <c r="H5" s="73" t="s">
        <v>11</v>
      </c>
      <c r="I5" s="28" t="s">
        <v>3</v>
      </c>
      <c r="J5" s="73" t="s">
        <v>12</v>
      </c>
      <c r="K5" s="73" t="s">
        <v>13</v>
      </c>
      <c r="L5" s="28" t="s">
        <v>14</v>
      </c>
      <c r="M5" s="33"/>
      <c r="N5" s="4"/>
      <c r="O5" s="4"/>
      <c r="AA5" s="28" t="s">
        <v>15</v>
      </c>
      <c r="AB5" s="4"/>
      <c r="AC5" s="86" t="s">
        <v>16</v>
      </c>
      <c r="AD5" s="87" t="s">
        <v>17</v>
      </c>
      <c r="AE5" s="88" t="s">
        <v>18</v>
      </c>
      <c r="AF5" s="89" t="s">
        <v>16</v>
      </c>
      <c r="AG5" s="88" t="s">
        <v>16</v>
      </c>
      <c r="AH5" s="86" t="s">
        <v>169</v>
      </c>
    </row>
    <row r="6" spans="1:34" ht="13.5" thickBot="1" x14ac:dyDescent="0.25">
      <c r="A6" s="29" t="s">
        <v>19</v>
      </c>
      <c r="B6" s="30" t="s">
        <v>20</v>
      </c>
      <c r="C6" s="31" t="s">
        <v>21</v>
      </c>
      <c r="D6" s="29" t="s">
        <v>22</v>
      </c>
      <c r="E6" s="29" t="s">
        <v>22</v>
      </c>
      <c r="F6" s="32" t="s">
        <v>23</v>
      </c>
      <c r="G6" s="29" t="s">
        <v>22</v>
      </c>
      <c r="H6" s="29" t="s">
        <v>22</v>
      </c>
      <c r="I6" s="32" t="s">
        <v>23</v>
      </c>
      <c r="J6" s="29" t="s">
        <v>22</v>
      </c>
      <c r="K6" s="29" t="s">
        <v>22</v>
      </c>
      <c r="L6" s="32" t="s">
        <v>23</v>
      </c>
      <c r="M6" s="33"/>
      <c r="N6" s="4"/>
      <c r="O6" s="4"/>
      <c r="AA6" s="31" t="s">
        <v>24</v>
      </c>
      <c r="AB6" s="4"/>
      <c r="AC6" s="90" t="s">
        <v>6</v>
      </c>
      <c r="AD6" s="91" t="s">
        <v>25</v>
      </c>
      <c r="AE6" s="92" t="s">
        <v>26</v>
      </c>
      <c r="AF6" s="93" t="s">
        <v>27</v>
      </c>
      <c r="AG6" s="92" t="s">
        <v>28</v>
      </c>
      <c r="AH6" s="140" t="s">
        <v>170</v>
      </c>
    </row>
    <row r="7" spans="1:34" ht="13.5" thickTop="1" x14ac:dyDescent="0.2">
      <c r="A7" s="6" t="s">
        <v>29</v>
      </c>
      <c r="B7" s="7">
        <v>40672</v>
      </c>
      <c r="C7" s="7">
        <v>1356</v>
      </c>
      <c r="D7" s="7">
        <v>286</v>
      </c>
      <c r="E7" s="7">
        <v>46</v>
      </c>
      <c r="F7" s="7">
        <v>82</v>
      </c>
      <c r="G7" s="7">
        <v>242</v>
      </c>
      <c r="H7" s="7">
        <v>32</v>
      </c>
      <c r="I7" s="7">
        <v>85</v>
      </c>
      <c r="J7" s="7">
        <v>604</v>
      </c>
      <c r="K7" s="7">
        <v>125</v>
      </c>
      <c r="L7" s="7">
        <v>79</v>
      </c>
      <c r="M7" s="2"/>
      <c r="N7" s="2"/>
      <c r="O7" s="2"/>
      <c r="AA7" s="8">
        <v>0.54</v>
      </c>
      <c r="AB7" s="2"/>
      <c r="AC7" s="94">
        <f t="shared" ref="AC7:AC18" si="0">C7/$C$2</f>
        <v>0.7533333333333333</v>
      </c>
      <c r="AD7" s="95">
        <f t="shared" ref="AD7:AD18" si="1">(C7*D7)/1000</f>
        <v>387.81599999999997</v>
      </c>
      <c r="AE7" s="96">
        <f>(AD7)/$E$3</f>
        <v>0.61558095238095234</v>
      </c>
      <c r="AF7" s="97">
        <f t="shared" ref="AF7:AF18" si="2">(C7*G7)/1000</f>
        <v>328.15199999999999</v>
      </c>
      <c r="AG7" s="96">
        <f>(AF7)/$G$3</f>
        <v>0.60768888888888883</v>
      </c>
      <c r="AH7" s="141">
        <f t="shared" ref="AH7:AH18" si="3">(0.8*C7*G7)/60</f>
        <v>4375.3599999999997</v>
      </c>
    </row>
    <row r="8" spans="1:34" x14ac:dyDescent="0.2">
      <c r="A8" s="6" t="s">
        <v>30</v>
      </c>
      <c r="B8" s="7">
        <v>37425</v>
      </c>
      <c r="C8" s="7">
        <v>1337</v>
      </c>
      <c r="D8" s="7">
        <v>310</v>
      </c>
      <c r="E8" s="7">
        <v>50</v>
      </c>
      <c r="F8" s="7">
        <v>86</v>
      </c>
      <c r="G8" s="7">
        <v>383</v>
      </c>
      <c r="H8" s="7">
        <v>32</v>
      </c>
      <c r="I8" s="7">
        <v>91</v>
      </c>
      <c r="J8" s="7">
        <v>902</v>
      </c>
      <c r="K8" s="7">
        <v>143</v>
      </c>
      <c r="L8" s="7">
        <v>84</v>
      </c>
      <c r="M8" s="2"/>
      <c r="N8" s="2"/>
      <c r="O8" s="2"/>
      <c r="AA8" s="8">
        <v>0.38</v>
      </c>
      <c r="AB8" s="2"/>
      <c r="AC8" s="94">
        <f t="shared" si="0"/>
        <v>0.74277777777777776</v>
      </c>
      <c r="AD8" s="95">
        <f t="shared" si="1"/>
        <v>414.47</v>
      </c>
      <c r="AE8" s="96">
        <f t="shared" ref="AE8:AE20" si="4">(AD8)/$E$3</f>
        <v>0.65788888888888897</v>
      </c>
      <c r="AF8" s="97">
        <f t="shared" si="2"/>
        <v>512.07100000000003</v>
      </c>
      <c r="AG8" s="96">
        <f t="shared" ref="AG8:AG20" si="5">(AF8)/$G$3</f>
        <v>0.94827962962962964</v>
      </c>
      <c r="AH8" s="142">
        <f t="shared" si="3"/>
        <v>6827.6133333333337</v>
      </c>
    </row>
    <row r="9" spans="1:34" x14ac:dyDescent="0.2">
      <c r="A9" s="6" t="s">
        <v>31</v>
      </c>
      <c r="B9" s="7">
        <v>41719</v>
      </c>
      <c r="C9" s="7">
        <v>1304</v>
      </c>
      <c r="D9" s="7">
        <v>281</v>
      </c>
      <c r="E9" s="7">
        <v>36</v>
      </c>
      <c r="F9" s="7">
        <v>87</v>
      </c>
      <c r="G9" s="7">
        <v>269</v>
      </c>
      <c r="H9" s="7">
        <v>24</v>
      </c>
      <c r="I9" s="7">
        <v>89</v>
      </c>
      <c r="J9" s="7">
        <v>902</v>
      </c>
      <c r="K9" s="7">
        <v>107</v>
      </c>
      <c r="L9" s="7">
        <v>88</v>
      </c>
      <c r="M9" s="2"/>
      <c r="N9" s="2"/>
      <c r="O9" s="2"/>
      <c r="AA9" s="8">
        <v>0.54</v>
      </c>
      <c r="AB9" s="2"/>
      <c r="AC9" s="94">
        <f t="shared" si="0"/>
        <v>0.72444444444444445</v>
      </c>
      <c r="AD9" s="95">
        <f t="shared" si="1"/>
        <v>366.42399999999998</v>
      </c>
      <c r="AE9" s="96">
        <f t="shared" si="4"/>
        <v>0.58162539682539682</v>
      </c>
      <c r="AF9" s="97">
        <f t="shared" si="2"/>
        <v>350.77600000000001</v>
      </c>
      <c r="AG9" s="96">
        <f t="shared" si="5"/>
        <v>0.64958518518518515</v>
      </c>
      <c r="AH9" s="142">
        <f t="shared" si="3"/>
        <v>4677.0133333333333</v>
      </c>
    </row>
    <row r="10" spans="1:34" x14ac:dyDescent="0.2">
      <c r="A10" s="6" t="s">
        <v>32</v>
      </c>
      <c r="B10" s="7">
        <v>41745</v>
      </c>
      <c r="C10" s="7">
        <v>1392</v>
      </c>
      <c r="D10" s="7">
        <v>250</v>
      </c>
      <c r="E10" s="7">
        <v>20</v>
      </c>
      <c r="F10" s="7">
        <v>91</v>
      </c>
      <c r="G10" s="7">
        <v>255</v>
      </c>
      <c r="H10" s="7">
        <v>17</v>
      </c>
      <c r="I10" s="7">
        <v>96</v>
      </c>
      <c r="J10" s="7">
        <v>638</v>
      </c>
      <c r="K10" s="7">
        <v>79</v>
      </c>
      <c r="L10" s="7">
        <v>87</v>
      </c>
      <c r="M10" s="2"/>
      <c r="N10" s="2"/>
      <c r="O10" s="2"/>
      <c r="AA10" s="8">
        <v>0.51</v>
      </c>
      <c r="AB10" s="2"/>
      <c r="AC10" s="94">
        <f t="shared" si="0"/>
        <v>0.77333333333333332</v>
      </c>
      <c r="AD10" s="95">
        <f t="shared" si="1"/>
        <v>348</v>
      </c>
      <c r="AE10" s="96">
        <f t="shared" si="4"/>
        <v>0.55238095238095242</v>
      </c>
      <c r="AF10" s="97">
        <f t="shared" si="2"/>
        <v>354.96</v>
      </c>
      <c r="AG10" s="96">
        <f t="shared" si="5"/>
        <v>0.65733333333333333</v>
      </c>
      <c r="AH10" s="142">
        <f t="shared" si="3"/>
        <v>4732.8000000000011</v>
      </c>
    </row>
    <row r="11" spans="1:34" x14ac:dyDescent="0.2">
      <c r="A11" s="6" t="s">
        <v>33</v>
      </c>
      <c r="B11" s="7">
        <v>43795</v>
      </c>
      <c r="C11" s="7">
        <v>1413</v>
      </c>
      <c r="D11" s="7">
        <v>281</v>
      </c>
      <c r="E11" s="7">
        <v>21</v>
      </c>
      <c r="F11" s="7">
        <v>93</v>
      </c>
      <c r="G11" s="7">
        <v>282</v>
      </c>
      <c r="H11" s="7">
        <v>13</v>
      </c>
      <c r="I11" s="7">
        <v>96</v>
      </c>
      <c r="J11" s="7">
        <v>665</v>
      </c>
      <c r="K11" s="7">
        <v>67</v>
      </c>
      <c r="L11" s="7">
        <v>90</v>
      </c>
      <c r="M11" s="2"/>
      <c r="N11" s="2"/>
      <c r="O11" s="2"/>
      <c r="AA11" s="8">
        <v>0.59</v>
      </c>
      <c r="AB11" s="2"/>
      <c r="AC11" s="94">
        <f t="shared" si="0"/>
        <v>0.78500000000000003</v>
      </c>
      <c r="AD11" s="95">
        <f t="shared" si="1"/>
        <v>397.053</v>
      </c>
      <c r="AE11" s="96">
        <f t="shared" si="4"/>
        <v>0.6302428571428571</v>
      </c>
      <c r="AF11" s="97">
        <f t="shared" si="2"/>
        <v>398.46600000000001</v>
      </c>
      <c r="AG11" s="96">
        <f t="shared" si="5"/>
        <v>0.7379</v>
      </c>
      <c r="AH11" s="142">
        <f t="shared" si="3"/>
        <v>5312.880000000001</v>
      </c>
    </row>
    <row r="12" spans="1:34" x14ac:dyDescent="0.2">
      <c r="A12" s="6" t="s">
        <v>34</v>
      </c>
      <c r="B12" s="7">
        <v>41462</v>
      </c>
      <c r="C12" s="7">
        <v>1382</v>
      </c>
      <c r="D12" s="7">
        <v>303</v>
      </c>
      <c r="E12" s="7">
        <v>31</v>
      </c>
      <c r="F12" s="7">
        <v>90</v>
      </c>
      <c r="G12" s="7">
        <v>267</v>
      </c>
      <c r="H12" s="7">
        <v>11</v>
      </c>
      <c r="I12" s="7">
        <v>96</v>
      </c>
      <c r="J12" s="7">
        <v>674</v>
      </c>
      <c r="K12" s="7">
        <v>53</v>
      </c>
      <c r="L12" s="7">
        <v>92</v>
      </c>
      <c r="M12" s="2"/>
      <c r="N12" s="2"/>
      <c r="O12" s="2"/>
      <c r="AA12" s="8">
        <v>0.53</v>
      </c>
      <c r="AB12" s="2"/>
      <c r="AC12" s="94">
        <f t="shared" si="0"/>
        <v>0.76777777777777778</v>
      </c>
      <c r="AD12" s="95">
        <f t="shared" si="1"/>
        <v>418.74599999999998</v>
      </c>
      <c r="AE12" s="96">
        <f t="shared" si="4"/>
        <v>0.66467619047619042</v>
      </c>
      <c r="AF12" s="97">
        <f t="shared" si="2"/>
        <v>368.99400000000003</v>
      </c>
      <c r="AG12" s="96">
        <f t="shared" si="5"/>
        <v>0.68332222222222228</v>
      </c>
      <c r="AH12" s="142">
        <f t="shared" si="3"/>
        <v>4919.92</v>
      </c>
    </row>
    <row r="13" spans="1:34" x14ac:dyDescent="0.2">
      <c r="A13" s="6" t="s">
        <v>35</v>
      </c>
      <c r="B13" s="7">
        <v>44753</v>
      </c>
      <c r="C13" s="7">
        <v>1444</v>
      </c>
      <c r="D13" s="7">
        <v>237</v>
      </c>
      <c r="E13" s="7">
        <v>31</v>
      </c>
      <c r="F13" s="7">
        <v>87</v>
      </c>
      <c r="G13" s="7">
        <v>243</v>
      </c>
      <c r="H13" s="7">
        <v>20</v>
      </c>
      <c r="I13" s="7">
        <v>92</v>
      </c>
      <c r="J13" s="7">
        <v>661</v>
      </c>
      <c r="K13" s="7">
        <v>69</v>
      </c>
      <c r="L13" s="7">
        <v>89</v>
      </c>
      <c r="M13" s="2"/>
      <c r="N13" s="2"/>
      <c r="O13" s="2"/>
      <c r="AA13" s="8">
        <v>0.44</v>
      </c>
      <c r="AB13" s="2"/>
      <c r="AC13" s="94">
        <f t="shared" si="0"/>
        <v>0.80222222222222217</v>
      </c>
      <c r="AD13" s="95">
        <f t="shared" si="1"/>
        <v>342.22800000000001</v>
      </c>
      <c r="AE13" s="96">
        <f t="shared" si="4"/>
        <v>0.5432190476190476</v>
      </c>
      <c r="AF13" s="97">
        <f t="shared" si="2"/>
        <v>350.892</v>
      </c>
      <c r="AG13" s="96">
        <f t="shared" si="5"/>
        <v>0.64980000000000004</v>
      </c>
      <c r="AH13" s="142">
        <f t="shared" si="3"/>
        <v>4678.5600000000004</v>
      </c>
    </row>
    <row r="14" spans="1:34" x14ac:dyDescent="0.2">
      <c r="A14" s="6" t="s">
        <v>36</v>
      </c>
      <c r="B14" s="7">
        <v>41462</v>
      </c>
      <c r="C14" s="7">
        <v>1337</v>
      </c>
      <c r="D14" s="7">
        <v>265</v>
      </c>
      <c r="E14" s="7">
        <v>41</v>
      </c>
      <c r="F14" s="7">
        <v>85</v>
      </c>
      <c r="G14" s="7">
        <v>217</v>
      </c>
      <c r="H14" s="7">
        <v>16</v>
      </c>
      <c r="I14" s="7">
        <v>93</v>
      </c>
      <c r="J14" s="7">
        <v>633</v>
      </c>
      <c r="K14" s="7">
        <v>58</v>
      </c>
      <c r="L14" s="7">
        <v>91</v>
      </c>
      <c r="M14" s="2"/>
      <c r="N14" s="2"/>
      <c r="O14" s="2"/>
      <c r="AA14" s="8">
        <v>0.46</v>
      </c>
      <c r="AB14" s="2"/>
      <c r="AC14" s="94">
        <f t="shared" si="0"/>
        <v>0.74277777777777776</v>
      </c>
      <c r="AD14" s="95">
        <f t="shared" si="1"/>
        <v>354.30500000000001</v>
      </c>
      <c r="AE14" s="96">
        <f t="shared" si="4"/>
        <v>0.56238888888888894</v>
      </c>
      <c r="AF14" s="97">
        <f t="shared" si="2"/>
        <v>290.12900000000002</v>
      </c>
      <c r="AG14" s="96">
        <f t="shared" si="5"/>
        <v>0.53727592592592599</v>
      </c>
      <c r="AH14" s="142">
        <f t="shared" si="3"/>
        <v>3868.3866666666672</v>
      </c>
    </row>
    <row r="15" spans="1:34" x14ac:dyDescent="0.2">
      <c r="A15" s="6" t="s">
        <v>37</v>
      </c>
      <c r="B15" s="7">
        <v>42374</v>
      </c>
      <c r="C15" s="7">
        <v>1412</v>
      </c>
      <c r="D15" s="7">
        <v>278</v>
      </c>
      <c r="E15" s="7">
        <v>29</v>
      </c>
      <c r="F15" s="7">
        <v>89</v>
      </c>
      <c r="G15" s="7">
        <v>226</v>
      </c>
      <c r="H15" s="7">
        <v>14</v>
      </c>
      <c r="I15" s="7">
        <v>94</v>
      </c>
      <c r="J15" s="7">
        <v>736</v>
      </c>
      <c r="K15" s="7">
        <v>54</v>
      </c>
      <c r="L15" s="7">
        <v>93</v>
      </c>
      <c r="M15" s="2"/>
      <c r="N15" s="2"/>
      <c r="O15" s="2"/>
      <c r="AA15" s="8">
        <v>0.42</v>
      </c>
      <c r="AB15" s="2"/>
      <c r="AC15" s="94">
        <f t="shared" si="0"/>
        <v>0.7844444444444445</v>
      </c>
      <c r="AD15" s="95">
        <f t="shared" si="1"/>
        <v>392.536</v>
      </c>
      <c r="AE15" s="96">
        <f t="shared" si="4"/>
        <v>0.62307301587301589</v>
      </c>
      <c r="AF15" s="97">
        <f t="shared" si="2"/>
        <v>319.11200000000002</v>
      </c>
      <c r="AG15" s="96">
        <f t="shared" si="5"/>
        <v>0.59094814814814822</v>
      </c>
      <c r="AH15" s="142">
        <f t="shared" si="3"/>
        <v>4254.8266666666668</v>
      </c>
    </row>
    <row r="16" spans="1:34" x14ac:dyDescent="0.2">
      <c r="A16" s="6" t="s">
        <v>38</v>
      </c>
      <c r="B16" s="7">
        <v>44780</v>
      </c>
      <c r="C16" s="7">
        <v>1445</v>
      </c>
      <c r="D16" s="7">
        <v>253</v>
      </c>
      <c r="E16" s="7">
        <v>28</v>
      </c>
      <c r="F16" s="7">
        <v>88</v>
      </c>
      <c r="G16" s="7">
        <v>222</v>
      </c>
      <c r="H16" s="7">
        <v>14</v>
      </c>
      <c r="I16" s="7">
        <v>94</v>
      </c>
      <c r="J16" s="7">
        <v>724</v>
      </c>
      <c r="K16" s="7">
        <v>64</v>
      </c>
      <c r="L16" s="7">
        <v>91</v>
      </c>
      <c r="M16" s="2"/>
      <c r="N16" s="2"/>
      <c r="O16" s="2"/>
      <c r="AA16" s="8">
        <v>0.37</v>
      </c>
      <c r="AB16" s="2"/>
      <c r="AC16" s="94">
        <f t="shared" si="0"/>
        <v>0.80277777777777781</v>
      </c>
      <c r="AD16" s="95">
        <f t="shared" si="1"/>
        <v>365.58499999999998</v>
      </c>
      <c r="AE16" s="96">
        <f t="shared" si="4"/>
        <v>0.58029365079365081</v>
      </c>
      <c r="AF16" s="97">
        <f t="shared" si="2"/>
        <v>320.79000000000002</v>
      </c>
      <c r="AG16" s="96">
        <f t="shared" si="5"/>
        <v>0.59405555555555556</v>
      </c>
      <c r="AH16" s="142">
        <f t="shared" si="3"/>
        <v>4277.2</v>
      </c>
    </row>
    <row r="17" spans="1:34" x14ac:dyDescent="0.2">
      <c r="A17" s="6" t="s">
        <v>39</v>
      </c>
      <c r="B17" s="7">
        <v>42357</v>
      </c>
      <c r="C17" s="7">
        <v>1412</v>
      </c>
      <c r="D17" s="7">
        <v>236</v>
      </c>
      <c r="E17" s="7">
        <v>26</v>
      </c>
      <c r="F17" s="7">
        <v>89</v>
      </c>
      <c r="G17" s="7">
        <v>200</v>
      </c>
      <c r="H17" s="7">
        <v>17</v>
      </c>
      <c r="I17" s="7">
        <v>92</v>
      </c>
      <c r="J17" s="7">
        <v>748</v>
      </c>
      <c r="K17" s="7">
        <v>66</v>
      </c>
      <c r="L17" s="7">
        <v>91</v>
      </c>
      <c r="M17" s="2"/>
      <c r="N17" s="2"/>
      <c r="O17" s="2"/>
      <c r="AA17" s="8">
        <v>0.38</v>
      </c>
      <c r="AB17" s="2"/>
      <c r="AC17" s="94">
        <f t="shared" si="0"/>
        <v>0.7844444444444445</v>
      </c>
      <c r="AD17" s="95">
        <f t="shared" si="1"/>
        <v>333.23200000000003</v>
      </c>
      <c r="AE17" s="96">
        <f t="shared" si="4"/>
        <v>0.5289396825396826</v>
      </c>
      <c r="AF17" s="97">
        <f t="shared" si="2"/>
        <v>282.39999999999998</v>
      </c>
      <c r="AG17" s="96">
        <f t="shared" si="5"/>
        <v>0.52296296296296296</v>
      </c>
      <c r="AH17" s="142">
        <f t="shared" si="3"/>
        <v>3765.3333333333339</v>
      </c>
    </row>
    <row r="18" spans="1:34" ht="13.5" thickBot="1" x14ac:dyDescent="0.25">
      <c r="A18" s="6" t="s">
        <v>40</v>
      </c>
      <c r="B18" s="7">
        <v>45249</v>
      </c>
      <c r="C18" s="7">
        <v>1460</v>
      </c>
      <c r="D18" s="7">
        <v>270</v>
      </c>
      <c r="E18" s="7">
        <v>42</v>
      </c>
      <c r="F18" s="7">
        <v>85</v>
      </c>
      <c r="G18" s="7">
        <v>267</v>
      </c>
      <c r="H18" s="7">
        <v>26</v>
      </c>
      <c r="I18" s="7">
        <v>90</v>
      </c>
      <c r="J18" s="7">
        <v>844</v>
      </c>
      <c r="K18" s="7">
        <v>71</v>
      </c>
      <c r="L18" s="7">
        <v>92</v>
      </c>
      <c r="M18" s="2"/>
      <c r="N18" s="2"/>
      <c r="O18" s="2"/>
      <c r="AA18" s="8">
        <v>0.51</v>
      </c>
      <c r="AB18" s="2"/>
      <c r="AC18" s="94">
        <f t="shared" si="0"/>
        <v>0.81111111111111112</v>
      </c>
      <c r="AD18" s="95">
        <f t="shared" si="1"/>
        <v>394.2</v>
      </c>
      <c r="AE18" s="96">
        <f t="shared" si="4"/>
        <v>0.62571428571428567</v>
      </c>
      <c r="AF18" s="97">
        <f t="shared" si="2"/>
        <v>389.82</v>
      </c>
      <c r="AG18" s="96">
        <f t="shared" si="5"/>
        <v>0.72188888888888891</v>
      </c>
      <c r="AH18" s="142">
        <f t="shared" si="3"/>
        <v>5197.6000000000004</v>
      </c>
    </row>
    <row r="19" spans="1:34" ht="13.5" thickTop="1" x14ac:dyDescent="0.2">
      <c r="A19" s="9" t="s">
        <v>41</v>
      </c>
      <c r="B19" s="47">
        <f>SUM(B7:B18)</f>
        <v>507793</v>
      </c>
      <c r="C19" s="10">
        <f t="shared" ref="C19:J19" si="6">SUM(C7:C18)</f>
        <v>16694</v>
      </c>
      <c r="D19" s="10">
        <f t="shared" si="6"/>
        <v>3250</v>
      </c>
      <c r="E19" s="10">
        <f>SUM(E7:E18)</f>
        <v>401</v>
      </c>
      <c r="F19" s="10">
        <f>SUM(F7:F18)</f>
        <v>1052</v>
      </c>
      <c r="G19" s="10">
        <f>SUM(G7:G18)</f>
        <v>3073</v>
      </c>
      <c r="H19" s="10">
        <f>SUM(H7:H18)</f>
        <v>236</v>
      </c>
      <c r="I19" s="10">
        <f>SUM(I7:I18)</f>
        <v>1108</v>
      </c>
      <c r="J19" s="10">
        <f t="shared" si="6"/>
        <v>8731</v>
      </c>
      <c r="K19" s="10">
        <f>SUM(K7:K18)</f>
        <v>956</v>
      </c>
      <c r="L19" s="10">
        <f>SUM(L7:L18)</f>
        <v>1067</v>
      </c>
      <c r="M19" s="2"/>
      <c r="N19" s="2"/>
      <c r="O19" s="2"/>
      <c r="AA19" s="11">
        <f>SUM(AA7:AA18)</f>
        <v>5.67</v>
      </c>
      <c r="AB19" s="2"/>
      <c r="AC19" s="98"/>
      <c r="AD19" s="99"/>
      <c r="AE19" s="100"/>
      <c r="AF19" s="101"/>
      <c r="AG19" s="100"/>
      <c r="AH19" s="131"/>
    </row>
    <row r="20" spans="1:34" ht="13.5" thickBot="1" x14ac:dyDescent="0.25">
      <c r="A20" s="12" t="s">
        <v>42</v>
      </c>
      <c r="B20" s="146">
        <f>B19/12</f>
        <v>42316.083333333336</v>
      </c>
      <c r="C20" s="13">
        <f t="shared" ref="C20:J20" si="7">C19/12</f>
        <v>1391.1666666666667</v>
      </c>
      <c r="D20" s="13">
        <f t="shared" si="7"/>
        <v>270.83333333333331</v>
      </c>
      <c r="E20" s="13">
        <f>E19/12</f>
        <v>33.416666666666664</v>
      </c>
      <c r="F20" s="13">
        <f>F19/12</f>
        <v>87.666666666666671</v>
      </c>
      <c r="G20" s="13">
        <f>G19/12</f>
        <v>256.08333333333331</v>
      </c>
      <c r="H20" s="13">
        <f>H19/12</f>
        <v>19.666666666666668</v>
      </c>
      <c r="I20" s="13">
        <f>I19/12</f>
        <v>92.333333333333329</v>
      </c>
      <c r="J20" s="13">
        <f t="shared" si="7"/>
        <v>727.58333333333337</v>
      </c>
      <c r="K20" s="13">
        <f>K19/12</f>
        <v>79.666666666666671</v>
      </c>
      <c r="L20" s="13">
        <f>L19/12</f>
        <v>88.916666666666671</v>
      </c>
      <c r="M20" s="2"/>
      <c r="N20" s="2"/>
      <c r="O20" s="2"/>
      <c r="P20" s="34"/>
      <c r="AA20" s="14">
        <f>AA19/12</f>
        <v>0.47249999999999998</v>
      </c>
      <c r="AB20" s="2"/>
      <c r="AC20" s="94">
        <f>C20/$C$2</f>
        <v>0.77287037037037043</v>
      </c>
      <c r="AD20" s="95">
        <f>(C20*D20)/1000</f>
        <v>376.77430555555554</v>
      </c>
      <c r="AE20" s="96">
        <f t="shared" si="4"/>
        <v>0.59805445326278661</v>
      </c>
      <c r="AF20" s="97">
        <f>(C20*G20)/1000</f>
        <v>356.25459722222217</v>
      </c>
      <c r="AG20" s="96">
        <f t="shared" si="5"/>
        <v>0.6597307355967077</v>
      </c>
      <c r="AH20" s="132">
        <f>AVERAGE(AH7:AH18)</f>
        <v>4740.6244444444446</v>
      </c>
    </row>
    <row r="21" spans="1:34" s="15" customFormat="1" ht="13.5" thickTop="1" x14ac:dyDescent="0.2">
      <c r="AH21" s="139"/>
    </row>
    <row r="22" spans="1:34" s="15" customFormat="1" ht="13.5" thickBot="1" x14ac:dyDescent="0.25">
      <c r="AH22" s="139"/>
    </row>
    <row r="23" spans="1:34" ht="13.5" thickTop="1" x14ac:dyDescent="0.2">
      <c r="A23" s="27" t="s">
        <v>5</v>
      </c>
      <c r="B23" s="73" t="s">
        <v>6</v>
      </c>
      <c r="C23" s="73" t="s">
        <v>43</v>
      </c>
      <c r="D23" s="73" t="s">
        <v>8</v>
      </c>
      <c r="E23" s="73" t="s">
        <v>9</v>
      </c>
      <c r="F23" s="28" t="s">
        <v>2</v>
      </c>
      <c r="G23" s="73" t="s">
        <v>10</v>
      </c>
      <c r="H23" s="73" t="s">
        <v>11</v>
      </c>
      <c r="I23" s="28" t="s">
        <v>3</v>
      </c>
      <c r="J23" s="73" t="s">
        <v>12</v>
      </c>
      <c r="K23" s="73" t="s">
        <v>13</v>
      </c>
      <c r="L23" s="28" t="s">
        <v>14</v>
      </c>
      <c r="M23" s="33"/>
      <c r="N23" s="4"/>
      <c r="O23" s="4"/>
      <c r="P23" s="15"/>
      <c r="AA23" s="28" t="s">
        <v>44</v>
      </c>
      <c r="AB23" s="4"/>
      <c r="AC23" s="86" t="s">
        <v>16</v>
      </c>
      <c r="AD23" s="87" t="s">
        <v>17</v>
      </c>
      <c r="AE23" s="88" t="s">
        <v>18</v>
      </c>
      <c r="AF23" s="89" t="s">
        <v>16</v>
      </c>
      <c r="AG23" s="88" t="s">
        <v>16</v>
      </c>
      <c r="AH23" s="86" t="s">
        <v>169</v>
      </c>
    </row>
    <row r="24" spans="1:34" ht="13.5" thickBot="1" x14ac:dyDescent="0.25">
      <c r="A24" s="29" t="s">
        <v>45</v>
      </c>
      <c r="B24" s="30" t="s">
        <v>20</v>
      </c>
      <c r="C24" s="31" t="s">
        <v>21</v>
      </c>
      <c r="D24" s="29" t="s">
        <v>46</v>
      </c>
      <c r="E24" s="29" t="s">
        <v>46</v>
      </c>
      <c r="F24" s="32" t="s">
        <v>23</v>
      </c>
      <c r="G24" s="29" t="s">
        <v>46</v>
      </c>
      <c r="H24" s="29" t="s">
        <v>46</v>
      </c>
      <c r="I24" s="32" t="s">
        <v>23</v>
      </c>
      <c r="J24" s="29" t="s">
        <v>46</v>
      </c>
      <c r="K24" s="29" t="s">
        <v>46</v>
      </c>
      <c r="L24" s="32" t="s">
        <v>23</v>
      </c>
      <c r="M24" s="33"/>
      <c r="N24" s="4"/>
      <c r="O24" s="4"/>
      <c r="P24" s="15"/>
      <c r="AA24" s="31" t="s">
        <v>24</v>
      </c>
      <c r="AB24" s="4"/>
      <c r="AC24" s="90" t="s">
        <v>6</v>
      </c>
      <c r="AD24" s="91" t="s">
        <v>25</v>
      </c>
      <c r="AE24" s="92" t="s">
        <v>26</v>
      </c>
      <c r="AF24" s="93" t="s">
        <v>27</v>
      </c>
      <c r="AG24" s="92" t="s">
        <v>28</v>
      </c>
      <c r="AH24" s="140" t="s">
        <v>170</v>
      </c>
    </row>
    <row r="25" spans="1:34" ht="13.5" thickTop="1" x14ac:dyDescent="0.2">
      <c r="A25" s="6" t="s">
        <v>29</v>
      </c>
      <c r="B25" s="7">
        <v>47344</v>
      </c>
      <c r="C25" s="7">
        <v>1578</v>
      </c>
      <c r="D25" s="7">
        <v>277</v>
      </c>
      <c r="E25" s="7">
        <v>46</v>
      </c>
      <c r="F25" s="7">
        <v>83</v>
      </c>
      <c r="G25" s="7">
        <v>380</v>
      </c>
      <c r="H25" s="7">
        <v>30</v>
      </c>
      <c r="I25" s="7">
        <v>91</v>
      </c>
      <c r="J25" s="7">
        <v>1003</v>
      </c>
      <c r="K25" s="7">
        <v>101</v>
      </c>
      <c r="L25" s="7">
        <v>89</v>
      </c>
      <c r="M25" s="2"/>
      <c r="N25" s="2"/>
      <c r="O25" s="2"/>
      <c r="P25" s="35"/>
      <c r="AA25" s="8">
        <v>0.46</v>
      </c>
      <c r="AB25" s="2"/>
      <c r="AC25" s="94">
        <f t="shared" ref="AC25:AC36" si="8">C25/$C$2</f>
        <v>0.87666666666666671</v>
      </c>
      <c r="AD25" s="95">
        <f t="shared" ref="AD25:AD36" si="9">(C25*D25)/1000</f>
        <v>437.10599999999999</v>
      </c>
      <c r="AE25" s="96">
        <f>(AD25)/$E$3</f>
        <v>0.69381904761904756</v>
      </c>
      <c r="AF25" s="97">
        <f t="shared" ref="AF25:AF36" si="10">(C25*G25)/1000</f>
        <v>599.64</v>
      </c>
      <c r="AG25" s="96">
        <f>(AF25)/$G$3</f>
        <v>1.1104444444444443</v>
      </c>
      <c r="AH25" s="141">
        <f t="shared" ref="AH25:AH36" si="11">(0.8*C25*G25)/60</f>
        <v>7995.2000000000007</v>
      </c>
    </row>
    <row r="26" spans="1:34" x14ac:dyDescent="0.2">
      <c r="A26" s="6" t="s">
        <v>30</v>
      </c>
      <c r="B26" s="7">
        <v>38932</v>
      </c>
      <c r="C26" s="7">
        <v>1390</v>
      </c>
      <c r="D26" s="7">
        <v>228</v>
      </c>
      <c r="E26" s="7">
        <v>41</v>
      </c>
      <c r="F26" s="7">
        <v>82</v>
      </c>
      <c r="G26" s="7">
        <v>248</v>
      </c>
      <c r="H26" s="7">
        <v>30</v>
      </c>
      <c r="I26" s="7">
        <v>88</v>
      </c>
      <c r="J26" s="7">
        <v>846</v>
      </c>
      <c r="K26" s="7">
        <v>97</v>
      </c>
      <c r="L26" s="7">
        <v>89</v>
      </c>
      <c r="M26" s="2"/>
      <c r="N26" s="2"/>
      <c r="O26" s="2"/>
      <c r="P26" s="35"/>
      <c r="AA26" s="8">
        <v>0.54</v>
      </c>
      <c r="AB26" s="2"/>
      <c r="AC26" s="94">
        <f t="shared" si="8"/>
        <v>0.77222222222222225</v>
      </c>
      <c r="AD26" s="95">
        <f t="shared" si="9"/>
        <v>316.92</v>
      </c>
      <c r="AE26" s="96">
        <f t="shared" ref="AE26:AE38" si="12">(AD26)/$E$3</f>
        <v>0.50304761904761908</v>
      </c>
      <c r="AF26" s="97">
        <f t="shared" si="10"/>
        <v>344.72</v>
      </c>
      <c r="AG26" s="96">
        <f t="shared" ref="AG26:AG38" si="13">(AF26)/$G$3</f>
        <v>0.63837037037037037</v>
      </c>
      <c r="AH26" s="142">
        <f t="shared" si="11"/>
        <v>4596.2666666666664</v>
      </c>
    </row>
    <row r="27" spans="1:34" x14ac:dyDescent="0.2">
      <c r="A27" s="6" t="s">
        <v>31</v>
      </c>
      <c r="B27" s="7">
        <v>44693</v>
      </c>
      <c r="C27" s="7">
        <v>1442</v>
      </c>
      <c r="D27" s="7">
        <v>253</v>
      </c>
      <c r="E27" s="7">
        <v>36</v>
      </c>
      <c r="F27" s="7">
        <v>86</v>
      </c>
      <c r="G27" s="7">
        <v>253</v>
      </c>
      <c r="H27" s="7">
        <v>25</v>
      </c>
      <c r="I27" s="7">
        <v>90</v>
      </c>
      <c r="J27" s="7">
        <v>819</v>
      </c>
      <c r="K27" s="7">
        <v>75</v>
      </c>
      <c r="L27" s="7">
        <v>91</v>
      </c>
      <c r="M27" s="2"/>
      <c r="N27" s="2"/>
      <c r="O27" s="2"/>
      <c r="P27" s="35"/>
      <c r="AA27" s="8">
        <v>0.57999999999999996</v>
      </c>
      <c r="AB27" s="2"/>
      <c r="AC27" s="94">
        <f t="shared" si="8"/>
        <v>0.80111111111111111</v>
      </c>
      <c r="AD27" s="95">
        <f t="shared" si="9"/>
        <v>364.82600000000002</v>
      </c>
      <c r="AE27" s="96">
        <f t="shared" si="12"/>
        <v>0.57908888888888888</v>
      </c>
      <c r="AF27" s="97">
        <f t="shared" si="10"/>
        <v>364.82600000000002</v>
      </c>
      <c r="AG27" s="96">
        <f t="shared" si="13"/>
        <v>0.67560370370370371</v>
      </c>
      <c r="AH27" s="142">
        <f t="shared" si="11"/>
        <v>4864.3466666666673</v>
      </c>
    </row>
    <row r="28" spans="1:34" x14ac:dyDescent="0.2">
      <c r="A28" s="6" t="s">
        <v>32</v>
      </c>
      <c r="B28" s="7">
        <v>44412</v>
      </c>
      <c r="C28" s="7">
        <v>1480</v>
      </c>
      <c r="D28" s="7">
        <v>251</v>
      </c>
      <c r="E28" s="7">
        <v>28</v>
      </c>
      <c r="F28" s="7">
        <v>89</v>
      </c>
      <c r="G28" s="7">
        <v>236</v>
      </c>
      <c r="H28" s="7">
        <v>25</v>
      </c>
      <c r="I28" s="7">
        <v>90</v>
      </c>
      <c r="J28" s="7">
        <v>760</v>
      </c>
      <c r="K28" s="7">
        <v>68</v>
      </c>
      <c r="L28" s="7">
        <v>91</v>
      </c>
      <c r="M28" s="2"/>
      <c r="N28" s="2"/>
      <c r="O28" s="2"/>
      <c r="P28" s="35"/>
      <c r="AA28" s="8">
        <v>0.56000000000000005</v>
      </c>
      <c r="AB28" s="2"/>
      <c r="AC28" s="94">
        <f t="shared" si="8"/>
        <v>0.82222222222222219</v>
      </c>
      <c r="AD28" s="95">
        <f t="shared" si="9"/>
        <v>371.48</v>
      </c>
      <c r="AE28" s="96">
        <f t="shared" si="12"/>
        <v>0.58965079365079365</v>
      </c>
      <c r="AF28" s="97">
        <f t="shared" si="10"/>
        <v>349.28</v>
      </c>
      <c r="AG28" s="96">
        <f t="shared" si="13"/>
        <v>0.64681481481481473</v>
      </c>
      <c r="AH28" s="142">
        <f t="shared" si="11"/>
        <v>4657.0666666666666</v>
      </c>
    </row>
    <row r="29" spans="1:34" x14ac:dyDescent="0.2">
      <c r="A29" s="6" t="s">
        <v>33</v>
      </c>
      <c r="B29" s="7">
        <v>47907</v>
      </c>
      <c r="C29" s="7">
        <v>1545</v>
      </c>
      <c r="D29" s="7">
        <v>234</v>
      </c>
      <c r="E29" s="7">
        <v>34</v>
      </c>
      <c r="F29" s="7">
        <v>85</v>
      </c>
      <c r="G29" s="7">
        <v>248</v>
      </c>
      <c r="H29" s="7">
        <v>21</v>
      </c>
      <c r="I29" s="7">
        <v>92</v>
      </c>
      <c r="J29" s="7">
        <v>774</v>
      </c>
      <c r="K29" s="7">
        <v>64</v>
      </c>
      <c r="L29" s="7">
        <v>92</v>
      </c>
      <c r="M29" s="2"/>
      <c r="N29" s="2"/>
      <c r="O29" s="2"/>
      <c r="P29" s="35"/>
      <c r="AA29" s="8">
        <v>0.51</v>
      </c>
      <c r="AB29" s="2"/>
      <c r="AC29" s="94">
        <f t="shared" si="8"/>
        <v>0.85833333333333328</v>
      </c>
      <c r="AD29" s="95">
        <f t="shared" si="9"/>
        <v>361.53</v>
      </c>
      <c r="AE29" s="96">
        <f t="shared" si="12"/>
        <v>0.57385714285714284</v>
      </c>
      <c r="AF29" s="97">
        <f t="shared" si="10"/>
        <v>383.16</v>
      </c>
      <c r="AG29" s="96">
        <f t="shared" si="13"/>
        <v>0.70955555555555561</v>
      </c>
      <c r="AH29" s="142">
        <f t="shared" si="11"/>
        <v>5108.8</v>
      </c>
    </row>
    <row r="30" spans="1:34" x14ac:dyDescent="0.2">
      <c r="A30" s="6" t="s">
        <v>34</v>
      </c>
      <c r="B30" s="7">
        <v>46375</v>
      </c>
      <c r="C30" s="7">
        <v>1546</v>
      </c>
      <c r="D30" s="7">
        <v>205</v>
      </c>
      <c r="E30" s="7">
        <v>33</v>
      </c>
      <c r="F30" s="7">
        <v>84</v>
      </c>
      <c r="G30" s="7">
        <v>240</v>
      </c>
      <c r="H30" s="7">
        <v>21</v>
      </c>
      <c r="I30" s="7">
        <v>90</v>
      </c>
      <c r="J30" s="7">
        <v>746</v>
      </c>
      <c r="K30" s="7">
        <v>57</v>
      </c>
      <c r="L30" s="7">
        <v>91</v>
      </c>
      <c r="M30" s="2"/>
      <c r="N30" s="2"/>
      <c r="O30" s="2"/>
      <c r="P30" s="35"/>
      <c r="AA30" s="8">
        <v>0.49</v>
      </c>
      <c r="AB30" s="2"/>
      <c r="AC30" s="94">
        <f t="shared" si="8"/>
        <v>0.85888888888888892</v>
      </c>
      <c r="AD30" s="95">
        <f t="shared" si="9"/>
        <v>316.93</v>
      </c>
      <c r="AE30" s="96">
        <f t="shared" si="12"/>
        <v>0.5030634920634921</v>
      </c>
      <c r="AF30" s="97">
        <f t="shared" si="10"/>
        <v>371.04</v>
      </c>
      <c r="AG30" s="96">
        <f t="shared" si="13"/>
        <v>0.68711111111111112</v>
      </c>
      <c r="AH30" s="142">
        <f t="shared" si="11"/>
        <v>4947.2000000000007</v>
      </c>
    </row>
    <row r="31" spans="1:34" x14ac:dyDescent="0.2">
      <c r="A31" s="6" t="s">
        <v>35</v>
      </c>
      <c r="B31" s="7">
        <v>50641</v>
      </c>
      <c r="C31" s="7">
        <v>1634</v>
      </c>
      <c r="D31" s="7">
        <v>258</v>
      </c>
      <c r="E31" s="7">
        <v>25</v>
      </c>
      <c r="F31" s="7">
        <v>90</v>
      </c>
      <c r="G31" s="7">
        <v>239</v>
      </c>
      <c r="H31" s="7">
        <v>15</v>
      </c>
      <c r="I31" s="7">
        <v>94</v>
      </c>
      <c r="J31" s="7">
        <v>796</v>
      </c>
      <c r="K31" s="7">
        <v>55</v>
      </c>
      <c r="L31" s="7">
        <v>93</v>
      </c>
      <c r="M31" s="2"/>
      <c r="N31" s="2"/>
      <c r="O31" s="2"/>
      <c r="P31" s="35"/>
      <c r="AA31" s="8">
        <v>0.48</v>
      </c>
      <c r="AB31" s="2"/>
      <c r="AC31" s="94">
        <f t="shared" si="8"/>
        <v>0.90777777777777779</v>
      </c>
      <c r="AD31" s="95">
        <f t="shared" si="9"/>
        <v>421.572</v>
      </c>
      <c r="AE31" s="96">
        <f t="shared" si="12"/>
        <v>0.66916190476190474</v>
      </c>
      <c r="AF31" s="97">
        <f t="shared" si="10"/>
        <v>390.52600000000001</v>
      </c>
      <c r="AG31" s="96">
        <f t="shared" si="13"/>
        <v>0.72319629629629634</v>
      </c>
      <c r="AH31" s="142">
        <f t="shared" si="11"/>
        <v>5207.0133333333333</v>
      </c>
    </row>
    <row r="32" spans="1:34" x14ac:dyDescent="0.2">
      <c r="A32" s="6" t="s">
        <v>36</v>
      </c>
      <c r="B32" s="7">
        <v>51360</v>
      </c>
      <c r="C32" s="7">
        <v>1657</v>
      </c>
      <c r="D32" s="7">
        <v>244</v>
      </c>
      <c r="E32" s="7">
        <v>21</v>
      </c>
      <c r="F32" s="7">
        <v>92</v>
      </c>
      <c r="G32" s="7">
        <v>255</v>
      </c>
      <c r="H32" s="7">
        <v>16</v>
      </c>
      <c r="I32" s="7">
        <v>94</v>
      </c>
      <c r="J32" s="7">
        <v>787</v>
      </c>
      <c r="K32" s="7">
        <v>57</v>
      </c>
      <c r="L32" s="7">
        <v>93</v>
      </c>
      <c r="M32" s="2"/>
      <c r="N32" s="2"/>
      <c r="O32" s="2"/>
      <c r="P32" s="35"/>
      <c r="AA32" s="8">
        <v>0.47</v>
      </c>
      <c r="AB32" s="2"/>
      <c r="AC32" s="94">
        <f t="shared" si="8"/>
        <v>0.92055555555555557</v>
      </c>
      <c r="AD32" s="95">
        <f t="shared" si="9"/>
        <v>404.30799999999999</v>
      </c>
      <c r="AE32" s="96">
        <f t="shared" si="12"/>
        <v>0.6417587301587302</v>
      </c>
      <c r="AF32" s="97">
        <f t="shared" si="10"/>
        <v>422.53500000000003</v>
      </c>
      <c r="AG32" s="96">
        <f t="shared" si="13"/>
        <v>0.78247222222222224</v>
      </c>
      <c r="AH32" s="142">
        <f t="shared" si="11"/>
        <v>5633.8000000000011</v>
      </c>
    </row>
    <row r="33" spans="1:34" x14ac:dyDescent="0.2">
      <c r="A33" s="6" t="s">
        <v>37</v>
      </c>
      <c r="B33" s="7">
        <v>51405</v>
      </c>
      <c r="C33" s="7">
        <v>1714</v>
      </c>
      <c r="D33" s="7">
        <v>223</v>
      </c>
      <c r="E33" s="7">
        <v>26</v>
      </c>
      <c r="F33" s="7">
        <v>88</v>
      </c>
      <c r="G33" s="7">
        <v>226</v>
      </c>
      <c r="H33" s="7">
        <v>13</v>
      </c>
      <c r="I33" s="7">
        <v>94</v>
      </c>
      <c r="J33" s="7">
        <v>801</v>
      </c>
      <c r="K33" s="7">
        <v>54</v>
      </c>
      <c r="L33" s="7">
        <v>93</v>
      </c>
      <c r="M33" s="2"/>
      <c r="N33" s="2"/>
      <c r="O33" s="2"/>
      <c r="P33" s="35"/>
      <c r="AA33" s="8">
        <v>0.43</v>
      </c>
      <c r="AB33" s="2"/>
      <c r="AC33" s="94">
        <f t="shared" si="8"/>
        <v>0.95222222222222219</v>
      </c>
      <c r="AD33" s="95">
        <f t="shared" si="9"/>
        <v>382.22199999999998</v>
      </c>
      <c r="AE33" s="96">
        <f t="shared" si="12"/>
        <v>0.6067015873015873</v>
      </c>
      <c r="AF33" s="97">
        <f t="shared" si="10"/>
        <v>387.36399999999998</v>
      </c>
      <c r="AG33" s="96">
        <f t="shared" si="13"/>
        <v>0.71734074074074072</v>
      </c>
      <c r="AH33" s="142">
        <f t="shared" si="11"/>
        <v>5164.8533333333335</v>
      </c>
    </row>
    <row r="34" spans="1:34" x14ac:dyDescent="0.2">
      <c r="A34" s="6" t="s">
        <v>38</v>
      </c>
      <c r="B34" s="7">
        <v>54104</v>
      </c>
      <c r="C34" s="7">
        <v>1745</v>
      </c>
      <c r="D34" s="7">
        <v>246</v>
      </c>
      <c r="E34" s="7">
        <v>22</v>
      </c>
      <c r="F34" s="7">
        <v>91</v>
      </c>
      <c r="G34" s="7">
        <v>258</v>
      </c>
      <c r="H34" s="7">
        <v>14</v>
      </c>
      <c r="I34" s="7">
        <v>95</v>
      </c>
      <c r="J34" s="7">
        <v>879</v>
      </c>
      <c r="K34" s="7">
        <v>55</v>
      </c>
      <c r="L34" s="7">
        <v>94</v>
      </c>
      <c r="M34" s="2"/>
      <c r="N34" s="2"/>
      <c r="O34" s="2"/>
      <c r="P34" s="35"/>
      <c r="AA34" s="8">
        <v>0.45</v>
      </c>
      <c r="AB34" s="2"/>
      <c r="AC34" s="94">
        <f t="shared" si="8"/>
        <v>0.96944444444444444</v>
      </c>
      <c r="AD34" s="95">
        <f t="shared" si="9"/>
        <v>429.27</v>
      </c>
      <c r="AE34" s="96">
        <f t="shared" si="12"/>
        <v>0.68138095238095231</v>
      </c>
      <c r="AF34" s="97">
        <f t="shared" si="10"/>
        <v>450.21</v>
      </c>
      <c r="AG34" s="96">
        <f t="shared" si="13"/>
        <v>0.83372222222222214</v>
      </c>
      <c r="AH34" s="142">
        <f t="shared" si="11"/>
        <v>6002.8</v>
      </c>
    </row>
    <row r="35" spans="1:34" x14ac:dyDescent="0.2">
      <c r="A35" s="6" t="s">
        <v>39</v>
      </c>
      <c r="B35" s="7">
        <v>51077</v>
      </c>
      <c r="C35" s="7">
        <v>1703</v>
      </c>
      <c r="D35" s="7">
        <v>262</v>
      </c>
      <c r="E35" s="7">
        <v>13</v>
      </c>
      <c r="F35" s="7">
        <v>95</v>
      </c>
      <c r="G35" s="7">
        <v>262</v>
      </c>
      <c r="H35" s="7">
        <v>13</v>
      </c>
      <c r="I35" s="7">
        <v>95</v>
      </c>
      <c r="J35" s="7">
        <v>834</v>
      </c>
      <c r="K35" s="7">
        <v>48</v>
      </c>
      <c r="L35" s="7">
        <v>94</v>
      </c>
      <c r="M35" s="2"/>
      <c r="N35" s="2"/>
      <c r="O35" s="2"/>
      <c r="P35" s="35"/>
      <c r="AA35" s="8">
        <v>0.47</v>
      </c>
      <c r="AB35" s="2"/>
      <c r="AC35" s="94">
        <f t="shared" si="8"/>
        <v>0.94611111111111112</v>
      </c>
      <c r="AD35" s="95">
        <f t="shared" si="9"/>
        <v>446.18599999999998</v>
      </c>
      <c r="AE35" s="96">
        <f t="shared" si="12"/>
        <v>0.70823174603174599</v>
      </c>
      <c r="AF35" s="97">
        <f t="shared" si="10"/>
        <v>446.18599999999998</v>
      </c>
      <c r="AG35" s="96">
        <f t="shared" si="13"/>
        <v>0.82627037037037032</v>
      </c>
      <c r="AH35" s="142">
        <f t="shared" si="11"/>
        <v>5949.1466666666674</v>
      </c>
    </row>
    <row r="36" spans="1:34" ht="13.5" thickBot="1" x14ac:dyDescent="0.25">
      <c r="A36" s="6" t="s">
        <v>40</v>
      </c>
      <c r="B36" s="7">
        <v>51213</v>
      </c>
      <c r="C36" s="7">
        <v>1652</v>
      </c>
      <c r="D36" s="7">
        <v>270</v>
      </c>
      <c r="E36" s="7">
        <v>18</v>
      </c>
      <c r="F36" s="7">
        <v>93</v>
      </c>
      <c r="G36" s="7">
        <v>259</v>
      </c>
      <c r="H36" s="7">
        <v>13</v>
      </c>
      <c r="I36" s="7">
        <v>95</v>
      </c>
      <c r="J36" s="7">
        <v>835</v>
      </c>
      <c r="K36" s="7">
        <v>57</v>
      </c>
      <c r="L36" s="7">
        <v>93</v>
      </c>
      <c r="M36" s="2"/>
      <c r="N36" s="2"/>
      <c r="O36" s="2"/>
      <c r="P36" s="35"/>
      <c r="AA36" s="8">
        <v>0.46</v>
      </c>
      <c r="AB36" s="2"/>
      <c r="AC36" s="94">
        <f t="shared" si="8"/>
        <v>0.9177777777777778</v>
      </c>
      <c r="AD36" s="95">
        <f t="shared" si="9"/>
        <v>446.04</v>
      </c>
      <c r="AE36" s="96">
        <f t="shared" si="12"/>
        <v>0.70800000000000007</v>
      </c>
      <c r="AF36" s="97">
        <f t="shared" si="10"/>
        <v>427.86799999999999</v>
      </c>
      <c r="AG36" s="96">
        <f t="shared" si="13"/>
        <v>0.79234814814814813</v>
      </c>
      <c r="AH36" s="142">
        <f t="shared" si="11"/>
        <v>5704.9066666666668</v>
      </c>
    </row>
    <row r="37" spans="1:34" ht="13.5" thickTop="1" x14ac:dyDescent="0.2">
      <c r="A37" s="9" t="s">
        <v>47</v>
      </c>
      <c r="B37" s="47">
        <f>SUM(B25:B36)</f>
        <v>579463</v>
      </c>
      <c r="C37" s="10">
        <f t="shared" ref="C37:J37" si="14">SUM(C25:C36)</f>
        <v>19086</v>
      </c>
      <c r="D37" s="10">
        <f t="shared" si="14"/>
        <v>2951</v>
      </c>
      <c r="E37" s="10">
        <f>SUM(E25:E36)</f>
        <v>343</v>
      </c>
      <c r="F37" s="10">
        <f>SUM(F25:F36)</f>
        <v>1058</v>
      </c>
      <c r="G37" s="10">
        <f>SUM(G25:G36)</f>
        <v>3104</v>
      </c>
      <c r="H37" s="10">
        <f>SUM(H25:H36)</f>
        <v>236</v>
      </c>
      <c r="I37" s="10">
        <f>SUM(I25:I36)</f>
        <v>1108</v>
      </c>
      <c r="J37" s="10">
        <f t="shared" si="14"/>
        <v>9880</v>
      </c>
      <c r="K37" s="10">
        <f>SUM(K25:K36)</f>
        <v>788</v>
      </c>
      <c r="L37" s="10">
        <f>SUM(L25:L36)</f>
        <v>1103</v>
      </c>
      <c r="M37" s="2"/>
      <c r="N37" s="2"/>
      <c r="O37" s="2"/>
      <c r="AA37" s="11">
        <f>SUM(AA25:AA36)</f>
        <v>5.9</v>
      </c>
      <c r="AB37" s="2"/>
      <c r="AC37" s="98"/>
      <c r="AD37" s="99"/>
      <c r="AE37" s="100"/>
      <c r="AF37" s="101"/>
      <c r="AG37" s="100"/>
      <c r="AH37" s="131"/>
    </row>
    <row r="38" spans="1:34" ht="13.5" thickBot="1" x14ac:dyDescent="0.25">
      <c r="A38" s="12" t="s">
        <v>48</v>
      </c>
      <c r="B38" s="146">
        <f>B37/12</f>
        <v>48288.583333333336</v>
      </c>
      <c r="C38" s="13">
        <f t="shared" ref="C38:J38" si="15">C37/12</f>
        <v>1590.5</v>
      </c>
      <c r="D38" s="13">
        <f t="shared" si="15"/>
        <v>245.91666666666666</v>
      </c>
      <c r="E38" s="13">
        <f>E37/12</f>
        <v>28.583333333333332</v>
      </c>
      <c r="F38" s="13">
        <f>F37/12</f>
        <v>88.166666666666671</v>
      </c>
      <c r="G38" s="13">
        <f>G37/12</f>
        <v>258.66666666666669</v>
      </c>
      <c r="H38" s="13">
        <f>H37/12</f>
        <v>19.666666666666668</v>
      </c>
      <c r="I38" s="13">
        <f>I37/12</f>
        <v>92.333333333333329</v>
      </c>
      <c r="J38" s="13">
        <f t="shared" si="15"/>
        <v>823.33333333333337</v>
      </c>
      <c r="K38" s="13">
        <f>K37/12</f>
        <v>65.666666666666671</v>
      </c>
      <c r="L38" s="13">
        <f>L37/12</f>
        <v>91.916666666666671</v>
      </c>
      <c r="M38" s="2"/>
      <c r="N38" s="2"/>
      <c r="O38" s="2"/>
      <c r="P38" s="34"/>
      <c r="AA38" s="14">
        <f>AA37/12</f>
        <v>0.4916666666666667</v>
      </c>
      <c r="AB38" s="2"/>
      <c r="AC38" s="115">
        <f>C38/$C$2</f>
        <v>0.88361111111111112</v>
      </c>
      <c r="AD38" s="116">
        <f>(C38*D38)/1000</f>
        <v>391.13045833333331</v>
      </c>
      <c r="AE38" s="117">
        <f t="shared" si="12"/>
        <v>0.6208419973544973</v>
      </c>
      <c r="AF38" s="118">
        <f>(C38*G38)/1000</f>
        <v>411.40933333333339</v>
      </c>
      <c r="AG38" s="117">
        <f t="shared" si="13"/>
        <v>0.76186913580246929</v>
      </c>
      <c r="AH38" s="132">
        <f>AVERAGE(AH25:AH36)</f>
        <v>5485.9500000000007</v>
      </c>
    </row>
    <row r="39" spans="1:34" ht="13.5" thickTop="1" x14ac:dyDescent="0.2">
      <c r="A39" s="20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AA39" s="3"/>
      <c r="AB39" s="21"/>
    </row>
    <row r="40" spans="1:34" ht="13.5" thickBot="1" x14ac:dyDescent="0.25">
      <c r="M40" s="4"/>
      <c r="N40" s="4"/>
      <c r="O40" s="4"/>
      <c r="AB40" s="4"/>
    </row>
    <row r="41" spans="1:34" ht="13.5" thickTop="1" x14ac:dyDescent="0.2">
      <c r="A41" s="27" t="s">
        <v>5</v>
      </c>
      <c r="B41" s="73" t="s">
        <v>6</v>
      </c>
      <c r="C41" s="73" t="s">
        <v>6</v>
      </c>
      <c r="D41" s="73" t="s">
        <v>49</v>
      </c>
      <c r="E41" s="73" t="s">
        <v>50</v>
      </c>
      <c r="F41" s="73" t="s">
        <v>2</v>
      </c>
      <c r="G41" s="73" t="s">
        <v>51</v>
      </c>
      <c r="H41" s="73" t="s">
        <v>52</v>
      </c>
      <c r="I41" s="73" t="s">
        <v>3</v>
      </c>
      <c r="J41" s="73" t="s">
        <v>53</v>
      </c>
      <c r="K41" s="73" t="s">
        <v>54</v>
      </c>
      <c r="L41" s="73" t="s">
        <v>14</v>
      </c>
      <c r="M41" s="2"/>
      <c r="N41" s="2"/>
      <c r="O41" s="2"/>
      <c r="AA41" s="28" t="s">
        <v>55</v>
      </c>
      <c r="AB41" s="2"/>
      <c r="AC41" s="86" t="s">
        <v>16</v>
      </c>
      <c r="AD41" s="87" t="s">
        <v>17</v>
      </c>
      <c r="AE41" s="88" t="s">
        <v>18</v>
      </c>
      <c r="AF41" s="89" t="s">
        <v>16</v>
      </c>
      <c r="AG41" s="88" t="s">
        <v>16</v>
      </c>
      <c r="AH41" s="86" t="s">
        <v>169</v>
      </c>
    </row>
    <row r="42" spans="1:34" ht="13.5" thickBot="1" x14ac:dyDescent="0.25">
      <c r="A42" s="29" t="s">
        <v>56</v>
      </c>
      <c r="B42" s="30" t="s">
        <v>20</v>
      </c>
      <c r="C42" s="31" t="s">
        <v>21</v>
      </c>
      <c r="D42" s="30" t="s">
        <v>57</v>
      </c>
      <c r="E42" s="30" t="s">
        <v>57</v>
      </c>
      <c r="F42" s="30" t="s">
        <v>23</v>
      </c>
      <c r="G42" s="30" t="s">
        <v>57</v>
      </c>
      <c r="H42" s="30" t="s">
        <v>57</v>
      </c>
      <c r="I42" s="30" t="s">
        <v>23</v>
      </c>
      <c r="J42" s="30" t="s">
        <v>57</v>
      </c>
      <c r="K42" s="30" t="s">
        <v>57</v>
      </c>
      <c r="L42" s="30" t="s">
        <v>23</v>
      </c>
      <c r="M42" s="2"/>
      <c r="N42" s="2"/>
      <c r="O42" s="2"/>
      <c r="AA42" s="31" t="s">
        <v>24</v>
      </c>
      <c r="AB42" s="2"/>
      <c r="AC42" s="90" t="s">
        <v>6</v>
      </c>
      <c r="AD42" s="91" t="s">
        <v>25</v>
      </c>
      <c r="AE42" s="92" t="s">
        <v>26</v>
      </c>
      <c r="AF42" s="93" t="s">
        <v>27</v>
      </c>
      <c r="AG42" s="92" t="s">
        <v>28</v>
      </c>
      <c r="AH42" s="140" t="s">
        <v>170</v>
      </c>
    </row>
    <row r="43" spans="1:34" ht="13.5" thickTop="1" x14ac:dyDescent="0.2">
      <c r="A43" s="6" t="s">
        <v>29</v>
      </c>
      <c r="B43" s="7">
        <v>53159</v>
      </c>
      <c r="C43" s="7">
        <v>1715</v>
      </c>
      <c r="D43" s="7">
        <v>284</v>
      </c>
      <c r="E43" s="7">
        <v>22</v>
      </c>
      <c r="F43" s="7">
        <v>92</v>
      </c>
      <c r="G43" s="7">
        <v>267</v>
      </c>
      <c r="H43" s="7">
        <v>15</v>
      </c>
      <c r="I43" s="7">
        <v>94</v>
      </c>
      <c r="J43" s="7">
        <v>825</v>
      </c>
      <c r="K43" s="7">
        <v>61</v>
      </c>
      <c r="L43" s="7">
        <v>93</v>
      </c>
      <c r="M43" s="2"/>
      <c r="N43" s="2"/>
      <c r="O43" s="2"/>
      <c r="AA43" s="8">
        <v>0.45</v>
      </c>
      <c r="AB43" s="2"/>
      <c r="AC43" s="94">
        <f t="shared" ref="AC43:AC54" si="16">C43/$C$2</f>
        <v>0.95277777777777772</v>
      </c>
      <c r="AD43" s="95">
        <f t="shared" ref="AD43:AD54" si="17">(C43*D43)/1000</f>
        <v>487.06</v>
      </c>
      <c r="AE43" s="96">
        <f>(AD43)/$E$3</f>
        <v>0.77311111111111108</v>
      </c>
      <c r="AF43" s="97">
        <f t="shared" ref="AF43:AF54" si="18">(C43*G43)/1000</f>
        <v>457.90499999999997</v>
      </c>
      <c r="AG43" s="96">
        <f>(AF43)/$G$3</f>
        <v>0.84797222222222213</v>
      </c>
      <c r="AH43" s="141">
        <f t="shared" ref="AH43:AH54" si="19">(0.8*C43*G43)/60</f>
        <v>6105.4</v>
      </c>
    </row>
    <row r="44" spans="1:34" x14ac:dyDescent="0.2">
      <c r="A44" s="6" t="s">
        <v>30</v>
      </c>
      <c r="B44" s="7">
        <v>45007</v>
      </c>
      <c r="C44" s="7">
        <v>1607</v>
      </c>
      <c r="D44" s="7">
        <v>297</v>
      </c>
      <c r="E44" s="7">
        <v>34</v>
      </c>
      <c r="F44" s="7">
        <v>88</v>
      </c>
      <c r="G44" s="7">
        <v>260</v>
      </c>
      <c r="H44" s="7">
        <v>27</v>
      </c>
      <c r="I44" s="7">
        <v>90</v>
      </c>
      <c r="J44" s="7">
        <v>818</v>
      </c>
      <c r="K44" s="7">
        <v>77</v>
      </c>
      <c r="L44" s="7">
        <v>91</v>
      </c>
      <c r="M44" s="2"/>
      <c r="N44" s="2"/>
      <c r="O44" s="2"/>
      <c r="AA44" s="8">
        <v>0.5</v>
      </c>
      <c r="AB44" s="2"/>
      <c r="AC44" s="94">
        <f t="shared" si="16"/>
        <v>0.89277777777777778</v>
      </c>
      <c r="AD44" s="95">
        <f t="shared" si="17"/>
        <v>477.279</v>
      </c>
      <c r="AE44" s="96">
        <f t="shared" ref="AE44:AE56" si="20">(AD44)/$E$3</f>
        <v>0.75758571428571431</v>
      </c>
      <c r="AF44" s="97">
        <f t="shared" si="18"/>
        <v>417.82</v>
      </c>
      <c r="AG44" s="96">
        <f t="shared" ref="AG44:AG56" si="21">(AF44)/$G$3</f>
        <v>0.77374074074074073</v>
      </c>
      <c r="AH44" s="142">
        <f t="shared" si="19"/>
        <v>5570.9333333333343</v>
      </c>
    </row>
    <row r="45" spans="1:34" x14ac:dyDescent="0.2">
      <c r="A45" s="6" t="s">
        <v>31</v>
      </c>
      <c r="B45" s="7">
        <v>44641</v>
      </c>
      <c r="C45" s="7">
        <v>1440</v>
      </c>
      <c r="D45" s="7">
        <v>297</v>
      </c>
      <c r="E45" s="7">
        <v>27</v>
      </c>
      <c r="F45" s="7">
        <v>91</v>
      </c>
      <c r="G45" s="7">
        <v>248</v>
      </c>
      <c r="H45" s="7">
        <v>14</v>
      </c>
      <c r="I45" s="7">
        <v>94</v>
      </c>
      <c r="J45" s="7">
        <v>719</v>
      </c>
      <c r="K45" s="7">
        <v>59</v>
      </c>
      <c r="L45" s="7">
        <v>92</v>
      </c>
      <c r="M45" s="2"/>
      <c r="N45" s="2"/>
      <c r="O45" s="2"/>
      <c r="AA45" s="8">
        <v>0.54</v>
      </c>
      <c r="AB45" s="2"/>
      <c r="AC45" s="94">
        <f t="shared" si="16"/>
        <v>0.8</v>
      </c>
      <c r="AD45" s="95">
        <f t="shared" si="17"/>
        <v>427.68</v>
      </c>
      <c r="AE45" s="96">
        <f t="shared" si="20"/>
        <v>0.67885714285714283</v>
      </c>
      <c r="AF45" s="97">
        <f t="shared" si="18"/>
        <v>357.12</v>
      </c>
      <c r="AG45" s="96">
        <f t="shared" si="21"/>
        <v>0.66133333333333333</v>
      </c>
      <c r="AH45" s="142">
        <f t="shared" si="19"/>
        <v>4761.6000000000004</v>
      </c>
    </row>
    <row r="46" spans="1:34" x14ac:dyDescent="0.2">
      <c r="A46" s="6" t="s">
        <v>32</v>
      </c>
      <c r="B46" s="7">
        <v>47216</v>
      </c>
      <c r="C46" s="7">
        <v>1574</v>
      </c>
      <c r="D46" s="7">
        <v>308</v>
      </c>
      <c r="E46" s="7">
        <v>29</v>
      </c>
      <c r="F46" s="7">
        <v>91</v>
      </c>
      <c r="G46" s="7">
        <v>270</v>
      </c>
      <c r="H46" s="7">
        <v>15</v>
      </c>
      <c r="I46" s="7">
        <v>95</v>
      </c>
      <c r="J46" s="7">
        <v>773</v>
      </c>
      <c r="K46" s="7">
        <v>48</v>
      </c>
      <c r="L46" s="7">
        <v>94</v>
      </c>
      <c r="M46" s="2"/>
      <c r="N46" s="2"/>
      <c r="O46" s="2"/>
      <c r="AA46" s="8">
        <v>0.48</v>
      </c>
      <c r="AB46" s="2"/>
      <c r="AC46" s="94">
        <f t="shared" si="16"/>
        <v>0.87444444444444447</v>
      </c>
      <c r="AD46" s="95">
        <f t="shared" si="17"/>
        <v>484.79199999999997</v>
      </c>
      <c r="AE46" s="96">
        <f t="shared" si="20"/>
        <v>0.76951111111111103</v>
      </c>
      <c r="AF46" s="97">
        <f t="shared" si="18"/>
        <v>424.98</v>
      </c>
      <c r="AG46" s="96">
        <f t="shared" si="21"/>
        <v>0.78700000000000003</v>
      </c>
      <c r="AH46" s="142">
        <f t="shared" si="19"/>
        <v>5666.4</v>
      </c>
    </row>
    <row r="47" spans="1:34" x14ac:dyDescent="0.2">
      <c r="A47" s="6" t="s">
        <v>33</v>
      </c>
      <c r="B47" s="7">
        <v>49287</v>
      </c>
      <c r="C47" s="7">
        <v>1590</v>
      </c>
      <c r="D47" s="7">
        <v>332</v>
      </c>
      <c r="E47" s="7">
        <v>38</v>
      </c>
      <c r="F47" s="7">
        <v>89</v>
      </c>
      <c r="G47" s="7">
        <v>270</v>
      </c>
      <c r="H47" s="7">
        <v>16</v>
      </c>
      <c r="I47" s="7">
        <v>94</v>
      </c>
      <c r="J47" s="7">
        <v>846</v>
      </c>
      <c r="K47" s="7">
        <v>72</v>
      </c>
      <c r="L47" s="7">
        <v>92</v>
      </c>
      <c r="M47" s="2"/>
      <c r="N47" s="2"/>
      <c r="O47" s="2"/>
      <c r="AA47" s="8">
        <v>0.47</v>
      </c>
      <c r="AB47" s="2"/>
      <c r="AC47" s="94">
        <f t="shared" si="16"/>
        <v>0.8833333333333333</v>
      </c>
      <c r="AD47" s="95">
        <f t="shared" si="17"/>
        <v>527.88</v>
      </c>
      <c r="AE47" s="96">
        <f t="shared" si="20"/>
        <v>0.83790476190476193</v>
      </c>
      <c r="AF47" s="97">
        <f t="shared" si="18"/>
        <v>429.3</v>
      </c>
      <c r="AG47" s="96">
        <f t="shared" si="21"/>
        <v>0.79500000000000004</v>
      </c>
      <c r="AH47" s="142">
        <f t="shared" si="19"/>
        <v>5724</v>
      </c>
    </row>
    <row r="48" spans="1:34" x14ac:dyDescent="0.2">
      <c r="A48" s="6" t="s">
        <v>34</v>
      </c>
      <c r="B48" s="7">
        <v>44484</v>
      </c>
      <c r="C48" s="7">
        <v>1483</v>
      </c>
      <c r="D48" s="7">
        <v>240</v>
      </c>
      <c r="E48" s="7">
        <v>22</v>
      </c>
      <c r="F48" s="7">
        <v>91</v>
      </c>
      <c r="G48" s="7">
        <v>250</v>
      </c>
      <c r="H48" s="7">
        <v>14</v>
      </c>
      <c r="I48" s="7">
        <v>94</v>
      </c>
      <c r="J48" s="7">
        <v>810</v>
      </c>
      <c r="K48" s="7">
        <v>66</v>
      </c>
      <c r="L48" s="7">
        <v>92</v>
      </c>
      <c r="M48" s="2"/>
      <c r="N48" s="2"/>
      <c r="O48" s="2"/>
      <c r="AA48" s="8">
        <v>0.5</v>
      </c>
      <c r="AB48" s="2"/>
      <c r="AC48" s="94">
        <f t="shared" si="16"/>
        <v>0.82388888888888889</v>
      </c>
      <c r="AD48" s="95">
        <f t="shared" si="17"/>
        <v>355.92</v>
      </c>
      <c r="AE48" s="96">
        <f t="shared" si="20"/>
        <v>0.56495238095238098</v>
      </c>
      <c r="AF48" s="97">
        <f t="shared" si="18"/>
        <v>370.75</v>
      </c>
      <c r="AG48" s="96">
        <f t="shared" si="21"/>
        <v>0.68657407407407411</v>
      </c>
      <c r="AH48" s="142">
        <f t="shared" si="19"/>
        <v>4943.333333333333</v>
      </c>
    </row>
    <row r="49" spans="1:34" x14ac:dyDescent="0.2">
      <c r="A49" s="6" t="s">
        <v>35</v>
      </c>
      <c r="B49" s="7">
        <v>44444</v>
      </c>
      <c r="C49" s="7">
        <v>1434</v>
      </c>
      <c r="D49" s="7">
        <v>231</v>
      </c>
      <c r="E49" s="7">
        <v>37</v>
      </c>
      <c r="F49" s="7">
        <v>83</v>
      </c>
      <c r="G49" s="7">
        <v>294</v>
      </c>
      <c r="H49" s="7">
        <v>21</v>
      </c>
      <c r="I49" s="7">
        <v>93</v>
      </c>
      <c r="J49" s="7">
        <v>799</v>
      </c>
      <c r="K49" s="7"/>
      <c r="L49" s="7"/>
      <c r="M49" s="2"/>
      <c r="N49" s="2"/>
      <c r="O49" s="2"/>
      <c r="AA49" s="8">
        <v>0.52</v>
      </c>
      <c r="AB49" s="2"/>
      <c r="AC49" s="94">
        <f t="shared" si="16"/>
        <v>0.79666666666666663</v>
      </c>
      <c r="AD49" s="95">
        <f t="shared" si="17"/>
        <v>331.25400000000002</v>
      </c>
      <c r="AE49" s="96">
        <f t="shared" si="20"/>
        <v>0.52580000000000005</v>
      </c>
      <c r="AF49" s="97">
        <f t="shared" si="18"/>
        <v>421.596</v>
      </c>
      <c r="AG49" s="96">
        <f t="shared" si="21"/>
        <v>0.78073333333333339</v>
      </c>
      <c r="AH49" s="142">
        <f t="shared" si="19"/>
        <v>5621.28</v>
      </c>
    </row>
    <row r="50" spans="1:34" x14ac:dyDescent="0.2">
      <c r="A50" s="6" t="s">
        <v>36</v>
      </c>
      <c r="B50" s="7">
        <v>44407</v>
      </c>
      <c r="C50" s="7">
        <v>1432</v>
      </c>
      <c r="D50" s="7">
        <v>229</v>
      </c>
      <c r="E50" s="7">
        <v>34</v>
      </c>
      <c r="F50" s="7">
        <v>84</v>
      </c>
      <c r="G50" s="7">
        <v>309</v>
      </c>
      <c r="H50" s="7">
        <v>23</v>
      </c>
      <c r="I50" s="7">
        <v>93</v>
      </c>
      <c r="J50" s="7">
        <v>800</v>
      </c>
      <c r="K50" s="7">
        <v>49</v>
      </c>
      <c r="L50" s="7">
        <v>94</v>
      </c>
      <c r="M50" s="2"/>
      <c r="N50" s="2"/>
      <c r="O50" s="2"/>
      <c r="AA50" s="8">
        <v>0.51</v>
      </c>
      <c r="AB50" s="2"/>
      <c r="AC50" s="94">
        <f t="shared" si="16"/>
        <v>0.79555555555555557</v>
      </c>
      <c r="AD50" s="95">
        <f t="shared" si="17"/>
        <v>327.928</v>
      </c>
      <c r="AE50" s="96">
        <f t="shared" si="20"/>
        <v>0.52052063492063494</v>
      </c>
      <c r="AF50" s="97">
        <f t="shared" si="18"/>
        <v>442.488</v>
      </c>
      <c r="AG50" s="96">
        <f t="shared" si="21"/>
        <v>0.81942222222222227</v>
      </c>
      <c r="AH50" s="142">
        <f t="shared" si="19"/>
        <v>5899.84</v>
      </c>
    </row>
    <row r="51" spans="1:34" x14ac:dyDescent="0.2">
      <c r="A51" s="6" t="s">
        <v>37</v>
      </c>
      <c r="B51" s="7">
        <v>43699</v>
      </c>
      <c r="C51" s="7">
        <v>1457</v>
      </c>
      <c r="D51" s="7">
        <v>248</v>
      </c>
      <c r="E51" s="7">
        <v>44</v>
      </c>
      <c r="F51" s="7">
        <v>82</v>
      </c>
      <c r="G51" s="7">
        <v>350</v>
      </c>
      <c r="H51" s="7">
        <v>21</v>
      </c>
      <c r="I51" s="7">
        <v>94</v>
      </c>
      <c r="J51" s="7">
        <v>793</v>
      </c>
      <c r="K51" s="7">
        <v>63</v>
      </c>
      <c r="L51" s="7">
        <v>92</v>
      </c>
      <c r="M51" s="2"/>
      <c r="N51" s="2"/>
      <c r="O51" s="2"/>
      <c r="AA51" s="8">
        <v>0.49</v>
      </c>
      <c r="AB51" s="2"/>
      <c r="AC51" s="94">
        <f t="shared" si="16"/>
        <v>0.80944444444444441</v>
      </c>
      <c r="AD51" s="95">
        <f t="shared" si="17"/>
        <v>361.33600000000001</v>
      </c>
      <c r="AE51" s="96">
        <f t="shared" si="20"/>
        <v>0.57354920634920636</v>
      </c>
      <c r="AF51" s="97">
        <f t="shared" si="18"/>
        <v>509.95</v>
      </c>
      <c r="AG51" s="96">
        <f t="shared" si="21"/>
        <v>0.94435185185185178</v>
      </c>
      <c r="AH51" s="142">
        <f t="shared" si="19"/>
        <v>6799.3333333333339</v>
      </c>
    </row>
    <row r="52" spans="1:34" x14ac:dyDescent="0.2">
      <c r="A52" s="6" t="s">
        <v>38</v>
      </c>
      <c r="B52" s="7">
        <v>39510</v>
      </c>
      <c r="C52" s="7">
        <v>1275</v>
      </c>
      <c r="D52" s="7">
        <v>341</v>
      </c>
      <c r="E52" s="7">
        <v>27</v>
      </c>
      <c r="F52" s="7">
        <v>92</v>
      </c>
      <c r="G52" s="7">
        <v>256</v>
      </c>
      <c r="H52" s="7">
        <v>14</v>
      </c>
      <c r="I52" s="7">
        <v>94</v>
      </c>
      <c r="J52" s="7">
        <v>1100</v>
      </c>
      <c r="K52" s="7">
        <v>48</v>
      </c>
      <c r="L52" s="7">
        <v>95</v>
      </c>
      <c r="M52" s="2"/>
      <c r="N52" s="2"/>
      <c r="O52" s="2"/>
      <c r="AA52" s="8">
        <v>0.57999999999999996</v>
      </c>
      <c r="AB52" s="2"/>
      <c r="AC52" s="94">
        <f t="shared" si="16"/>
        <v>0.70833333333333337</v>
      </c>
      <c r="AD52" s="95">
        <f t="shared" si="17"/>
        <v>434.77499999999998</v>
      </c>
      <c r="AE52" s="96">
        <f t="shared" si="20"/>
        <v>0.69011904761904763</v>
      </c>
      <c r="AF52" s="97">
        <f t="shared" si="18"/>
        <v>326.39999999999998</v>
      </c>
      <c r="AG52" s="96">
        <f t="shared" si="21"/>
        <v>0.60444444444444445</v>
      </c>
      <c r="AH52" s="142">
        <f t="shared" si="19"/>
        <v>4352</v>
      </c>
    </row>
    <row r="53" spans="1:34" x14ac:dyDescent="0.2">
      <c r="A53" s="6" t="s">
        <v>39</v>
      </c>
      <c r="B53" s="7">
        <v>38221</v>
      </c>
      <c r="C53" s="7">
        <v>1274</v>
      </c>
      <c r="D53" s="7">
        <v>195</v>
      </c>
      <c r="E53" s="7">
        <v>19</v>
      </c>
      <c r="F53" s="7">
        <v>88</v>
      </c>
      <c r="G53" s="7">
        <v>293</v>
      </c>
      <c r="H53" s="7">
        <v>19</v>
      </c>
      <c r="I53" s="7">
        <v>94</v>
      </c>
      <c r="J53" s="7">
        <v>644</v>
      </c>
      <c r="K53" s="7">
        <v>57</v>
      </c>
      <c r="L53" s="7">
        <v>92</v>
      </c>
      <c r="M53" s="2"/>
      <c r="N53" s="2"/>
      <c r="O53" s="2"/>
      <c r="AA53" s="8">
        <v>0.57999999999999996</v>
      </c>
      <c r="AB53" s="2"/>
      <c r="AC53" s="94">
        <f t="shared" si="16"/>
        <v>0.70777777777777773</v>
      </c>
      <c r="AD53" s="95">
        <f t="shared" si="17"/>
        <v>248.43</v>
      </c>
      <c r="AE53" s="96">
        <f t="shared" si="20"/>
        <v>0.39433333333333337</v>
      </c>
      <c r="AF53" s="97">
        <f t="shared" si="18"/>
        <v>373.28199999999998</v>
      </c>
      <c r="AG53" s="96">
        <f t="shared" si="21"/>
        <v>0.69126296296296297</v>
      </c>
      <c r="AH53" s="142">
        <f t="shared" si="19"/>
        <v>4977.0933333333342</v>
      </c>
    </row>
    <row r="54" spans="1:34" ht="13.5" thickBot="1" x14ac:dyDescent="0.25">
      <c r="A54" s="6" t="s">
        <v>40</v>
      </c>
      <c r="B54" s="7">
        <v>33312</v>
      </c>
      <c r="C54" s="7">
        <v>1074.5</v>
      </c>
      <c r="D54" s="7">
        <v>297</v>
      </c>
      <c r="E54" s="7">
        <v>16</v>
      </c>
      <c r="F54" s="7">
        <v>95</v>
      </c>
      <c r="G54" s="7">
        <v>356</v>
      </c>
      <c r="H54" s="7">
        <v>14</v>
      </c>
      <c r="I54" s="7">
        <v>96</v>
      </c>
      <c r="J54" s="7">
        <v>811</v>
      </c>
      <c r="K54" s="7">
        <v>89</v>
      </c>
      <c r="L54" s="7">
        <v>90</v>
      </c>
      <c r="M54" s="2"/>
      <c r="N54" s="2"/>
      <c r="O54" s="2"/>
      <c r="AA54" s="8">
        <v>0.69</v>
      </c>
      <c r="AB54" s="2"/>
      <c r="AC54" s="94">
        <f t="shared" si="16"/>
        <v>0.5969444444444445</v>
      </c>
      <c r="AD54" s="95">
        <f t="shared" si="17"/>
        <v>319.12650000000002</v>
      </c>
      <c r="AE54" s="96">
        <f t="shared" si="20"/>
        <v>0.50655000000000006</v>
      </c>
      <c r="AF54" s="97">
        <f t="shared" si="18"/>
        <v>382.52199999999999</v>
      </c>
      <c r="AG54" s="96">
        <f t="shared" si="21"/>
        <v>0.70837407407407404</v>
      </c>
      <c r="AH54" s="142">
        <f t="shared" si="19"/>
        <v>5100.293333333334</v>
      </c>
    </row>
    <row r="55" spans="1:34" ht="13.5" thickTop="1" x14ac:dyDescent="0.2">
      <c r="A55" s="9" t="s">
        <v>58</v>
      </c>
      <c r="B55" s="47">
        <f>SUM(B43:B54)</f>
        <v>527387</v>
      </c>
      <c r="C55" s="10">
        <f t="shared" ref="C55:J55" si="22">SUM(C43:C54)</f>
        <v>17355.5</v>
      </c>
      <c r="D55" s="10">
        <f t="shared" si="22"/>
        <v>3299</v>
      </c>
      <c r="E55" s="10">
        <f>SUM(E43:E54)</f>
        <v>349</v>
      </c>
      <c r="F55" s="10">
        <f>SUM(F43:F54)</f>
        <v>1066</v>
      </c>
      <c r="G55" s="10">
        <f>SUM(G43:G54)</f>
        <v>3423</v>
      </c>
      <c r="H55" s="10">
        <f>SUM(H43:H54)</f>
        <v>213</v>
      </c>
      <c r="I55" s="10">
        <f>SUM(I43:I54)</f>
        <v>1125</v>
      </c>
      <c r="J55" s="10">
        <f t="shared" si="22"/>
        <v>9738</v>
      </c>
      <c r="K55" s="10">
        <f>SUM(K43:K54)</f>
        <v>689</v>
      </c>
      <c r="L55" s="10">
        <f>SUM(L43:L54)</f>
        <v>1017</v>
      </c>
      <c r="M55" s="2"/>
      <c r="N55" s="2"/>
      <c r="O55" s="2"/>
      <c r="AA55" s="10">
        <f>SUM(AA43:AA54)</f>
        <v>6.3100000000000005</v>
      </c>
      <c r="AB55" s="2"/>
      <c r="AC55" s="98"/>
      <c r="AD55" s="99"/>
      <c r="AE55" s="100"/>
      <c r="AF55" s="101"/>
      <c r="AG55" s="100"/>
      <c r="AH55" s="131"/>
    </row>
    <row r="56" spans="1:34" ht="13.5" thickBot="1" x14ac:dyDescent="0.25">
      <c r="A56" s="12" t="s">
        <v>59</v>
      </c>
      <c r="B56" s="146">
        <f>B55/12</f>
        <v>43948.916666666664</v>
      </c>
      <c r="C56" s="13">
        <f t="shared" ref="C56:J56" si="23">C55/12</f>
        <v>1446.2916666666667</v>
      </c>
      <c r="D56" s="13">
        <f t="shared" si="23"/>
        <v>274.91666666666669</v>
      </c>
      <c r="E56" s="13">
        <f>E55/12</f>
        <v>29.083333333333332</v>
      </c>
      <c r="F56" s="13">
        <f>F55/12</f>
        <v>88.833333333333329</v>
      </c>
      <c r="G56" s="13">
        <f>G55/12</f>
        <v>285.25</v>
      </c>
      <c r="H56" s="13">
        <f>H55/12</f>
        <v>17.75</v>
      </c>
      <c r="I56" s="13">
        <f>I55/12</f>
        <v>93.75</v>
      </c>
      <c r="J56" s="13">
        <f t="shared" si="23"/>
        <v>811.5</v>
      </c>
      <c r="K56" s="13">
        <f>K55/12</f>
        <v>57.416666666666664</v>
      </c>
      <c r="L56" s="13">
        <f>L55/12</f>
        <v>84.75</v>
      </c>
      <c r="M56" s="2"/>
      <c r="N56" s="2"/>
      <c r="O56" s="2"/>
      <c r="AA56" s="18">
        <f>AA55/12</f>
        <v>0.52583333333333337</v>
      </c>
      <c r="AB56" s="2"/>
      <c r="AC56" s="94">
        <f>C56/$C$2</f>
        <v>0.80349537037037044</v>
      </c>
      <c r="AD56" s="95">
        <f>(C56*D56)/1000</f>
        <v>397.6096840277778</v>
      </c>
      <c r="AE56" s="96">
        <f t="shared" si="20"/>
        <v>0.63112648258377424</v>
      </c>
      <c r="AF56" s="97">
        <f>(C56*G56)/1000</f>
        <v>412.55469791666667</v>
      </c>
      <c r="AG56" s="96">
        <f t="shared" si="21"/>
        <v>0.76399018132716046</v>
      </c>
      <c r="AH56" s="132">
        <f>AVERAGE(AH43:AH54)</f>
        <v>5460.1255555555554</v>
      </c>
    </row>
    <row r="57" spans="1:34" ht="13.5" thickTop="1" x14ac:dyDescent="0.2">
      <c r="A57" s="22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AA57" s="24"/>
    </row>
    <row r="58" spans="1:34" x14ac:dyDescent="0.2">
      <c r="A58" s="19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4"/>
      <c r="N58" s="4"/>
      <c r="O58" s="4"/>
      <c r="AA58" s="3"/>
      <c r="AB58" s="4"/>
    </row>
    <row r="59" spans="1:34" ht="13.5" thickBot="1" x14ac:dyDescent="0.25">
      <c r="M59" s="4"/>
      <c r="N59" s="4"/>
      <c r="O59" s="4"/>
      <c r="AB59" s="4"/>
    </row>
    <row r="60" spans="1:34" ht="13.5" thickTop="1" x14ac:dyDescent="0.2">
      <c r="A60" s="27" t="s">
        <v>5</v>
      </c>
      <c r="B60" s="73" t="s">
        <v>6</v>
      </c>
      <c r="C60" s="73" t="s">
        <v>6</v>
      </c>
      <c r="D60" s="73" t="s">
        <v>49</v>
      </c>
      <c r="E60" s="73" t="s">
        <v>50</v>
      </c>
      <c r="F60" s="73" t="s">
        <v>2</v>
      </c>
      <c r="G60" s="73" t="s">
        <v>51</v>
      </c>
      <c r="H60" s="73" t="s">
        <v>52</v>
      </c>
      <c r="I60" s="73" t="s">
        <v>3</v>
      </c>
      <c r="J60" s="73" t="s">
        <v>53</v>
      </c>
      <c r="K60" s="73" t="s">
        <v>54</v>
      </c>
      <c r="L60" s="73" t="s">
        <v>14</v>
      </c>
      <c r="M60" s="2"/>
      <c r="N60" s="2"/>
      <c r="O60" s="2"/>
      <c r="AA60" s="28" t="s">
        <v>55</v>
      </c>
      <c r="AB60" s="2"/>
      <c r="AC60" s="86" t="s">
        <v>16</v>
      </c>
      <c r="AD60" s="87" t="s">
        <v>17</v>
      </c>
      <c r="AE60" s="88" t="s">
        <v>18</v>
      </c>
      <c r="AF60" s="89" t="s">
        <v>16</v>
      </c>
      <c r="AG60" s="88" t="s">
        <v>16</v>
      </c>
      <c r="AH60" s="86" t="s">
        <v>169</v>
      </c>
    </row>
    <row r="61" spans="1:34" ht="13.5" thickBot="1" x14ac:dyDescent="0.25">
      <c r="A61" s="29" t="s">
        <v>60</v>
      </c>
      <c r="B61" s="30" t="s">
        <v>20</v>
      </c>
      <c r="C61" s="31" t="s">
        <v>21</v>
      </c>
      <c r="D61" s="30" t="s">
        <v>57</v>
      </c>
      <c r="E61" s="30" t="s">
        <v>57</v>
      </c>
      <c r="F61" s="30" t="s">
        <v>23</v>
      </c>
      <c r="G61" s="30" t="s">
        <v>57</v>
      </c>
      <c r="H61" s="30" t="s">
        <v>57</v>
      </c>
      <c r="I61" s="30" t="s">
        <v>23</v>
      </c>
      <c r="J61" s="30" t="s">
        <v>57</v>
      </c>
      <c r="K61" s="30" t="s">
        <v>57</v>
      </c>
      <c r="L61" s="30" t="s">
        <v>23</v>
      </c>
      <c r="M61" s="2"/>
      <c r="N61" s="2"/>
      <c r="O61" s="2"/>
      <c r="AA61" s="31" t="s">
        <v>24</v>
      </c>
      <c r="AB61" s="2"/>
      <c r="AC61" s="90" t="s">
        <v>6</v>
      </c>
      <c r="AD61" s="91" t="s">
        <v>25</v>
      </c>
      <c r="AE61" s="92" t="s">
        <v>26</v>
      </c>
      <c r="AF61" s="93" t="s">
        <v>27</v>
      </c>
      <c r="AG61" s="92" t="s">
        <v>28</v>
      </c>
      <c r="AH61" s="140" t="s">
        <v>170</v>
      </c>
    </row>
    <row r="62" spans="1:34" ht="13.5" thickTop="1" x14ac:dyDescent="0.2">
      <c r="A62" s="6" t="s">
        <v>29</v>
      </c>
      <c r="B62" s="7">
        <v>38526</v>
      </c>
      <c r="C62" s="7">
        <v>1243</v>
      </c>
      <c r="D62" s="7">
        <v>373</v>
      </c>
      <c r="E62" s="7">
        <v>22</v>
      </c>
      <c r="F62" s="7">
        <v>93</v>
      </c>
      <c r="G62" s="7">
        <v>388</v>
      </c>
      <c r="H62" s="7">
        <v>20</v>
      </c>
      <c r="I62" s="7">
        <v>95</v>
      </c>
      <c r="J62" s="7">
        <v>931</v>
      </c>
      <c r="K62" s="7">
        <v>126</v>
      </c>
      <c r="L62" s="7">
        <v>85</v>
      </c>
      <c r="M62" s="2"/>
      <c r="N62" s="2"/>
      <c r="O62" s="2"/>
      <c r="AA62" s="8">
        <v>0.62</v>
      </c>
      <c r="AB62" s="2"/>
      <c r="AC62" s="94">
        <f t="shared" ref="AC62:AC73" si="24">C62/$C$2</f>
        <v>0.69055555555555559</v>
      </c>
      <c r="AD62" s="95">
        <f t="shared" ref="AD62:AD73" si="25">(C62*D62)/1000</f>
        <v>463.63900000000001</v>
      </c>
      <c r="AE62" s="96">
        <f>(AD62)/$E$3</f>
        <v>0.73593492063492061</v>
      </c>
      <c r="AF62" s="97">
        <f t="shared" ref="AF62:AF73" si="26">(C62*G62)/1000</f>
        <v>482.28399999999999</v>
      </c>
      <c r="AG62" s="96">
        <f>(AF62)/$G$3</f>
        <v>0.89311851851851853</v>
      </c>
      <c r="AH62" s="141">
        <f t="shared" ref="AH62:AH73" si="27">(0.8*C62*G62)/60</f>
        <v>6430.4533333333338</v>
      </c>
    </row>
    <row r="63" spans="1:34" x14ac:dyDescent="0.2">
      <c r="A63" s="6" t="s">
        <v>30</v>
      </c>
      <c r="B63" s="7">
        <v>37562</v>
      </c>
      <c r="C63" s="7">
        <v>1295</v>
      </c>
      <c r="D63" s="7">
        <v>309</v>
      </c>
      <c r="E63" s="7">
        <v>29</v>
      </c>
      <c r="F63" s="7">
        <v>91</v>
      </c>
      <c r="G63" s="7">
        <v>346</v>
      </c>
      <c r="H63" s="7">
        <v>19</v>
      </c>
      <c r="I63" s="7">
        <v>94</v>
      </c>
      <c r="J63" s="7">
        <v>847</v>
      </c>
      <c r="K63" s="7">
        <v>92</v>
      </c>
      <c r="L63" s="7">
        <v>89</v>
      </c>
      <c r="M63" s="2"/>
      <c r="N63" s="2"/>
      <c r="O63" s="2"/>
      <c r="AA63" s="8">
        <v>0.57999999999999996</v>
      </c>
      <c r="AB63" s="2"/>
      <c r="AC63" s="94">
        <f t="shared" si="24"/>
        <v>0.71944444444444444</v>
      </c>
      <c r="AD63" s="95">
        <f t="shared" si="25"/>
        <v>400.15499999999997</v>
      </c>
      <c r="AE63" s="96">
        <f t="shared" ref="AE63:AE75" si="28">(AD63)/$E$3</f>
        <v>0.63516666666666666</v>
      </c>
      <c r="AF63" s="97">
        <f t="shared" si="26"/>
        <v>448.07</v>
      </c>
      <c r="AG63" s="96">
        <f t="shared" ref="AG63:AG75" si="29">(AF63)/$G$3</f>
        <v>0.8297592592592592</v>
      </c>
      <c r="AH63" s="142">
        <f t="shared" si="27"/>
        <v>5974.2666666666664</v>
      </c>
    </row>
    <row r="64" spans="1:34" x14ac:dyDescent="0.2">
      <c r="A64" s="6" t="s">
        <v>31</v>
      </c>
      <c r="B64" s="7">
        <v>41978</v>
      </c>
      <c r="C64" s="7">
        <v>1354</v>
      </c>
      <c r="D64" s="7">
        <v>271</v>
      </c>
      <c r="E64" s="7">
        <v>25</v>
      </c>
      <c r="F64" s="7">
        <v>90</v>
      </c>
      <c r="G64" s="7">
        <v>267</v>
      </c>
      <c r="H64" s="7">
        <v>15</v>
      </c>
      <c r="I64" s="7">
        <v>94</v>
      </c>
      <c r="J64" s="7">
        <v>734</v>
      </c>
      <c r="K64" s="7">
        <v>79</v>
      </c>
      <c r="L64" s="7">
        <v>89</v>
      </c>
      <c r="M64" s="2"/>
      <c r="N64" s="2"/>
      <c r="O64" s="2"/>
      <c r="AA64" s="8">
        <v>0.56000000000000005</v>
      </c>
      <c r="AB64" s="2"/>
      <c r="AC64" s="94">
        <f t="shared" si="24"/>
        <v>0.75222222222222224</v>
      </c>
      <c r="AD64" s="95">
        <f t="shared" si="25"/>
        <v>366.93400000000003</v>
      </c>
      <c r="AE64" s="96">
        <f t="shared" si="28"/>
        <v>0.58243492063492064</v>
      </c>
      <c r="AF64" s="97">
        <f t="shared" si="26"/>
        <v>361.51799999999997</v>
      </c>
      <c r="AG64" s="96">
        <f t="shared" si="29"/>
        <v>0.66947777777777773</v>
      </c>
      <c r="AH64" s="142">
        <f t="shared" si="27"/>
        <v>4820.2400000000007</v>
      </c>
    </row>
    <row r="65" spans="1:34" x14ac:dyDescent="0.2">
      <c r="A65" s="6" t="s">
        <v>32</v>
      </c>
      <c r="B65" s="7">
        <v>41885</v>
      </c>
      <c r="C65" s="7">
        <v>1396</v>
      </c>
      <c r="D65" s="7">
        <v>264</v>
      </c>
      <c r="E65" s="7">
        <v>27</v>
      </c>
      <c r="F65" s="7">
        <v>90</v>
      </c>
      <c r="G65" s="7">
        <v>257</v>
      </c>
      <c r="H65" s="7">
        <v>20</v>
      </c>
      <c r="I65" s="7">
        <v>91</v>
      </c>
      <c r="J65" s="7">
        <v>626</v>
      </c>
      <c r="K65" s="7">
        <v>71</v>
      </c>
      <c r="L65" s="7">
        <v>88</v>
      </c>
      <c r="M65" s="2"/>
      <c r="N65" s="2"/>
      <c r="O65" s="2"/>
      <c r="AA65" s="8">
        <v>0.53</v>
      </c>
      <c r="AB65" s="2"/>
      <c r="AC65" s="94">
        <f t="shared" si="24"/>
        <v>0.77555555555555555</v>
      </c>
      <c r="AD65" s="95">
        <f t="shared" si="25"/>
        <v>368.54399999999998</v>
      </c>
      <c r="AE65" s="96">
        <f t="shared" si="28"/>
        <v>0.58499047619047617</v>
      </c>
      <c r="AF65" s="97">
        <f t="shared" si="26"/>
        <v>358.77199999999999</v>
      </c>
      <c r="AG65" s="96">
        <f t="shared" si="29"/>
        <v>0.66439259259259253</v>
      </c>
      <c r="AH65" s="142">
        <f t="shared" si="27"/>
        <v>4783.6266666666661</v>
      </c>
    </row>
    <row r="66" spans="1:34" x14ac:dyDescent="0.2">
      <c r="A66" s="6" t="s">
        <v>33</v>
      </c>
      <c r="B66" s="7">
        <v>43629</v>
      </c>
      <c r="C66" s="7">
        <v>1407</v>
      </c>
      <c r="D66" s="7">
        <v>575</v>
      </c>
      <c r="E66" s="7">
        <v>41</v>
      </c>
      <c r="F66" s="7">
        <v>89</v>
      </c>
      <c r="G66" s="7">
        <v>341</v>
      </c>
      <c r="H66" s="7">
        <v>24</v>
      </c>
      <c r="I66" s="7">
        <v>93</v>
      </c>
      <c r="J66" s="7">
        <v>966</v>
      </c>
      <c r="K66" s="7">
        <v>85</v>
      </c>
      <c r="L66" s="7">
        <v>89</v>
      </c>
      <c r="M66" s="2"/>
      <c r="N66" s="2"/>
      <c r="O66" s="2"/>
      <c r="AA66" s="8">
        <v>0.5</v>
      </c>
      <c r="AB66" s="2"/>
      <c r="AC66" s="94">
        <f t="shared" si="24"/>
        <v>0.78166666666666662</v>
      </c>
      <c r="AD66" s="95">
        <f t="shared" si="25"/>
        <v>809.02499999999998</v>
      </c>
      <c r="AE66" s="96">
        <f t="shared" si="28"/>
        <v>1.2841666666666667</v>
      </c>
      <c r="AF66" s="97">
        <f t="shared" si="26"/>
        <v>479.78699999999998</v>
      </c>
      <c r="AG66" s="96">
        <f t="shared" si="29"/>
        <v>0.88849444444444436</v>
      </c>
      <c r="AH66" s="142">
        <f t="shared" si="27"/>
        <v>6397.1600000000008</v>
      </c>
    </row>
    <row r="67" spans="1:34" x14ac:dyDescent="0.2">
      <c r="A67" s="6" t="s">
        <v>34</v>
      </c>
      <c r="B67" s="7">
        <v>40627</v>
      </c>
      <c r="C67" s="7">
        <v>1354</v>
      </c>
      <c r="D67" s="7">
        <v>194</v>
      </c>
      <c r="E67" s="7">
        <v>36</v>
      </c>
      <c r="F67" s="7">
        <v>81</v>
      </c>
      <c r="G67" s="7">
        <v>127</v>
      </c>
      <c r="H67" s="7">
        <v>17</v>
      </c>
      <c r="I67" s="7">
        <v>86</v>
      </c>
      <c r="J67" s="7">
        <v>395</v>
      </c>
      <c r="K67" s="7">
        <v>70</v>
      </c>
      <c r="L67" s="7">
        <v>83</v>
      </c>
      <c r="M67" s="2"/>
      <c r="N67" s="2"/>
      <c r="O67" s="2"/>
      <c r="AA67" s="8">
        <v>0.63</v>
      </c>
      <c r="AB67" s="2"/>
      <c r="AC67" s="94">
        <f t="shared" si="24"/>
        <v>0.75222222222222224</v>
      </c>
      <c r="AD67" s="95">
        <f t="shared" si="25"/>
        <v>262.67599999999999</v>
      </c>
      <c r="AE67" s="96">
        <f t="shared" si="28"/>
        <v>0.41694603174603173</v>
      </c>
      <c r="AF67" s="97">
        <f t="shared" si="26"/>
        <v>171.958</v>
      </c>
      <c r="AG67" s="96">
        <f t="shared" si="29"/>
        <v>0.31844074074074075</v>
      </c>
      <c r="AH67" s="142">
        <f t="shared" si="27"/>
        <v>2292.7733333333331</v>
      </c>
    </row>
    <row r="68" spans="1:34" x14ac:dyDescent="0.2">
      <c r="A68" s="6" t="s">
        <v>35</v>
      </c>
      <c r="B68" s="7">
        <v>45133</v>
      </c>
      <c r="C68" s="7">
        <v>1456</v>
      </c>
      <c r="D68" s="7">
        <v>237</v>
      </c>
      <c r="E68" s="7">
        <v>41</v>
      </c>
      <c r="F68" s="7">
        <v>81</v>
      </c>
      <c r="G68" s="7">
        <v>345</v>
      </c>
      <c r="H68" s="7">
        <v>9</v>
      </c>
      <c r="I68" s="7">
        <v>97</v>
      </c>
      <c r="J68" s="7">
        <v>638</v>
      </c>
      <c r="K68" s="7">
        <v>92</v>
      </c>
      <c r="L68" s="7">
        <v>86</v>
      </c>
      <c r="M68" s="2"/>
      <c r="N68" s="2"/>
      <c r="O68" s="2"/>
      <c r="AA68" s="8">
        <v>0.51</v>
      </c>
      <c r="AB68" s="2"/>
      <c r="AC68" s="94">
        <f t="shared" si="24"/>
        <v>0.80888888888888888</v>
      </c>
      <c r="AD68" s="95">
        <f t="shared" si="25"/>
        <v>345.072</v>
      </c>
      <c r="AE68" s="96">
        <f t="shared" si="28"/>
        <v>0.54773333333333329</v>
      </c>
      <c r="AF68" s="97">
        <f t="shared" si="26"/>
        <v>502.32</v>
      </c>
      <c r="AG68" s="96">
        <f t="shared" si="29"/>
        <v>0.93022222222222217</v>
      </c>
      <c r="AH68" s="142">
        <f t="shared" si="27"/>
        <v>6697.6</v>
      </c>
    </row>
    <row r="69" spans="1:34" x14ac:dyDescent="0.2">
      <c r="A69" s="6" t="s">
        <v>36</v>
      </c>
      <c r="B69" s="7">
        <v>45484</v>
      </c>
      <c r="C69" s="7">
        <v>1467</v>
      </c>
      <c r="D69" s="7">
        <v>218</v>
      </c>
      <c r="E69" s="7">
        <v>59</v>
      </c>
      <c r="F69" s="7">
        <v>72</v>
      </c>
      <c r="G69" s="7">
        <v>249</v>
      </c>
      <c r="H69" s="7">
        <v>20</v>
      </c>
      <c r="I69" s="7">
        <v>89</v>
      </c>
      <c r="J69" s="7">
        <v>695</v>
      </c>
      <c r="K69" s="7">
        <v>107</v>
      </c>
      <c r="L69" s="7">
        <v>84</v>
      </c>
      <c r="M69" s="2"/>
      <c r="N69" s="2"/>
      <c r="O69" s="2"/>
      <c r="AA69" s="8">
        <v>0.48</v>
      </c>
      <c r="AB69" s="2"/>
      <c r="AC69" s="94">
        <f t="shared" si="24"/>
        <v>0.81499999999999995</v>
      </c>
      <c r="AD69" s="95">
        <f t="shared" si="25"/>
        <v>319.80599999999998</v>
      </c>
      <c r="AE69" s="96">
        <f t="shared" si="28"/>
        <v>0.50762857142857143</v>
      </c>
      <c r="AF69" s="97">
        <f t="shared" si="26"/>
        <v>365.28300000000002</v>
      </c>
      <c r="AG69" s="96">
        <f t="shared" si="29"/>
        <v>0.67645</v>
      </c>
      <c r="AH69" s="142">
        <f t="shared" si="27"/>
        <v>4870.4400000000005</v>
      </c>
    </row>
    <row r="70" spans="1:34" x14ac:dyDescent="0.2">
      <c r="A70" s="6" t="s">
        <v>37</v>
      </c>
      <c r="B70" s="7">
        <v>44399</v>
      </c>
      <c r="C70" s="7">
        <v>1480</v>
      </c>
      <c r="D70" s="7">
        <v>197</v>
      </c>
      <c r="E70" s="7">
        <v>34</v>
      </c>
      <c r="F70" s="7">
        <v>83</v>
      </c>
      <c r="G70" s="7">
        <v>234</v>
      </c>
      <c r="H70" s="7">
        <v>16</v>
      </c>
      <c r="I70" s="7">
        <v>93</v>
      </c>
      <c r="J70" s="7">
        <v>641</v>
      </c>
      <c r="K70" s="7">
        <v>67</v>
      </c>
      <c r="L70" s="7">
        <v>89</v>
      </c>
      <c r="M70" s="2"/>
      <c r="N70" s="2"/>
      <c r="O70" s="2"/>
      <c r="AA70" s="8">
        <v>0.5</v>
      </c>
      <c r="AB70" s="2"/>
      <c r="AC70" s="94">
        <f t="shared" si="24"/>
        <v>0.82222222222222219</v>
      </c>
      <c r="AD70" s="95">
        <f t="shared" si="25"/>
        <v>291.56</v>
      </c>
      <c r="AE70" s="96">
        <f t="shared" si="28"/>
        <v>0.46279365079365081</v>
      </c>
      <c r="AF70" s="97">
        <f t="shared" si="26"/>
        <v>346.32</v>
      </c>
      <c r="AG70" s="96">
        <f t="shared" si="29"/>
        <v>0.64133333333333331</v>
      </c>
      <c r="AH70" s="142">
        <f t="shared" si="27"/>
        <v>4617.6000000000004</v>
      </c>
    </row>
    <row r="71" spans="1:34" x14ac:dyDescent="0.2">
      <c r="A71" s="6" t="s">
        <v>38</v>
      </c>
      <c r="B71" s="7">
        <v>46263</v>
      </c>
      <c r="C71" s="7">
        <v>1492</v>
      </c>
      <c r="D71" s="7">
        <v>324</v>
      </c>
      <c r="E71" s="7">
        <v>30</v>
      </c>
      <c r="F71" s="7">
        <v>91</v>
      </c>
      <c r="G71" s="7">
        <v>309</v>
      </c>
      <c r="H71" s="7">
        <v>23</v>
      </c>
      <c r="I71" s="7">
        <v>92</v>
      </c>
      <c r="J71" s="7">
        <v>864</v>
      </c>
      <c r="K71" s="7">
        <v>73</v>
      </c>
      <c r="L71" s="7">
        <v>92</v>
      </c>
      <c r="M71" s="2"/>
      <c r="N71" s="2"/>
      <c r="O71" s="2"/>
      <c r="AA71" s="8">
        <v>0.51</v>
      </c>
      <c r="AB71" s="2"/>
      <c r="AC71" s="94">
        <f t="shared" si="24"/>
        <v>0.8288888888888889</v>
      </c>
      <c r="AD71" s="95">
        <f t="shared" si="25"/>
        <v>483.40800000000002</v>
      </c>
      <c r="AE71" s="96">
        <f t="shared" si="28"/>
        <v>0.76731428571428573</v>
      </c>
      <c r="AF71" s="97">
        <f t="shared" si="26"/>
        <v>461.02800000000002</v>
      </c>
      <c r="AG71" s="96">
        <f t="shared" si="29"/>
        <v>0.8537555555555556</v>
      </c>
      <c r="AH71" s="142">
        <f t="shared" si="27"/>
        <v>6147.04</v>
      </c>
    </row>
    <row r="72" spans="1:34" x14ac:dyDescent="0.2">
      <c r="A72" s="6" t="s">
        <v>39</v>
      </c>
      <c r="B72" s="7">
        <v>38723</v>
      </c>
      <c r="C72" s="7">
        <v>1291</v>
      </c>
      <c r="D72" s="7">
        <v>315</v>
      </c>
      <c r="E72" s="7">
        <v>17</v>
      </c>
      <c r="F72" s="7">
        <v>94</v>
      </c>
      <c r="G72" s="7">
        <v>383</v>
      </c>
      <c r="H72" s="7">
        <v>22</v>
      </c>
      <c r="I72" s="7">
        <v>94</v>
      </c>
      <c r="J72" s="7">
        <v>870</v>
      </c>
      <c r="K72" s="7">
        <v>83</v>
      </c>
      <c r="L72" s="7">
        <v>93</v>
      </c>
      <c r="M72" s="2"/>
      <c r="N72" s="2"/>
      <c r="O72" s="2"/>
      <c r="AA72" s="8">
        <v>0.56000000000000005</v>
      </c>
      <c r="AB72" s="2"/>
      <c r="AC72" s="94">
        <f t="shared" si="24"/>
        <v>0.71722222222222221</v>
      </c>
      <c r="AD72" s="95">
        <f t="shared" si="25"/>
        <v>406.66500000000002</v>
      </c>
      <c r="AE72" s="96">
        <f t="shared" si="28"/>
        <v>0.64550000000000007</v>
      </c>
      <c r="AF72" s="97">
        <f t="shared" si="26"/>
        <v>494.45299999999997</v>
      </c>
      <c r="AG72" s="96">
        <f t="shared" si="29"/>
        <v>0.91565370370370369</v>
      </c>
      <c r="AH72" s="142">
        <f t="shared" si="27"/>
        <v>6592.706666666666</v>
      </c>
    </row>
    <row r="73" spans="1:34" ht="13.5" thickBot="1" x14ac:dyDescent="0.25">
      <c r="A73" s="6" t="s">
        <v>40</v>
      </c>
      <c r="B73" s="7">
        <v>41171</v>
      </c>
      <c r="C73" s="7">
        <v>1328</v>
      </c>
      <c r="D73" s="7">
        <v>269</v>
      </c>
      <c r="E73" s="7">
        <v>21</v>
      </c>
      <c r="F73" s="7">
        <v>92</v>
      </c>
      <c r="G73" s="7">
        <v>294</v>
      </c>
      <c r="H73" s="7">
        <v>13</v>
      </c>
      <c r="I73" s="7">
        <v>95</v>
      </c>
      <c r="J73" s="7">
        <v>627</v>
      </c>
      <c r="K73" s="7">
        <v>44</v>
      </c>
      <c r="L73" s="7">
        <v>93</v>
      </c>
      <c r="M73" s="2"/>
      <c r="N73" s="2"/>
      <c r="O73" s="2"/>
      <c r="AA73" s="8">
        <v>0.56999999999999995</v>
      </c>
      <c r="AB73" s="2"/>
      <c r="AC73" s="94">
        <f t="shared" si="24"/>
        <v>0.73777777777777775</v>
      </c>
      <c r="AD73" s="95">
        <f t="shared" si="25"/>
        <v>357.23200000000003</v>
      </c>
      <c r="AE73" s="96">
        <f t="shared" si="28"/>
        <v>0.56703492063492067</v>
      </c>
      <c r="AF73" s="97">
        <f t="shared" si="26"/>
        <v>390.43200000000002</v>
      </c>
      <c r="AG73" s="96">
        <f t="shared" si="29"/>
        <v>0.72302222222222223</v>
      </c>
      <c r="AH73" s="142">
        <f t="shared" si="27"/>
        <v>5205.76</v>
      </c>
    </row>
    <row r="74" spans="1:34" ht="13.5" thickTop="1" x14ac:dyDescent="0.2">
      <c r="A74" s="9" t="s">
        <v>61</v>
      </c>
      <c r="B74" s="47">
        <f>SUM(B62:B73)</f>
        <v>505380</v>
      </c>
      <c r="C74" s="10">
        <f t="shared" ref="C74:J74" si="30">SUM(C62:C73)</f>
        <v>16563</v>
      </c>
      <c r="D74" s="10">
        <f t="shared" si="30"/>
        <v>3546</v>
      </c>
      <c r="E74" s="10">
        <f>SUM(E62:E73)</f>
        <v>382</v>
      </c>
      <c r="F74" s="10">
        <f>SUM(F62:F73)</f>
        <v>1047</v>
      </c>
      <c r="G74" s="10">
        <f>SUM(G62:G73)</f>
        <v>3540</v>
      </c>
      <c r="H74" s="10">
        <f>SUM(H62:H73)</f>
        <v>218</v>
      </c>
      <c r="I74" s="10">
        <f>SUM(I62:I73)</f>
        <v>1113</v>
      </c>
      <c r="J74" s="10">
        <f t="shared" si="30"/>
        <v>8834</v>
      </c>
      <c r="K74" s="10">
        <f>SUM(K62:K73)</f>
        <v>989</v>
      </c>
      <c r="L74" s="10">
        <f>SUM(L62:L73)</f>
        <v>1060</v>
      </c>
      <c r="M74" s="2"/>
      <c r="N74" s="2"/>
      <c r="O74" s="2"/>
      <c r="AA74" s="10">
        <f>SUM(AA62:AA73)</f>
        <v>6.5500000000000007</v>
      </c>
      <c r="AB74" s="2"/>
      <c r="AC74" s="98"/>
      <c r="AD74" s="99"/>
      <c r="AE74" s="100"/>
      <c r="AF74" s="101"/>
      <c r="AG74" s="100"/>
      <c r="AH74" s="131"/>
    </row>
    <row r="75" spans="1:34" ht="13.5" thickBot="1" x14ac:dyDescent="0.25">
      <c r="A75" s="12" t="s">
        <v>62</v>
      </c>
      <c r="B75" s="146">
        <f>AVERAGE(B62:B73)</f>
        <v>42115</v>
      </c>
      <c r="C75" s="13">
        <f t="shared" ref="C75:J75" si="31">AVERAGE(C62:C73)</f>
        <v>1380.25</v>
      </c>
      <c r="D75" s="13">
        <f t="shared" si="31"/>
        <v>295.5</v>
      </c>
      <c r="E75" s="13">
        <f>AVERAGE(E62:E73)</f>
        <v>31.833333333333332</v>
      </c>
      <c r="F75" s="13">
        <f>AVERAGE(F62:F73)</f>
        <v>87.25</v>
      </c>
      <c r="G75" s="13">
        <f>AVERAGE(G62:G73)</f>
        <v>295</v>
      </c>
      <c r="H75" s="13">
        <f>AVERAGE(H62:H73)</f>
        <v>18.166666666666668</v>
      </c>
      <c r="I75" s="13">
        <f>AVERAGE(I62:I73)</f>
        <v>92.75</v>
      </c>
      <c r="J75" s="13">
        <f t="shared" si="31"/>
        <v>736.16666666666663</v>
      </c>
      <c r="K75" s="13">
        <f>AVERAGE(K62:K73)</f>
        <v>82.416666666666671</v>
      </c>
      <c r="L75" s="13">
        <f>AVERAGE(L62:L73)</f>
        <v>88.333333333333329</v>
      </c>
      <c r="AA75" s="18">
        <f>AVERAGE(AA62:AA73)</f>
        <v>0.54583333333333339</v>
      </c>
      <c r="AC75" s="94">
        <f>C75/$C$2</f>
        <v>0.76680555555555552</v>
      </c>
      <c r="AD75" s="95">
        <f>(C75*D75)/1000</f>
        <v>407.86387500000001</v>
      </c>
      <c r="AE75" s="96">
        <f t="shared" si="28"/>
        <v>0.64740297619047615</v>
      </c>
      <c r="AF75" s="97">
        <f>(C75*G75)/1000</f>
        <v>407.17374999999998</v>
      </c>
      <c r="AG75" s="96">
        <f t="shared" si="29"/>
        <v>0.75402546296296291</v>
      </c>
      <c r="AH75" s="132">
        <f>AVERAGE(AH62:AH73)</f>
        <v>5402.4722222222226</v>
      </c>
    </row>
    <row r="76" spans="1:34" ht="13.5" thickTop="1" x14ac:dyDescent="0.2"/>
    <row r="78" spans="1:34" ht="13.5" thickBot="1" x14ac:dyDescent="0.25"/>
    <row r="79" spans="1:34" ht="13.5" thickTop="1" x14ac:dyDescent="0.2">
      <c r="A79" s="27" t="s">
        <v>5</v>
      </c>
      <c r="B79" s="73" t="s">
        <v>6</v>
      </c>
      <c r="C79" s="73" t="s">
        <v>6</v>
      </c>
      <c r="D79" s="73" t="s">
        <v>49</v>
      </c>
      <c r="E79" s="73" t="s">
        <v>50</v>
      </c>
      <c r="F79" s="73" t="s">
        <v>2</v>
      </c>
      <c r="G79" s="73" t="s">
        <v>51</v>
      </c>
      <c r="H79" s="73" t="s">
        <v>52</v>
      </c>
      <c r="I79" s="73" t="s">
        <v>3</v>
      </c>
      <c r="J79" s="73" t="s">
        <v>53</v>
      </c>
      <c r="K79" s="73" t="s">
        <v>54</v>
      </c>
      <c r="L79" s="73" t="s">
        <v>14</v>
      </c>
      <c r="M79" s="147" t="s">
        <v>63</v>
      </c>
      <c r="N79" s="147"/>
      <c r="AA79" s="28" t="s">
        <v>64</v>
      </c>
      <c r="AB79" s="28" t="s">
        <v>55</v>
      </c>
      <c r="AC79" s="86" t="s">
        <v>16</v>
      </c>
      <c r="AD79" s="87" t="s">
        <v>17</v>
      </c>
      <c r="AE79" s="88" t="s">
        <v>18</v>
      </c>
      <c r="AF79" s="89" t="s">
        <v>16</v>
      </c>
      <c r="AG79" s="88" t="s">
        <v>16</v>
      </c>
      <c r="AH79" s="86" t="s">
        <v>169</v>
      </c>
    </row>
    <row r="80" spans="1:34" ht="14.25" thickBot="1" x14ac:dyDescent="0.25">
      <c r="A80" s="29" t="s">
        <v>65</v>
      </c>
      <c r="B80" s="30" t="s">
        <v>20</v>
      </c>
      <c r="C80" s="31" t="s">
        <v>21</v>
      </c>
      <c r="D80" s="30" t="s">
        <v>57</v>
      </c>
      <c r="E80" s="30" t="s">
        <v>57</v>
      </c>
      <c r="F80" s="30" t="s">
        <v>23</v>
      </c>
      <c r="G80" s="30" t="s">
        <v>57</v>
      </c>
      <c r="H80" s="30" t="s">
        <v>57</v>
      </c>
      <c r="I80" s="30" t="s">
        <v>23</v>
      </c>
      <c r="J80" s="30" t="s">
        <v>57</v>
      </c>
      <c r="K80" s="30" t="s">
        <v>57</v>
      </c>
      <c r="L80" s="30" t="s">
        <v>23</v>
      </c>
      <c r="M80" s="30" t="s">
        <v>66</v>
      </c>
      <c r="N80" s="30" t="s">
        <v>67</v>
      </c>
      <c r="AA80" s="31" t="s">
        <v>68</v>
      </c>
      <c r="AB80" s="31" t="s">
        <v>24</v>
      </c>
      <c r="AC80" s="90" t="s">
        <v>6</v>
      </c>
      <c r="AD80" s="91" t="s">
        <v>25</v>
      </c>
      <c r="AE80" s="92" t="s">
        <v>26</v>
      </c>
      <c r="AF80" s="93" t="s">
        <v>27</v>
      </c>
      <c r="AG80" s="92" t="s">
        <v>28</v>
      </c>
      <c r="AH80" s="140" t="s">
        <v>170</v>
      </c>
    </row>
    <row r="81" spans="1:34" ht="13.5" thickTop="1" x14ac:dyDescent="0.2">
      <c r="A81" s="6" t="s">
        <v>29</v>
      </c>
      <c r="B81" s="7">
        <v>40184</v>
      </c>
      <c r="C81" s="7">
        <v>1296</v>
      </c>
      <c r="D81" s="7">
        <v>351</v>
      </c>
      <c r="E81" s="7">
        <v>26</v>
      </c>
      <c r="F81" s="7">
        <v>92</v>
      </c>
      <c r="G81" s="7">
        <v>305</v>
      </c>
      <c r="H81" s="7">
        <v>19</v>
      </c>
      <c r="I81" s="7">
        <v>94</v>
      </c>
      <c r="J81" s="7">
        <v>656</v>
      </c>
      <c r="K81" s="7">
        <v>49</v>
      </c>
      <c r="L81" s="7">
        <v>92</v>
      </c>
      <c r="M81" s="39"/>
      <c r="N81" s="39"/>
      <c r="AA81" s="7">
        <v>21438</v>
      </c>
      <c r="AB81" s="8">
        <v>0.53</v>
      </c>
      <c r="AC81" s="94">
        <f t="shared" ref="AC81:AC92" si="32">C81/$C$2</f>
        <v>0.72</v>
      </c>
      <c r="AD81" s="95">
        <f t="shared" ref="AD81:AD92" si="33">(C81*D81)/1000</f>
        <v>454.89600000000002</v>
      </c>
      <c r="AE81" s="96">
        <f>(AD81)/$E$3</f>
        <v>0.72205714285714284</v>
      </c>
      <c r="AF81" s="97">
        <f t="shared" ref="AF81:AF92" si="34">(C81*G81)/1000</f>
        <v>395.28</v>
      </c>
      <c r="AG81" s="96">
        <f>(AF81)/$G$3</f>
        <v>0.73199999999999998</v>
      </c>
      <c r="AH81" s="141">
        <f t="shared" ref="AH81:AH92" si="35">(0.8*C81*G81)/60</f>
        <v>5270.4</v>
      </c>
    </row>
    <row r="82" spans="1:34" x14ac:dyDescent="0.2">
      <c r="A82" s="6" t="s">
        <v>30</v>
      </c>
      <c r="B82" s="7">
        <v>36477</v>
      </c>
      <c r="C82" s="7">
        <v>1033</v>
      </c>
      <c r="D82" s="7">
        <v>232</v>
      </c>
      <c r="E82" s="7">
        <v>32</v>
      </c>
      <c r="F82" s="7">
        <v>85</v>
      </c>
      <c r="G82" s="7">
        <v>315</v>
      </c>
      <c r="H82" s="7">
        <v>35</v>
      </c>
      <c r="I82" s="7">
        <v>89</v>
      </c>
      <c r="J82" s="7">
        <v>721</v>
      </c>
      <c r="K82" s="7">
        <v>103</v>
      </c>
      <c r="L82" s="7">
        <v>86</v>
      </c>
      <c r="M82" s="7"/>
      <c r="N82" s="7"/>
      <c r="AA82" s="7">
        <v>24191</v>
      </c>
      <c r="AB82" s="8">
        <f t="shared" ref="AB82:AB92" si="36">AA82/B82</f>
        <v>0.66318502069797403</v>
      </c>
      <c r="AC82" s="94">
        <f t="shared" si="32"/>
        <v>0.57388888888888889</v>
      </c>
      <c r="AD82" s="95">
        <f t="shared" si="33"/>
        <v>239.65600000000001</v>
      </c>
      <c r="AE82" s="96">
        <f t="shared" ref="AE82:AE94" si="37">(AD82)/$E$3</f>
        <v>0.38040634920634919</v>
      </c>
      <c r="AF82" s="97">
        <f t="shared" si="34"/>
        <v>325.39499999999998</v>
      </c>
      <c r="AG82" s="96">
        <f t="shared" ref="AG82:AG94" si="38">(AF82)/$G$3</f>
        <v>0.60258333333333325</v>
      </c>
      <c r="AH82" s="142">
        <f t="shared" si="35"/>
        <v>4338.6000000000004</v>
      </c>
    </row>
    <row r="83" spans="1:34" x14ac:dyDescent="0.2">
      <c r="A83" s="6" t="s">
        <v>31</v>
      </c>
      <c r="B83" s="7">
        <v>38383</v>
      </c>
      <c r="C83" s="7">
        <v>1238</v>
      </c>
      <c r="D83" s="7">
        <v>318</v>
      </c>
      <c r="E83" s="7">
        <v>31</v>
      </c>
      <c r="F83" s="7">
        <v>90</v>
      </c>
      <c r="G83" s="7">
        <v>331</v>
      </c>
      <c r="H83" s="7">
        <v>17</v>
      </c>
      <c r="I83" s="7">
        <v>94</v>
      </c>
      <c r="J83" s="7">
        <v>778</v>
      </c>
      <c r="K83" s="7">
        <v>85</v>
      </c>
      <c r="L83" s="7">
        <v>89</v>
      </c>
      <c r="M83" s="7"/>
      <c r="N83" s="7"/>
      <c r="AA83" s="7">
        <v>33210</v>
      </c>
      <c r="AB83" s="8">
        <f t="shared" si="36"/>
        <v>0.86522679311153372</v>
      </c>
      <c r="AC83" s="94">
        <f t="shared" si="32"/>
        <v>0.68777777777777782</v>
      </c>
      <c r="AD83" s="95">
        <f t="shared" si="33"/>
        <v>393.68400000000003</v>
      </c>
      <c r="AE83" s="96">
        <f t="shared" si="37"/>
        <v>0.62489523809523817</v>
      </c>
      <c r="AF83" s="97">
        <f t="shared" si="34"/>
        <v>409.77800000000002</v>
      </c>
      <c r="AG83" s="96">
        <f t="shared" si="38"/>
        <v>0.75884814814814816</v>
      </c>
      <c r="AH83" s="142">
        <f t="shared" si="35"/>
        <v>5463.7066666666669</v>
      </c>
    </row>
    <row r="84" spans="1:34" x14ac:dyDescent="0.2">
      <c r="A84" s="6" t="s">
        <v>32</v>
      </c>
      <c r="B84" s="7">
        <v>35715</v>
      </c>
      <c r="C84" s="7">
        <v>1191</v>
      </c>
      <c r="D84" s="7">
        <v>282</v>
      </c>
      <c r="E84" s="7">
        <v>21</v>
      </c>
      <c r="F84" s="7">
        <v>92</v>
      </c>
      <c r="G84" s="7">
        <v>314</v>
      </c>
      <c r="H84" s="7">
        <v>12</v>
      </c>
      <c r="I84" s="7">
        <v>96</v>
      </c>
      <c r="J84" s="7">
        <v>697</v>
      </c>
      <c r="K84" s="7">
        <v>62</v>
      </c>
      <c r="L84" s="7">
        <v>91</v>
      </c>
      <c r="M84" s="7"/>
      <c r="N84" s="7"/>
      <c r="AA84" s="7">
        <v>27041</v>
      </c>
      <c r="AB84" s="8">
        <f t="shared" si="36"/>
        <v>0.75713285734285318</v>
      </c>
      <c r="AC84" s="94">
        <f t="shared" si="32"/>
        <v>0.66166666666666663</v>
      </c>
      <c r="AD84" s="95">
        <f t="shared" si="33"/>
        <v>335.86200000000002</v>
      </c>
      <c r="AE84" s="96">
        <f t="shared" si="37"/>
        <v>0.53311428571428576</v>
      </c>
      <c r="AF84" s="97">
        <f t="shared" si="34"/>
        <v>373.97399999999999</v>
      </c>
      <c r="AG84" s="96">
        <f t="shared" si="38"/>
        <v>0.69254444444444441</v>
      </c>
      <c r="AH84" s="142">
        <f t="shared" si="35"/>
        <v>4986.3200000000006</v>
      </c>
    </row>
    <row r="85" spans="1:34" x14ac:dyDescent="0.2">
      <c r="A85" s="6" t="s">
        <v>33</v>
      </c>
      <c r="B85" s="7">
        <v>35986</v>
      </c>
      <c r="C85" s="7">
        <v>1161</v>
      </c>
      <c r="D85" s="7">
        <v>286</v>
      </c>
      <c r="E85" s="7">
        <v>30</v>
      </c>
      <c r="F85" s="7">
        <v>89</v>
      </c>
      <c r="G85" s="7">
        <v>354</v>
      </c>
      <c r="H85" s="7">
        <v>17</v>
      </c>
      <c r="I85" s="7">
        <v>95</v>
      </c>
      <c r="J85" s="7">
        <v>622</v>
      </c>
      <c r="K85" s="7">
        <v>63</v>
      </c>
      <c r="L85" s="7">
        <v>89</v>
      </c>
      <c r="M85" s="7"/>
      <c r="N85" s="7"/>
      <c r="AA85" s="7">
        <v>24107</v>
      </c>
      <c r="AB85" s="8">
        <f t="shared" si="36"/>
        <v>0.66989940532429282</v>
      </c>
      <c r="AC85" s="94">
        <f t="shared" si="32"/>
        <v>0.64500000000000002</v>
      </c>
      <c r="AD85" s="95">
        <f t="shared" si="33"/>
        <v>332.04599999999999</v>
      </c>
      <c r="AE85" s="96">
        <f t="shared" si="37"/>
        <v>0.52705714285714289</v>
      </c>
      <c r="AF85" s="97">
        <f t="shared" si="34"/>
        <v>410.99400000000003</v>
      </c>
      <c r="AG85" s="96">
        <f t="shared" si="38"/>
        <v>0.7611</v>
      </c>
      <c r="AH85" s="142">
        <f t="shared" si="35"/>
        <v>5479.92</v>
      </c>
    </row>
    <row r="86" spans="1:34" x14ac:dyDescent="0.2">
      <c r="A86" s="6" t="s">
        <v>34</v>
      </c>
      <c r="B86" s="7">
        <v>35546</v>
      </c>
      <c r="C86" s="7">
        <v>1185</v>
      </c>
      <c r="D86" s="7">
        <v>256</v>
      </c>
      <c r="E86" s="7">
        <v>38</v>
      </c>
      <c r="F86" s="7">
        <v>85</v>
      </c>
      <c r="G86" s="7">
        <v>303</v>
      </c>
      <c r="H86" s="7">
        <v>17</v>
      </c>
      <c r="I86" s="7">
        <v>94</v>
      </c>
      <c r="J86" s="7">
        <v>737</v>
      </c>
      <c r="K86" s="7">
        <v>81</v>
      </c>
      <c r="L86" s="7">
        <v>89</v>
      </c>
      <c r="M86" s="7"/>
      <c r="N86" s="7"/>
      <c r="AA86" s="7">
        <v>28565</v>
      </c>
      <c r="AB86" s="8">
        <f t="shared" si="36"/>
        <v>0.80360659427221071</v>
      </c>
      <c r="AC86" s="94">
        <f t="shared" si="32"/>
        <v>0.65833333333333333</v>
      </c>
      <c r="AD86" s="95">
        <f t="shared" si="33"/>
        <v>303.36</v>
      </c>
      <c r="AE86" s="96">
        <f t="shared" si="37"/>
        <v>0.48152380952380952</v>
      </c>
      <c r="AF86" s="97">
        <f t="shared" si="34"/>
        <v>359.05500000000001</v>
      </c>
      <c r="AG86" s="96">
        <f t="shared" si="38"/>
        <v>0.66491666666666671</v>
      </c>
      <c r="AH86" s="142">
        <f t="shared" si="35"/>
        <v>4787.3999999999996</v>
      </c>
    </row>
    <row r="87" spans="1:34" x14ac:dyDescent="0.2">
      <c r="A87" s="6" t="s">
        <v>35</v>
      </c>
      <c r="B87" s="7">
        <v>36531</v>
      </c>
      <c r="C87" s="7">
        <v>1178</v>
      </c>
      <c r="D87" s="7">
        <v>270</v>
      </c>
      <c r="E87" s="7">
        <v>45</v>
      </c>
      <c r="F87" s="7">
        <v>82</v>
      </c>
      <c r="G87" s="7">
        <v>307</v>
      </c>
      <c r="H87" s="7">
        <v>16</v>
      </c>
      <c r="I87" s="7">
        <v>95</v>
      </c>
      <c r="J87" s="7">
        <v>733</v>
      </c>
      <c r="K87" s="7">
        <v>69</v>
      </c>
      <c r="L87" s="7">
        <v>90</v>
      </c>
      <c r="M87" s="7"/>
      <c r="N87" s="7"/>
      <c r="AA87" s="7">
        <v>28234</v>
      </c>
      <c r="AB87" s="8">
        <f t="shared" si="36"/>
        <v>0.77287782978839892</v>
      </c>
      <c r="AC87" s="94">
        <f t="shared" si="32"/>
        <v>0.6544444444444445</v>
      </c>
      <c r="AD87" s="95">
        <f t="shared" si="33"/>
        <v>318.06</v>
      </c>
      <c r="AE87" s="96">
        <f t="shared" si="37"/>
        <v>0.50485714285714289</v>
      </c>
      <c r="AF87" s="97">
        <f t="shared" si="34"/>
        <v>361.64600000000002</v>
      </c>
      <c r="AG87" s="96">
        <f t="shared" si="38"/>
        <v>0.66971481481481487</v>
      </c>
      <c r="AH87" s="142">
        <f t="shared" si="35"/>
        <v>4821.9466666666676</v>
      </c>
    </row>
    <row r="88" spans="1:34" x14ac:dyDescent="0.2">
      <c r="A88" s="6" t="s">
        <v>36</v>
      </c>
      <c r="B88" s="7">
        <v>39553</v>
      </c>
      <c r="C88" s="7">
        <v>1275</v>
      </c>
      <c r="D88" s="7">
        <v>219</v>
      </c>
      <c r="E88" s="7">
        <v>33</v>
      </c>
      <c r="F88" s="7">
        <v>84</v>
      </c>
      <c r="G88" s="7">
        <v>284</v>
      </c>
      <c r="H88" s="7">
        <v>24</v>
      </c>
      <c r="I88" s="7">
        <v>91</v>
      </c>
      <c r="J88" s="7">
        <v>714</v>
      </c>
      <c r="K88" s="7">
        <v>85</v>
      </c>
      <c r="L88" s="7">
        <v>88</v>
      </c>
      <c r="M88" s="7"/>
      <c r="N88" s="7"/>
      <c r="AA88" s="7">
        <v>27561</v>
      </c>
      <c r="AB88" s="8">
        <f t="shared" si="36"/>
        <v>0.69681187267716738</v>
      </c>
      <c r="AC88" s="94">
        <f t="shared" si="32"/>
        <v>0.70833333333333337</v>
      </c>
      <c r="AD88" s="95">
        <f t="shared" si="33"/>
        <v>279.22500000000002</v>
      </c>
      <c r="AE88" s="96">
        <f t="shared" si="37"/>
        <v>0.44321428571428573</v>
      </c>
      <c r="AF88" s="97">
        <f t="shared" si="34"/>
        <v>362.1</v>
      </c>
      <c r="AG88" s="96">
        <f t="shared" si="38"/>
        <v>0.67055555555555557</v>
      </c>
      <c r="AH88" s="142">
        <f t="shared" si="35"/>
        <v>4828</v>
      </c>
    </row>
    <row r="89" spans="1:34" x14ac:dyDescent="0.2">
      <c r="A89" s="6" t="s">
        <v>37</v>
      </c>
      <c r="B89" s="7">
        <v>39801</v>
      </c>
      <c r="C89" s="7">
        <v>1326</v>
      </c>
      <c r="D89" s="7">
        <v>268</v>
      </c>
      <c r="E89" s="7">
        <v>48</v>
      </c>
      <c r="F89" s="7">
        <v>82</v>
      </c>
      <c r="G89" s="7">
        <v>276</v>
      </c>
      <c r="H89" s="7">
        <v>23</v>
      </c>
      <c r="I89" s="7">
        <v>92</v>
      </c>
      <c r="J89" s="7">
        <v>631</v>
      </c>
      <c r="K89" s="7">
        <v>70</v>
      </c>
      <c r="L89" s="7">
        <v>88</v>
      </c>
      <c r="M89" s="7"/>
      <c r="N89" s="7"/>
      <c r="AA89" s="7">
        <v>26759</v>
      </c>
      <c r="AB89" s="8">
        <f t="shared" si="36"/>
        <v>0.67231979096002614</v>
      </c>
      <c r="AC89" s="94">
        <f t="shared" si="32"/>
        <v>0.73666666666666669</v>
      </c>
      <c r="AD89" s="95">
        <f t="shared" si="33"/>
        <v>355.36799999999999</v>
      </c>
      <c r="AE89" s="96">
        <f t="shared" si="37"/>
        <v>0.56407619047619051</v>
      </c>
      <c r="AF89" s="97">
        <f t="shared" si="34"/>
        <v>365.976</v>
      </c>
      <c r="AG89" s="96">
        <f t="shared" si="38"/>
        <v>0.6777333333333333</v>
      </c>
      <c r="AH89" s="142">
        <f t="shared" si="35"/>
        <v>4879.6799999999994</v>
      </c>
    </row>
    <row r="90" spans="1:34" x14ac:dyDescent="0.2">
      <c r="A90" s="6" t="s">
        <v>38</v>
      </c>
      <c r="B90" s="7">
        <v>40683</v>
      </c>
      <c r="C90" s="7">
        <v>1354</v>
      </c>
      <c r="D90" s="7">
        <v>228</v>
      </c>
      <c r="E90" s="7">
        <v>37</v>
      </c>
      <c r="F90" s="7">
        <v>83</v>
      </c>
      <c r="G90" s="7">
        <v>297</v>
      </c>
      <c r="H90" s="7">
        <v>18</v>
      </c>
      <c r="I90" s="7">
        <v>91</v>
      </c>
      <c r="J90" s="7">
        <v>681</v>
      </c>
      <c r="K90" s="7">
        <v>93</v>
      </c>
      <c r="L90" s="7">
        <v>86</v>
      </c>
      <c r="M90" s="7">
        <v>1</v>
      </c>
      <c r="N90" s="7">
        <v>18</v>
      </c>
      <c r="AA90" s="7">
        <v>24793</v>
      </c>
      <c r="AB90" s="8">
        <f t="shared" si="36"/>
        <v>0.60941916771132909</v>
      </c>
      <c r="AC90" s="94">
        <f t="shared" si="32"/>
        <v>0.75222222222222224</v>
      </c>
      <c r="AD90" s="95">
        <f t="shared" si="33"/>
        <v>308.71199999999999</v>
      </c>
      <c r="AE90" s="96">
        <f t="shared" si="37"/>
        <v>0.49001904761904758</v>
      </c>
      <c r="AF90" s="97">
        <f t="shared" si="34"/>
        <v>402.13799999999998</v>
      </c>
      <c r="AG90" s="96">
        <f t="shared" si="38"/>
        <v>0.74469999999999992</v>
      </c>
      <c r="AH90" s="142">
        <f t="shared" si="35"/>
        <v>5361.84</v>
      </c>
    </row>
    <row r="91" spans="1:34" x14ac:dyDescent="0.2">
      <c r="A91" s="6" t="s">
        <v>39</v>
      </c>
      <c r="B91" s="7">
        <v>45172</v>
      </c>
      <c r="C91" s="7">
        <v>1457</v>
      </c>
      <c r="D91" s="7">
        <v>353</v>
      </c>
      <c r="E91" s="7">
        <v>33</v>
      </c>
      <c r="F91" s="7">
        <v>90.65</v>
      </c>
      <c r="G91" s="7">
        <v>217</v>
      </c>
      <c r="H91" s="7">
        <v>21</v>
      </c>
      <c r="I91" s="7">
        <v>90.32</v>
      </c>
      <c r="J91" s="7">
        <v>602</v>
      </c>
      <c r="K91" s="7">
        <v>78</v>
      </c>
      <c r="L91" s="7">
        <v>87</v>
      </c>
      <c r="M91" s="7"/>
      <c r="N91" s="7"/>
      <c r="AA91" s="7">
        <v>29372</v>
      </c>
      <c r="AB91" s="8">
        <f t="shared" si="36"/>
        <v>0.65022580359514748</v>
      </c>
      <c r="AC91" s="94">
        <f t="shared" si="32"/>
        <v>0.80944444444444441</v>
      </c>
      <c r="AD91" s="95">
        <f t="shared" si="33"/>
        <v>514.32100000000003</v>
      </c>
      <c r="AE91" s="96">
        <f t="shared" si="37"/>
        <v>0.81638253968253971</v>
      </c>
      <c r="AF91" s="97">
        <f t="shared" si="34"/>
        <v>316.16899999999998</v>
      </c>
      <c r="AG91" s="96">
        <f t="shared" si="38"/>
        <v>0.58549814814814816</v>
      </c>
      <c r="AH91" s="142">
        <f t="shared" si="35"/>
        <v>4215.586666666667</v>
      </c>
    </row>
    <row r="92" spans="1:34" ht="13.5" thickBot="1" x14ac:dyDescent="0.25">
      <c r="A92" s="6" t="s">
        <v>40</v>
      </c>
      <c r="B92" s="7">
        <v>43230</v>
      </c>
      <c r="C92" s="7">
        <v>1395</v>
      </c>
      <c r="D92" s="7">
        <v>232</v>
      </c>
      <c r="E92" s="7">
        <v>40</v>
      </c>
      <c r="F92" s="7">
        <v>83</v>
      </c>
      <c r="G92" s="7">
        <v>223</v>
      </c>
      <c r="H92" s="7">
        <v>22</v>
      </c>
      <c r="I92" s="7">
        <v>90</v>
      </c>
      <c r="J92" s="7">
        <v>710</v>
      </c>
      <c r="K92" s="7">
        <v>100</v>
      </c>
      <c r="L92" s="7">
        <v>86</v>
      </c>
      <c r="M92" s="40"/>
      <c r="N92" s="40"/>
      <c r="AA92" s="7">
        <v>24097</v>
      </c>
      <c r="AB92" s="8">
        <f t="shared" si="36"/>
        <v>0.55741383298635205</v>
      </c>
      <c r="AC92" s="94">
        <f t="shared" si="32"/>
        <v>0.77500000000000002</v>
      </c>
      <c r="AD92" s="95">
        <f t="shared" si="33"/>
        <v>323.64</v>
      </c>
      <c r="AE92" s="96">
        <f t="shared" si="37"/>
        <v>0.51371428571428568</v>
      </c>
      <c r="AF92" s="97">
        <f t="shared" si="34"/>
        <v>311.08499999999998</v>
      </c>
      <c r="AG92" s="96">
        <f t="shared" si="38"/>
        <v>0.57608333333333328</v>
      </c>
      <c r="AH92" s="142">
        <f t="shared" si="35"/>
        <v>4147.8</v>
      </c>
    </row>
    <row r="93" spans="1:34" ht="13.5" thickTop="1" x14ac:dyDescent="0.2">
      <c r="A93" s="9" t="s">
        <v>69</v>
      </c>
      <c r="B93" s="47">
        <f t="shared" ref="B93:J93" si="39">SUM(B81:B92)</f>
        <v>467261</v>
      </c>
      <c r="C93" s="10">
        <f t="shared" si="39"/>
        <v>15089</v>
      </c>
      <c r="D93" s="10">
        <f t="shared" si="39"/>
        <v>3295</v>
      </c>
      <c r="E93" s="10">
        <f>SUM(E81:E92)</f>
        <v>414</v>
      </c>
      <c r="F93" s="10">
        <f>SUM(F81:F92)</f>
        <v>1037.6500000000001</v>
      </c>
      <c r="G93" s="10">
        <f>SUM(G81:G92)</f>
        <v>3526</v>
      </c>
      <c r="H93" s="10">
        <f>SUM(H81:H92)</f>
        <v>241</v>
      </c>
      <c r="I93" s="10">
        <f>SUM(I81:I92)</f>
        <v>1111.32</v>
      </c>
      <c r="J93" s="10">
        <f t="shared" si="39"/>
        <v>8282</v>
      </c>
      <c r="K93" s="10">
        <f>SUM(K81:K92)</f>
        <v>938</v>
      </c>
      <c r="L93" s="10">
        <f>SUM(L81:L92)</f>
        <v>1061</v>
      </c>
      <c r="M93" s="10">
        <f>SUM(M81:M92)</f>
        <v>1</v>
      </c>
      <c r="N93" s="10">
        <f>SUM(N81:N92)</f>
        <v>18</v>
      </c>
      <c r="AA93" s="10">
        <f>SUM(AA81:AA92)</f>
        <v>319368</v>
      </c>
      <c r="AB93" s="36">
        <f>SUM(AB81:AB92)</f>
        <v>8.2481189684672849</v>
      </c>
      <c r="AC93" s="98"/>
      <c r="AD93" s="99"/>
      <c r="AE93" s="100"/>
      <c r="AF93" s="101"/>
      <c r="AG93" s="100"/>
      <c r="AH93" s="131"/>
    </row>
    <row r="94" spans="1:34" ht="13.5" thickBot="1" x14ac:dyDescent="0.25">
      <c r="A94" s="12" t="s">
        <v>70</v>
      </c>
      <c r="B94" s="146">
        <f>AVERAGE(B81:B92)</f>
        <v>38938.416666666664</v>
      </c>
      <c r="C94" s="13">
        <f t="shared" ref="C94:J94" si="40">AVERAGE(C81:C92)</f>
        <v>1257.4166666666667</v>
      </c>
      <c r="D94" s="13">
        <f t="shared" si="40"/>
        <v>274.58333333333331</v>
      </c>
      <c r="E94" s="13">
        <f>AVERAGE(E81:E92)</f>
        <v>34.5</v>
      </c>
      <c r="F94" s="13">
        <f>AVERAGE(F81:F92)</f>
        <v>86.470833333333346</v>
      </c>
      <c r="G94" s="13">
        <f>AVERAGE(G81:G92)</f>
        <v>293.83333333333331</v>
      </c>
      <c r="H94" s="13">
        <f>AVERAGE(H81:H92)</f>
        <v>20.083333333333332</v>
      </c>
      <c r="I94" s="13">
        <f>AVERAGE(I81:I92)</f>
        <v>92.61</v>
      </c>
      <c r="J94" s="13">
        <f t="shared" si="40"/>
        <v>690.16666666666663</v>
      </c>
      <c r="K94" s="13">
        <f>AVERAGE(K81:K92)</f>
        <v>78.166666666666671</v>
      </c>
      <c r="L94" s="13">
        <f>AVERAGE(L81:L92)</f>
        <v>88.416666666666671</v>
      </c>
      <c r="M94" s="13"/>
      <c r="N94" s="13"/>
      <c r="AA94" s="13">
        <f>AVERAGE(AA81:AA92)</f>
        <v>26614</v>
      </c>
      <c r="AB94" s="18">
        <f>AVERAGE(AB81:AB92)</f>
        <v>0.6873432473722737</v>
      </c>
      <c r="AC94" s="94">
        <f>C94/$C$2</f>
        <v>0.69856481481481481</v>
      </c>
      <c r="AD94" s="95">
        <f>(C94*D94)/1000</f>
        <v>345.26565972222227</v>
      </c>
      <c r="AE94" s="96">
        <f t="shared" si="37"/>
        <v>0.54804072971781315</v>
      </c>
      <c r="AF94" s="97">
        <f>(C94*G94)/1000</f>
        <v>369.47093055555558</v>
      </c>
      <c r="AG94" s="96">
        <f t="shared" si="38"/>
        <v>0.68420542695473252</v>
      </c>
      <c r="AH94" s="132">
        <f>AVERAGE(AH81:AH92)</f>
        <v>4881.7666666666673</v>
      </c>
    </row>
    <row r="95" spans="1:34" ht="13.5" thickTop="1" x14ac:dyDescent="0.2"/>
    <row r="97" spans="1:34" ht="13.5" thickBot="1" x14ac:dyDescent="0.25"/>
    <row r="98" spans="1:34" ht="13.5" thickTop="1" x14ac:dyDescent="0.2">
      <c r="A98" s="27" t="s">
        <v>5</v>
      </c>
      <c r="B98" s="73" t="s">
        <v>6</v>
      </c>
      <c r="C98" s="73" t="s">
        <v>6</v>
      </c>
      <c r="D98" s="73" t="s">
        <v>49</v>
      </c>
      <c r="E98" s="73" t="s">
        <v>50</v>
      </c>
      <c r="F98" s="73" t="s">
        <v>2</v>
      </c>
      <c r="G98" s="73" t="s">
        <v>51</v>
      </c>
      <c r="H98" s="73" t="s">
        <v>52</v>
      </c>
      <c r="I98" s="73" t="s">
        <v>3</v>
      </c>
      <c r="J98" s="73" t="s">
        <v>53</v>
      </c>
      <c r="K98" s="73" t="s">
        <v>54</v>
      </c>
      <c r="L98" s="73" t="s">
        <v>14</v>
      </c>
      <c r="M98" s="147" t="s">
        <v>63</v>
      </c>
      <c r="N98" s="147"/>
      <c r="AA98" s="28" t="s">
        <v>64</v>
      </c>
      <c r="AB98" s="28" t="s">
        <v>55</v>
      </c>
      <c r="AC98" s="86" t="s">
        <v>16</v>
      </c>
      <c r="AD98" s="87" t="s">
        <v>17</v>
      </c>
      <c r="AE98" s="88" t="s">
        <v>18</v>
      </c>
      <c r="AF98" s="89" t="s">
        <v>16</v>
      </c>
      <c r="AG98" s="88" t="s">
        <v>16</v>
      </c>
      <c r="AH98" s="86" t="s">
        <v>169</v>
      </c>
    </row>
    <row r="99" spans="1:34" ht="14.25" thickBot="1" x14ac:dyDescent="0.25">
      <c r="A99" s="29" t="s">
        <v>71</v>
      </c>
      <c r="B99" s="30" t="s">
        <v>20</v>
      </c>
      <c r="C99" s="31" t="s">
        <v>21</v>
      </c>
      <c r="D99" s="30" t="s">
        <v>57</v>
      </c>
      <c r="E99" s="30" t="s">
        <v>57</v>
      </c>
      <c r="F99" s="30" t="s">
        <v>23</v>
      </c>
      <c r="G99" s="30" t="s">
        <v>57</v>
      </c>
      <c r="H99" s="30" t="s">
        <v>57</v>
      </c>
      <c r="I99" s="30" t="s">
        <v>23</v>
      </c>
      <c r="J99" s="30" t="s">
        <v>57</v>
      </c>
      <c r="K99" s="30" t="s">
        <v>57</v>
      </c>
      <c r="L99" s="30" t="s">
        <v>23</v>
      </c>
      <c r="M99" s="30" t="s">
        <v>66</v>
      </c>
      <c r="N99" s="30" t="s">
        <v>67</v>
      </c>
      <c r="AA99" s="31" t="s">
        <v>68</v>
      </c>
      <c r="AB99" s="31" t="s">
        <v>24</v>
      </c>
      <c r="AC99" s="90" t="s">
        <v>6</v>
      </c>
      <c r="AD99" s="91" t="s">
        <v>25</v>
      </c>
      <c r="AE99" s="92" t="s">
        <v>26</v>
      </c>
      <c r="AF99" s="93" t="s">
        <v>27</v>
      </c>
      <c r="AG99" s="92" t="s">
        <v>28</v>
      </c>
      <c r="AH99" s="140" t="s">
        <v>170</v>
      </c>
    </row>
    <row r="100" spans="1:34" ht="13.5" thickTop="1" x14ac:dyDescent="0.2">
      <c r="A100" s="6" t="s">
        <v>29</v>
      </c>
      <c r="B100" s="7">
        <v>42609</v>
      </c>
      <c r="C100" s="7">
        <v>1374</v>
      </c>
      <c r="D100" s="7">
        <v>273</v>
      </c>
      <c r="E100" s="7">
        <v>35</v>
      </c>
      <c r="F100" s="7">
        <v>87</v>
      </c>
      <c r="G100" s="7">
        <v>253</v>
      </c>
      <c r="H100" s="7">
        <v>28</v>
      </c>
      <c r="I100" s="7">
        <v>89</v>
      </c>
      <c r="J100" s="7">
        <v>673</v>
      </c>
      <c r="K100" s="7">
        <v>87</v>
      </c>
      <c r="L100" s="7">
        <v>87</v>
      </c>
      <c r="M100" s="39"/>
      <c r="N100" s="39"/>
      <c r="AA100" s="38">
        <v>27680</v>
      </c>
      <c r="AB100" s="8">
        <f t="shared" ref="AB100:AB111" si="41">AA100/B100</f>
        <v>0.64962801286113259</v>
      </c>
      <c r="AC100" s="94">
        <f t="shared" ref="AC100:AC111" si="42">C100/$C$2</f>
        <v>0.76333333333333331</v>
      </c>
      <c r="AD100" s="95">
        <f t="shared" ref="AD100:AD111" si="43">(C100*D100)/1000</f>
        <v>375.10199999999998</v>
      </c>
      <c r="AE100" s="96">
        <f>(AD100)/$E$3</f>
        <v>0.59539999999999993</v>
      </c>
      <c r="AF100" s="97">
        <f t="shared" ref="AF100:AF111" si="44">(C100*G100)/1000</f>
        <v>347.62200000000001</v>
      </c>
      <c r="AG100" s="96">
        <f>(AF100)/$G$3</f>
        <v>0.64374444444444445</v>
      </c>
      <c r="AH100" s="141">
        <f t="shared" ref="AH100:AH111" si="45">(0.8*C100*G100)/60</f>
        <v>4634.9600000000009</v>
      </c>
    </row>
    <row r="101" spans="1:34" x14ac:dyDescent="0.2">
      <c r="A101" s="6" t="s">
        <v>30</v>
      </c>
      <c r="B101" s="7">
        <v>35957</v>
      </c>
      <c r="C101" s="7">
        <v>1284</v>
      </c>
      <c r="D101" s="7">
        <v>300</v>
      </c>
      <c r="E101" s="7">
        <v>46</v>
      </c>
      <c r="F101" s="7">
        <v>84</v>
      </c>
      <c r="G101" s="7">
        <v>301</v>
      </c>
      <c r="H101" s="7">
        <v>26</v>
      </c>
      <c r="I101" s="7">
        <v>91</v>
      </c>
      <c r="J101" s="7">
        <v>697</v>
      </c>
      <c r="K101" s="7">
        <v>101</v>
      </c>
      <c r="L101" s="7">
        <v>86</v>
      </c>
      <c r="M101" s="7">
        <v>1</v>
      </c>
      <c r="N101" s="7">
        <v>50</v>
      </c>
      <c r="AA101" s="38">
        <v>24820</v>
      </c>
      <c r="AB101" s="8">
        <f t="shared" si="41"/>
        <v>0.69026893233584563</v>
      </c>
      <c r="AC101" s="94">
        <f t="shared" si="42"/>
        <v>0.71333333333333337</v>
      </c>
      <c r="AD101" s="95">
        <f t="shared" si="43"/>
        <v>385.2</v>
      </c>
      <c r="AE101" s="96">
        <f t="shared" ref="AE101:AE113" si="46">(AD101)/$E$3</f>
        <v>0.61142857142857143</v>
      </c>
      <c r="AF101" s="97">
        <f t="shared" si="44"/>
        <v>386.48399999999998</v>
      </c>
      <c r="AG101" s="96">
        <f t="shared" ref="AG101:AG113" si="47">(AF101)/$G$3</f>
        <v>0.71571111111111108</v>
      </c>
      <c r="AH101" s="142">
        <f t="shared" si="45"/>
        <v>5153.12</v>
      </c>
    </row>
    <row r="102" spans="1:34" x14ac:dyDescent="0.2">
      <c r="A102" s="6" t="s">
        <v>31</v>
      </c>
      <c r="B102" s="7">
        <v>41116</v>
      </c>
      <c r="C102" s="7">
        <v>1326</v>
      </c>
      <c r="D102" s="7">
        <v>269</v>
      </c>
      <c r="E102" s="7">
        <v>40</v>
      </c>
      <c r="F102" s="7">
        <v>85</v>
      </c>
      <c r="G102" s="7">
        <v>275</v>
      </c>
      <c r="H102" s="7">
        <v>29</v>
      </c>
      <c r="I102" s="7">
        <v>89</v>
      </c>
      <c r="J102" s="7">
        <v>739</v>
      </c>
      <c r="K102" s="7">
        <v>109</v>
      </c>
      <c r="L102" s="7">
        <v>85</v>
      </c>
      <c r="M102" s="7">
        <v>4</v>
      </c>
      <c r="N102" s="7">
        <v>106</v>
      </c>
      <c r="AA102" s="38">
        <v>27639</v>
      </c>
      <c r="AB102" s="8">
        <f t="shared" si="41"/>
        <v>0.67222006031715142</v>
      </c>
      <c r="AC102" s="94">
        <f t="shared" si="42"/>
        <v>0.73666666666666669</v>
      </c>
      <c r="AD102" s="95">
        <f t="shared" si="43"/>
        <v>356.69400000000002</v>
      </c>
      <c r="AE102" s="96">
        <f t="shared" si="46"/>
        <v>0.56618095238095245</v>
      </c>
      <c r="AF102" s="97">
        <f t="shared" si="44"/>
        <v>364.65</v>
      </c>
      <c r="AG102" s="96">
        <f t="shared" si="47"/>
        <v>0.67527777777777775</v>
      </c>
      <c r="AH102" s="142">
        <f t="shared" si="45"/>
        <v>4862</v>
      </c>
    </row>
    <row r="103" spans="1:34" x14ac:dyDescent="0.2">
      <c r="A103" s="6" t="s">
        <v>32</v>
      </c>
      <c r="B103" s="7">
        <v>41696</v>
      </c>
      <c r="C103" s="7">
        <v>1390</v>
      </c>
      <c r="D103" s="7">
        <v>251</v>
      </c>
      <c r="E103" s="7">
        <v>31</v>
      </c>
      <c r="F103" s="7">
        <v>88</v>
      </c>
      <c r="G103" s="7">
        <v>284</v>
      </c>
      <c r="H103" s="7">
        <v>17</v>
      </c>
      <c r="I103" s="7">
        <v>94</v>
      </c>
      <c r="J103" s="7">
        <v>589</v>
      </c>
      <c r="K103" s="7">
        <v>71</v>
      </c>
      <c r="L103" s="7">
        <v>88</v>
      </c>
      <c r="M103" s="7">
        <v>2</v>
      </c>
      <c r="N103" s="7">
        <v>68</v>
      </c>
      <c r="AA103" s="38">
        <v>25988</v>
      </c>
      <c r="AB103" s="8">
        <f t="shared" si="41"/>
        <v>0.6232732156561781</v>
      </c>
      <c r="AC103" s="94">
        <f t="shared" si="42"/>
        <v>0.77222222222222225</v>
      </c>
      <c r="AD103" s="95">
        <f t="shared" si="43"/>
        <v>348.89</v>
      </c>
      <c r="AE103" s="96">
        <f t="shared" si="46"/>
        <v>0.55379365079365073</v>
      </c>
      <c r="AF103" s="97">
        <f t="shared" si="44"/>
        <v>394.76</v>
      </c>
      <c r="AG103" s="96">
        <f t="shared" si="47"/>
        <v>0.73103703703703704</v>
      </c>
      <c r="AH103" s="142">
        <f t="shared" si="45"/>
        <v>5263.4666666666662</v>
      </c>
    </row>
    <row r="104" spans="1:34" x14ac:dyDescent="0.2">
      <c r="A104" s="6" t="s">
        <v>33</v>
      </c>
      <c r="B104" s="7">
        <v>48537</v>
      </c>
      <c r="C104" s="7">
        <v>1566</v>
      </c>
      <c r="D104" s="7">
        <v>225</v>
      </c>
      <c r="E104" s="7">
        <v>30</v>
      </c>
      <c r="F104" s="7">
        <v>85</v>
      </c>
      <c r="G104" s="7">
        <v>225</v>
      </c>
      <c r="H104" s="7">
        <v>17</v>
      </c>
      <c r="I104" s="7">
        <v>91</v>
      </c>
      <c r="J104" s="7">
        <v>552</v>
      </c>
      <c r="K104" s="7">
        <v>88</v>
      </c>
      <c r="L104" s="7">
        <v>82</v>
      </c>
      <c r="M104" s="7" t="s">
        <v>72</v>
      </c>
      <c r="N104" s="7" t="s">
        <v>72</v>
      </c>
      <c r="AA104" s="38">
        <v>28780</v>
      </c>
      <c r="AB104" s="8">
        <f t="shared" si="41"/>
        <v>0.5929497084698272</v>
      </c>
      <c r="AC104" s="94">
        <f t="shared" si="42"/>
        <v>0.87</v>
      </c>
      <c r="AD104" s="95">
        <f t="shared" si="43"/>
        <v>352.35</v>
      </c>
      <c r="AE104" s="96">
        <f t="shared" si="46"/>
        <v>0.55928571428571427</v>
      </c>
      <c r="AF104" s="97">
        <f t="shared" si="44"/>
        <v>352.35</v>
      </c>
      <c r="AG104" s="96">
        <f t="shared" si="47"/>
        <v>0.65250000000000008</v>
      </c>
      <c r="AH104" s="142">
        <f t="shared" si="45"/>
        <v>4698.0000000000009</v>
      </c>
    </row>
    <row r="105" spans="1:34" x14ac:dyDescent="0.2">
      <c r="A105" s="6" t="s">
        <v>34</v>
      </c>
      <c r="B105" s="7">
        <v>38950</v>
      </c>
      <c r="C105" s="7">
        <v>1298</v>
      </c>
      <c r="D105" s="7">
        <v>232</v>
      </c>
      <c r="E105" s="7">
        <v>51</v>
      </c>
      <c r="F105" s="7">
        <v>78</v>
      </c>
      <c r="G105" s="7">
        <v>291</v>
      </c>
      <c r="H105" s="7">
        <v>16</v>
      </c>
      <c r="I105" s="7">
        <v>94</v>
      </c>
      <c r="J105" s="7">
        <v>744</v>
      </c>
      <c r="K105" s="7">
        <v>103</v>
      </c>
      <c r="L105" s="7">
        <v>87</v>
      </c>
      <c r="M105" s="7" t="s">
        <v>72</v>
      </c>
      <c r="N105" s="7" t="s">
        <v>72</v>
      </c>
      <c r="AA105" s="38">
        <v>27302</v>
      </c>
      <c r="AB105" s="8">
        <f t="shared" si="41"/>
        <v>0.70094993581514764</v>
      </c>
      <c r="AC105" s="94">
        <f t="shared" si="42"/>
        <v>0.72111111111111115</v>
      </c>
      <c r="AD105" s="95">
        <f t="shared" si="43"/>
        <v>301.13600000000002</v>
      </c>
      <c r="AE105" s="96">
        <f t="shared" si="46"/>
        <v>0.47799365079365086</v>
      </c>
      <c r="AF105" s="97">
        <f t="shared" si="44"/>
        <v>377.71800000000002</v>
      </c>
      <c r="AG105" s="96">
        <f t="shared" si="47"/>
        <v>0.69947777777777786</v>
      </c>
      <c r="AH105" s="142">
        <f t="shared" si="45"/>
        <v>5036.2400000000007</v>
      </c>
    </row>
    <row r="106" spans="1:34" x14ac:dyDescent="0.2">
      <c r="A106" s="6" t="s">
        <v>35</v>
      </c>
      <c r="B106" s="7">
        <v>39954</v>
      </c>
      <c r="C106" s="7">
        <v>1289</v>
      </c>
      <c r="D106" s="7">
        <v>261</v>
      </c>
      <c r="E106" s="7">
        <v>50</v>
      </c>
      <c r="F106" s="7">
        <v>79</v>
      </c>
      <c r="G106" s="7">
        <v>252</v>
      </c>
      <c r="H106" s="7">
        <v>20</v>
      </c>
      <c r="I106" s="7">
        <v>92</v>
      </c>
      <c r="J106" s="7">
        <v>613</v>
      </c>
      <c r="K106" s="7">
        <v>129</v>
      </c>
      <c r="L106" s="7">
        <v>79</v>
      </c>
      <c r="M106" s="7" t="s">
        <v>72</v>
      </c>
      <c r="N106" s="7" t="s">
        <v>72</v>
      </c>
      <c r="AA106" s="38">
        <v>27542</v>
      </c>
      <c r="AB106" s="8">
        <f t="shared" si="41"/>
        <v>0.68934274415577912</v>
      </c>
      <c r="AC106" s="94">
        <f t="shared" si="42"/>
        <v>0.71611111111111114</v>
      </c>
      <c r="AD106" s="95">
        <f t="shared" si="43"/>
        <v>336.42899999999997</v>
      </c>
      <c r="AE106" s="96">
        <f t="shared" si="46"/>
        <v>0.53401428571428566</v>
      </c>
      <c r="AF106" s="97">
        <f t="shared" si="44"/>
        <v>324.82799999999997</v>
      </c>
      <c r="AG106" s="96">
        <f t="shared" si="47"/>
        <v>0.60153333333333325</v>
      </c>
      <c r="AH106" s="142">
        <f t="shared" si="45"/>
        <v>4331.04</v>
      </c>
    </row>
    <row r="107" spans="1:34" x14ac:dyDescent="0.2">
      <c r="A107" s="6" t="s">
        <v>36</v>
      </c>
      <c r="B107" s="7">
        <v>41330</v>
      </c>
      <c r="C107" s="7">
        <v>1333</v>
      </c>
      <c r="D107" s="7">
        <v>337</v>
      </c>
      <c r="E107" s="7">
        <v>57</v>
      </c>
      <c r="F107" s="7">
        <v>84</v>
      </c>
      <c r="G107" s="7">
        <v>413</v>
      </c>
      <c r="H107" s="7">
        <v>37</v>
      </c>
      <c r="I107" s="7">
        <v>91</v>
      </c>
      <c r="J107" s="7">
        <v>805</v>
      </c>
      <c r="K107" s="7">
        <v>152</v>
      </c>
      <c r="L107" s="7">
        <v>81</v>
      </c>
      <c r="M107" s="7" t="s">
        <v>72</v>
      </c>
      <c r="N107" s="7" t="s">
        <v>72</v>
      </c>
      <c r="AA107" s="38">
        <v>21938</v>
      </c>
      <c r="AB107" s="8">
        <f t="shared" si="41"/>
        <v>0.5308008710379869</v>
      </c>
      <c r="AC107" s="94">
        <f t="shared" si="42"/>
        <v>0.74055555555555552</v>
      </c>
      <c r="AD107" s="95">
        <f t="shared" si="43"/>
        <v>449.221</v>
      </c>
      <c r="AE107" s="96">
        <f t="shared" si="46"/>
        <v>0.71304920634920632</v>
      </c>
      <c r="AF107" s="97">
        <f t="shared" si="44"/>
        <v>550.529</v>
      </c>
      <c r="AG107" s="96">
        <f t="shared" si="47"/>
        <v>1.0194981481481482</v>
      </c>
      <c r="AH107" s="142">
        <f t="shared" si="45"/>
        <v>7340.3866666666672</v>
      </c>
    </row>
    <row r="108" spans="1:34" x14ac:dyDescent="0.2">
      <c r="A108" s="6" t="s">
        <v>37</v>
      </c>
      <c r="B108" s="7">
        <v>41015</v>
      </c>
      <c r="C108" s="7">
        <v>1367.16</v>
      </c>
      <c r="D108" s="7">
        <v>202</v>
      </c>
      <c r="E108" s="7">
        <v>35</v>
      </c>
      <c r="F108" s="7">
        <v>82</v>
      </c>
      <c r="G108" s="7">
        <v>251</v>
      </c>
      <c r="H108" s="7">
        <v>21</v>
      </c>
      <c r="I108" s="7">
        <v>92</v>
      </c>
      <c r="J108" s="7">
        <v>566</v>
      </c>
      <c r="K108" s="7">
        <v>73</v>
      </c>
      <c r="L108" s="7">
        <v>87</v>
      </c>
      <c r="M108" s="7" t="s">
        <v>72</v>
      </c>
      <c r="N108" s="7" t="s">
        <v>72</v>
      </c>
      <c r="AA108" s="38">
        <v>32186</v>
      </c>
      <c r="AB108" s="8">
        <f t="shared" si="41"/>
        <v>0.78473729123491409</v>
      </c>
      <c r="AC108" s="94">
        <f t="shared" si="42"/>
        <v>0.75953333333333339</v>
      </c>
      <c r="AD108" s="95">
        <f t="shared" si="43"/>
        <v>276.16631999999998</v>
      </c>
      <c r="AE108" s="96">
        <f t="shared" si="46"/>
        <v>0.43835923809523808</v>
      </c>
      <c r="AF108" s="97">
        <f t="shared" si="44"/>
        <v>343.15716000000003</v>
      </c>
      <c r="AG108" s="96">
        <f t="shared" si="47"/>
        <v>0.63547622222222233</v>
      </c>
      <c r="AH108" s="142">
        <f t="shared" si="45"/>
        <v>4575.4287999999997</v>
      </c>
    </row>
    <row r="109" spans="1:34" x14ac:dyDescent="0.2">
      <c r="A109" s="6" t="s">
        <v>38</v>
      </c>
      <c r="B109" s="7">
        <v>41910</v>
      </c>
      <c r="C109" s="7">
        <v>1352</v>
      </c>
      <c r="D109" s="7">
        <v>244</v>
      </c>
      <c r="E109" s="7">
        <v>23</v>
      </c>
      <c r="F109" s="7">
        <f>100-(E109*100/D109)</f>
        <v>90.573770491803273</v>
      </c>
      <c r="G109" s="7">
        <v>283</v>
      </c>
      <c r="H109" s="7">
        <v>18</v>
      </c>
      <c r="I109" s="7">
        <v>93</v>
      </c>
      <c r="J109" s="7">
        <v>699</v>
      </c>
      <c r="K109" s="7">
        <v>69</v>
      </c>
      <c r="L109" s="7">
        <v>90</v>
      </c>
      <c r="M109" s="7" t="s">
        <v>72</v>
      </c>
      <c r="N109" s="7" t="s">
        <v>72</v>
      </c>
      <c r="AA109" s="38">
        <v>31050</v>
      </c>
      <c r="AB109" s="8">
        <f t="shared" si="41"/>
        <v>0.74087329992841799</v>
      </c>
      <c r="AC109" s="94">
        <f t="shared" si="42"/>
        <v>0.75111111111111106</v>
      </c>
      <c r="AD109" s="95">
        <f t="shared" si="43"/>
        <v>329.88799999999998</v>
      </c>
      <c r="AE109" s="96">
        <f t="shared" si="46"/>
        <v>0.523631746031746</v>
      </c>
      <c r="AF109" s="97">
        <f t="shared" si="44"/>
        <v>382.61599999999999</v>
      </c>
      <c r="AG109" s="96">
        <f t="shared" si="47"/>
        <v>0.70854814814814815</v>
      </c>
      <c r="AH109" s="142">
        <f t="shared" si="45"/>
        <v>5101.5466666666671</v>
      </c>
    </row>
    <row r="110" spans="1:34" x14ac:dyDescent="0.2">
      <c r="A110" s="6" t="s">
        <v>39</v>
      </c>
      <c r="B110" s="7">
        <v>34733</v>
      </c>
      <c r="C110" s="7">
        <v>1158</v>
      </c>
      <c r="D110" s="7">
        <v>295</v>
      </c>
      <c r="E110" s="7">
        <v>40</v>
      </c>
      <c r="F110" s="7">
        <v>87</v>
      </c>
      <c r="G110" s="7">
        <v>284</v>
      </c>
      <c r="H110" s="7">
        <v>26</v>
      </c>
      <c r="I110" s="7">
        <v>91</v>
      </c>
      <c r="J110" s="7">
        <v>691</v>
      </c>
      <c r="K110" s="7">
        <v>119</v>
      </c>
      <c r="L110" s="7">
        <v>83</v>
      </c>
      <c r="M110" s="7" t="s">
        <v>72</v>
      </c>
      <c r="N110" s="7" t="s">
        <v>72</v>
      </c>
      <c r="AA110" s="38">
        <v>27564</v>
      </c>
      <c r="AB110" s="8">
        <f t="shared" si="41"/>
        <v>0.79359686753231795</v>
      </c>
      <c r="AC110" s="94">
        <f t="shared" si="42"/>
        <v>0.64333333333333331</v>
      </c>
      <c r="AD110" s="95">
        <f t="shared" si="43"/>
        <v>341.61</v>
      </c>
      <c r="AE110" s="96">
        <f t="shared" si="46"/>
        <v>0.5422380952380953</v>
      </c>
      <c r="AF110" s="97">
        <f t="shared" si="44"/>
        <v>328.87200000000001</v>
      </c>
      <c r="AG110" s="96">
        <f t="shared" si="47"/>
        <v>0.60902222222222224</v>
      </c>
      <c r="AH110" s="142">
        <f t="shared" si="45"/>
        <v>4384.9600000000009</v>
      </c>
    </row>
    <row r="111" spans="1:34" ht="13.5" thickBot="1" x14ac:dyDescent="0.25">
      <c r="A111" s="6" t="s">
        <v>40</v>
      </c>
      <c r="B111" s="7">
        <v>36666</v>
      </c>
      <c r="C111" s="7">
        <v>1183</v>
      </c>
      <c r="D111" s="7">
        <v>243</v>
      </c>
      <c r="E111" s="7">
        <v>22</v>
      </c>
      <c r="F111" s="7">
        <v>91</v>
      </c>
      <c r="G111" s="7">
        <v>256</v>
      </c>
      <c r="H111" s="7">
        <v>25</v>
      </c>
      <c r="I111" s="7">
        <v>90</v>
      </c>
      <c r="J111" s="7">
        <v>630</v>
      </c>
      <c r="K111" s="7">
        <v>125</v>
      </c>
      <c r="L111" s="7">
        <v>78</v>
      </c>
      <c r="M111" s="40" t="s">
        <v>72</v>
      </c>
      <c r="N111" s="40" t="s">
        <v>72</v>
      </c>
      <c r="AA111" s="38">
        <v>33184</v>
      </c>
      <c r="AB111" s="8">
        <f t="shared" si="41"/>
        <v>0.90503463699339992</v>
      </c>
      <c r="AC111" s="94">
        <f t="shared" si="42"/>
        <v>0.65722222222222226</v>
      </c>
      <c r="AD111" s="95">
        <f t="shared" si="43"/>
        <v>287.46899999999999</v>
      </c>
      <c r="AE111" s="96">
        <f t="shared" si="46"/>
        <v>0.45629999999999998</v>
      </c>
      <c r="AF111" s="97">
        <f t="shared" si="44"/>
        <v>302.84800000000001</v>
      </c>
      <c r="AG111" s="96">
        <f t="shared" si="47"/>
        <v>0.56082962962962968</v>
      </c>
      <c r="AH111" s="142">
        <f t="shared" si="45"/>
        <v>4037.9733333333338</v>
      </c>
    </row>
    <row r="112" spans="1:34" ht="13.5" thickTop="1" x14ac:dyDescent="0.2">
      <c r="A112" s="9" t="s">
        <v>73</v>
      </c>
      <c r="B112" s="47">
        <f t="shared" ref="B112:J112" si="48">SUM(B100:B111)</f>
        <v>484473</v>
      </c>
      <c r="C112" s="10">
        <f t="shared" si="48"/>
        <v>15920.16</v>
      </c>
      <c r="D112" s="10">
        <f t="shared" si="48"/>
        <v>3132</v>
      </c>
      <c r="E112" s="10">
        <f>SUM(E100:E111)</f>
        <v>460</v>
      </c>
      <c r="F112" s="10">
        <f>SUM(F100:F111)</f>
        <v>1020.5737704918033</v>
      </c>
      <c r="G112" s="10">
        <f>SUM(G100:G111)</f>
        <v>3368</v>
      </c>
      <c r="H112" s="10">
        <f>SUM(H100:H111)</f>
        <v>280</v>
      </c>
      <c r="I112" s="10">
        <f>SUM(I100:I111)</f>
        <v>1097</v>
      </c>
      <c r="J112" s="10">
        <f t="shared" si="48"/>
        <v>7998</v>
      </c>
      <c r="K112" s="10">
        <f>SUM(K100:K111)</f>
        <v>1226</v>
      </c>
      <c r="L112" s="10">
        <f>SUM(L100:L111)</f>
        <v>1013</v>
      </c>
      <c r="M112" s="10">
        <f>SUM(M100:M111)</f>
        <v>7</v>
      </c>
      <c r="N112" s="10">
        <f>SUM(N100:N111)</f>
        <v>224</v>
      </c>
      <c r="AA112" s="10">
        <f>SUM(AA100:AA111)</f>
        <v>335673</v>
      </c>
      <c r="AB112" s="36">
        <f>SUM(AB100:AB111)</f>
        <v>8.3736755763380977</v>
      </c>
      <c r="AC112" s="98"/>
      <c r="AD112" s="99"/>
      <c r="AE112" s="100"/>
      <c r="AF112" s="101"/>
      <c r="AG112" s="100"/>
      <c r="AH112" s="131"/>
    </row>
    <row r="113" spans="1:34" ht="13.5" thickBot="1" x14ac:dyDescent="0.25">
      <c r="A113" s="12" t="s">
        <v>74</v>
      </c>
      <c r="B113" s="146">
        <f>AVERAGE(B100:B111)</f>
        <v>40372.75</v>
      </c>
      <c r="C113" s="13">
        <f t="shared" ref="C113:J113" si="49">AVERAGE(C100:C111)</f>
        <v>1326.68</v>
      </c>
      <c r="D113" s="13">
        <f t="shared" si="49"/>
        <v>261</v>
      </c>
      <c r="E113" s="13">
        <f>AVERAGE(E100:E111)</f>
        <v>38.333333333333336</v>
      </c>
      <c r="F113" s="13">
        <f>AVERAGE(F100:F111)</f>
        <v>85.047814207650276</v>
      </c>
      <c r="G113" s="13">
        <f>AVERAGE(G100:G111)</f>
        <v>280.66666666666669</v>
      </c>
      <c r="H113" s="13">
        <f>AVERAGE(H100:H111)</f>
        <v>23.333333333333332</v>
      </c>
      <c r="I113" s="13">
        <f>AVERAGE(I100:I111)</f>
        <v>91.416666666666671</v>
      </c>
      <c r="J113" s="13">
        <f t="shared" si="49"/>
        <v>666.5</v>
      </c>
      <c r="K113" s="13">
        <f>AVERAGE(K100:K111)</f>
        <v>102.16666666666667</v>
      </c>
      <c r="L113" s="13">
        <f>AVERAGE(L100:L111)</f>
        <v>84.416666666666671</v>
      </c>
      <c r="M113" s="13"/>
      <c r="N113" s="13"/>
      <c r="AA113" s="13">
        <f>AVERAGE(AA100:AA111)</f>
        <v>27972.75</v>
      </c>
      <c r="AB113" s="37">
        <f>AVERAGE(AB100:AB111)</f>
        <v>0.69780629802817484</v>
      </c>
      <c r="AC113" s="94">
        <f>C113/$C$2</f>
        <v>0.7370444444444445</v>
      </c>
      <c r="AD113" s="95">
        <f>(C113*D113)/1000</f>
        <v>346.26348000000002</v>
      </c>
      <c r="AE113" s="96">
        <f t="shared" si="46"/>
        <v>0.54962457142857146</v>
      </c>
      <c r="AF113" s="97">
        <f>(C113*G113)/1000</f>
        <v>372.35485333333338</v>
      </c>
      <c r="AG113" s="96">
        <f t="shared" si="47"/>
        <v>0.68954602469135806</v>
      </c>
      <c r="AH113" s="132">
        <f>AVERAGE(AH100:AH111)</f>
        <v>4951.5935111111112</v>
      </c>
    </row>
    <row r="114" spans="1:34" ht="13.5" thickTop="1" x14ac:dyDescent="0.2"/>
    <row r="116" spans="1:34" ht="13.5" thickBot="1" x14ac:dyDescent="0.25"/>
    <row r="117" spans="1:34" ht="13.5" thickTop="1" x14ac:dyDescent="0.2">
      <c r="A117" s="27" t="s">
        <v>5</v>
      </c>
      <c r="B117" s="73" t="s">
        <v>6</v>
      </c>
      <c r="C117" s="73" t="s">
        <v>6</v>
      </c>
      <c r="D117" s="73" t="s">
        <v>49</v>
      </c>
      <c r="E117" s="73" t="s">
        <v>50</v>
      </c>
      <c r="F117" s="45" t="s">
        <v>2</v>
      </c>
      <c r="G117" s="73" t="s">
        <v>51</v>
      </c>
      <c r="H117" s="73" t="s">
        <v>52</v>
      </c>
      <c r="I117" s="45" t="s">
        <v>3</v>
      </c>
      <c r="J117" s="73" t="s">
        <v>53</v>
      </c>
      <c r="K117" s="73" t="s">
        <v>54</v>
      </c>
      <c r="L117" s="45" t="s">
        <v>14</v>
      </c>
      <c r="M117" s="148" t="s">
        <v>63</v>
      </c>
      <c r="N117" s="149"/>
      <c r="O117" s="73" t="s">
        <v>75</v>
      </c>
      <c r="P117" s="73" t="s">
        <v>76</v>
      </c>
      <c r="U117" s="73" t="s">
        <v>77</v>
      </c>
      <c r="V117" s="73" t="s">
        <v>78</v>
      </c>
      <c r="W117" s="84"/>
      <c r="AA117" s="28" t="s">
        <v>64</v>
      </c>
      <c r="AB117" s="28" t="s">
        <v>55</v>
      </c>
      <c r="AC117" s="86" t="s">
        <v>16</v>
      </c>
      <c r="AD117" s="87" t="s">
        <v>17</v>
      </c>
      <c r="AE117" s="88" t="s">
        <v>18</v>
      </c>
      <c r="AF117" s="89" t="s">
        <v>16</v>
      </c>
      <c r="AG117" s="88" t="s">
        <v>16</v>
      </c>
      <c r="AH117" s="86" t="s">
        <v>169</v>
      </c>
    </row>
    <row r="118" spans="1:34" ht="14.25" thickBot="1" x14ac:dyDescent="0.25">
      <c r="A118" s="29" t="s">
        <v>79</v>
      </c>
      <c r="B118" s="30" t="s">
        <v>20</v>
      </c>
      <c r="C118" s="31" t="s">
        <v>21</v>
      </c>
      <c r="D118" s="30" t="s">
        <v>57</v>
      </c>
      <c r="E118" s="30" t="s">
        <v>57</v>
      </c>
      <c r="F118" s="46" t="s">
        <v>23</v>
      </c>
      <c r="G118" s="30" t="s">
        <v>57</v>
      </c>
      <c r="H118" s="30" t="s">
        <v>57</v>
      </c>
      <c r="I118" s="46" t="s">
        <v>23</v>
      </c>
      <c r="J118" s="30" t="s">
        <v>57</v>
      </c>
      <c r="K118" s="30" t="s">
        <v>57</v>
      </c>
      <c r="L118" s="46" t="s">
        <v>23</v>
      </c>
      <c r="M118" s="30" t="s">
        <v>66</v>
      </c>
      <c r="N118" s="30" t="s">
        <v>67</v>
      </c>
      <c r="O118" s="30"/>
      <c r="P118" s="30"/>
      <c r="U118" s="30"/>
      <c r="V118" s="30"/>
      <c r="W118" s="84"/>
      <c r="AA118" s="31" t="s">
        <v>68</v>
      </c>
      <c r="AB118" s="31" t="s">
        <v>24</v>
      </c>
      <c r="AC118" s="90" t="s">
        <v>6</v>
      </c>
      <c r="AD118" s="91" t="s">
        <v>25</v>
      </c>
      <c r="AE118" s="92" t="s">
        <v>26</v>
      </c>
      <c r="AF118" s="93" t="s">
        <v>27</v>
      </c>
      <c r="AG118" s="92" t="s">
        <v>28</v>
      </c>
      <c r="AH118" s="140" t="s">
        <v>170</v>
      </c>
    </row>
    <row r="119" spans="1:34" ht="13.5" thickTop="1" x14ac:dyDescent="0.2">
      <c r="A119" s="6" t="s">
        <v>29</v>
      </c>
      <c r="B119" s="7">
        <v>35187</v>
      </c>
      <c r="C119" s="7">
        <v>1135</v>
      </c>
      <c r="D119" s="7">
        <v>276</v>
      </c>
      <c r="E119" s="7">
        <v>34</v>
      </c>
      <c r="F119" s="7">
        <v>87</v>
      </c>
      <c r="G119" s="7">
        <v>280</v>
      </c>
      <c r="H119" s="7">
        <v>30</v>
      </c>
      <c r="I119" s="7">
        <v>89</v>
      </c>
      <c r="J119" s="7">
        <v>761</v>
      </c>
      <c r="K119" s="7">
        <v>148</v>
      </c>
      <c r="L119" s="7">
        <v>81</v>
      </c>
      <c r="M119" s="39" t="s">
        <v>72</v>
      </c>
      <c r="N119" s="39" t="s">
        <v>72</v>
      </c>
      <c r="O119" s="43">
        <v>7.4</v>
      </c>
      <c r="P119" s="43">
        <v>7.24</v>
      </c>
      <c r="U119" s="43">
        <v>1.125</v>
      </c>
      <c r="V119" s="43">
        <v>1.212</v>
      </c>
      <c r="W119" s="85"/>
      <c r="AA119" s="7">
        <v>35476</v>
      </c>
      <c r="AB119" s="8">
        <f t="shared" ref="AB119:AB130" si="50">AA119/B119</f>
        <v>1.0082132605791911</v>
      </c>
      <c r="AC119" s="94">
        <f t="shared" ref="AC119:AC130" si="51">C119/$C$2</f>
        <v>0.63055555555555554</v>
      </c>
      <c r="AD119" s="95">
        <f t="shared" ref="AD119:AD130" si="52">(C119*D119)/1000</f>
        <v>313.26</v>
      </c>
      <c r="AE119" s="96">
        <f>(AD119)/$E$3</f>
        <v>0.4972380952380952</v>
      </c>
      <c r="AF119" s="97">
        <f t="shared" ref="AF119:AF130" si="53">(C119*G119)/1000</f>
        <v>317.8</v>
      </c>
      <c r="AG119" s="96">
        <f>(AF119)/$G$3</f>
        <v>0.58851851851851855</v>
      </c>
      <c r="AH119" s="141">
        <f t="shared" ref="AH119:AH130" si="54">(0.8*C119*G119)/60</f>
        <v>4237.333333333333</v>
      </c>
    </row>
    <row r="120" spans="1:34" x14ac:dyDescent="0.2">
      <c r="A120" s="6" t="s">
        <v>30</v>
      </c>
      <c r="B120" s="7">
        <v>33548</v>
      </c>
      <c r="C120" s="7">
        <v>1198</v>
      </c>
      <c r="D120" s="7">
        <v>274</v>
      </c>
      <c r="E120" s="7">
        <v>44</v>
      </c>
      <c r="F120" s="7">
        <v>84</v>
      </c>
      <c r="G120" s="7">
        <v>292</v>
      </c>
      <c r="H120" s="7">
        <v>48</v>
      </c>
      <c r="I120" s="7">
        <v>83</v>
      </c>
      <c r="J120" s="7">
        <v>800</v>
      </c>
      <c r="K120" s="7">
        <v>161</v>
      </c>
      <c r="L120" s="7">
        <v>78</v>
      </c>
      <c r="M120" s="7" t="s">
        <v>72</v>
      </c>
      <c r="N120" s="7" t="s">
        <v>72</v>
      </c>
      <c r="O120" s="43">
        <v>7.46</v>
      </c>
      <c r="P120" s="43">
        <v>7.35</v>
      </c>
      <c r="U120" s="43">
        <v>1.21</v>
      </c>
      <c r="V120" s="43">
        <v>1.26</v>
      </c>
      <c r="W120" s="85"/>
      <c r="AA120" s="7">
        <v>30184</v>
      </c>
      <c r="AB120" s="8">
        <f t="shared" si="50"/>
        <v>0.89972576606653154</v>
      </c>
      <c r="AC120" s="94">
        <f t="shared" si="51"/>
        <v>0.66555555555555557</v>
      </c>
      <c r="AD120" s="95">
        <f t="shared" si="52"/>
        <v>328.25200000000001</v>
      </c>
      <c r="AE120" s="96">
        <f t="shared" ref="AE120:AE132" si="55">(AD120)/$E$3</f>
        <v>0.52103492063492063</v>
      </c>
      <c r="AF120" s="97">
        <f t="shared" si="53"/>
        <v>349.81599999999997</v>
      </c>
      <c r="AG120" s="96">
        <f t="shared" ref="AG120:AG132" si="56">(AF120)/$G$3</f>
        <v>0.64780740740740739</v>
      </c>
      <c r="AH120" s="142">
        <f t="shared" si="54"/>
        <v>4664.213333333334</v>
      </c>
    </row>
    <row r="121" spans="1:34" x14ac:dyDescent="0.2">
      <c r="A121" s="6" t="s">
        <v>31</v>
      </c>
      <c r="B121" s="7">
        <v>32974</v>
      </c>
      <c r="C121" s="7">
        <v>1064</v>
      </c>
      <c r="D121" s="7">
        <v>328</v>
      </c>
      <c r="E121" s="7">
        <v>38</v>
      </c>
      <c r="F121" s="7">
        <v>88</v>
      </c>
      <c r="G121" s="7">
        <v>323</v>
      </c>
      <c r="H121" s="7">
        <v>30</v>
      </c>
      <c r="I121" s="7">
        <v>90</v>
      </c>
      <c r="J121" s="7">
        <v>776</v>
      </c>
      <c r="K121" s="7">
        <v>142</v>
      </c>
      <c r="L121" s="7">
        <v>82</v>
      </c>
      <c r="M121" s="7" t="s">
        <v>72</v>
      </c>
      <c r="N121" s="7" t="s">
        <v>72</v>
      </c>
      <c r="O121" s="43">
        <v>7.46</v>
      </c>
      <c r="P121" s="43">
        <v>7.6</v>
      </c>
      <c r="U121" s="43">
        <v>1.26</v>
      </c>
      <c r="V121" s="43">
        <v>1.46</v>
      </c>
      <c r="W121" s="85"/>
      <c r="AA121" s="7">
        <v>34005</v>
      </c>
      <c r="AB121" s="8">
        <f t="shared" si="50"/>
        <v>1.0312670588948869</v>
      </c>
      <c r="AC121" s="94">
        <f t="shared" si="51"/>
        <v>0.59111111111111114</v>
      </c>
      <c r="AD121" s="95">
        <f t="shared" si="52"/>
        <v>348.99200000000002</v>
      </c>
      <c r="AE121" s="96">
        <f t="shared" si="55"/>
        <v>0.55395555555555553</v>
      </c>
      <c r="AF121" s="97">
        <f t="shared" si="53"/>
        <v>343.67200000000003</v>
      </c>
      <c r="AG121" s="96">
        <f t="shared" si="56"/>
        <v>0.63642962962962968</v>
      </c>
      <c r="AH121" s="142">
        <f t="shared" si="54"/>
        <v>4582.293333333334</v>
      </c>
    </row>
    <row r="122" spans="1:34" x14ac:dyDescent="0.2">
      <c r="A122" s="6" t="s">
        <v>32</v>
      </c>
      <c r="B122" s="7">
        <v>33049</v>
      </c>
      <c r="C122" s="7">
        <v>1102</v>
      </c>
      <c r="D122" s="7">
        <v>315</v>
      </c>
      <c r="E122" s="7">
        <v>34</v>
      </c>
      <c r="F122" s="7">
        <v>88</v>
      </c>
      <c r="G122" s="7">
        <v>256</v>
      </c>
      <c r="H122" s="7">
        <v>30</v>
      </c>
      <c r="I122" s="7">
        <v>88</v>
      </c>
      <c r="J122" s="7">
        <v>723</v>
      </c>
      <c r="K122" s="7">
        <v>128</v>
      </c>
      <c r="L122" s="7">
        <v>82</v>
      </c>
      <c r="M122" s="7" t="s">
        <v>72</v>
      </c>
      <c r="N122" s="7" t="s">
        <v>72</v>
      </c>
      <c r="O122" s="43">
        <v>7.43</v>
      </c>
      <c r="P122" s="43">
        <v>7.39</v>
      </c>
      <c r="U122" s="43">
        <v>1.22</v>
      </c>
      <c r="V122" s="43">
        <v>1.28</v>
      </c>
      <c r="W122" s="85"/>
      <c r="AA122" s="7">
        <v>32654</v>
      </c>
      <c r="AB122" s="8">
        <f t="shared" si="50"/>
        <v>0.98804804986535144</v>
      </c>
      <c r="AC122" s="94">
        <f t="shared" si="51"/>
        <v>0.61222222222222222</v>
      </c>
      <c r="AD122" s="95">
        <f t="shared" si="52"/>
        <v>347.13</v>
      </c>
      <c r="AE122" s="96">
        <f t="shared" si="55"/>
        <v>0.55100000000000005</v>
      </c>
      <c r="AF122" s="97">
        <f t="shared" si="53"/>
        <v>282.11200000000002</v>
      </c>
      <c r="AG122" s="96">
        <f t="shared" si="56"/>
        <v>0.52242962962962969</v>
      </c>
      <c r="AH122" s="142">
        <f t="shared" si="54"/>
        <v>3761.4933333333333</v>
      </c>
    </row>
    <row r="123" spans="1:34" x14ac:dyDescent="0.2">
      <c r="A123" s="6" t="s">
        <v>33</v>
      </c>
      <c r="B123" s="7">
        <v>37887</v>
      </c>
      <c r="C123" s="7">
        <v>1222</v>
      </c>
      <c r="D123" s="7">
        <v>313</v>
      </c>
      <c r="E123" s="7">
        <v>42</v>
      </c>
      <c r="F123" s="7">
        <v>86</v>
      </c>
      <c r="G123" s="7">
        <v>300</v>
      </c>
      <c r="H123" s="7">
        <v>32</v>
      </c>
      <c r="I123" s="7">
        <v>89</v>
      </c>
      <c r="J123" s="7">
        <v>757</v>
      </c>
      <c r="K123" s="7">
        <v>135</v>
      </c>
      <c r="L123" s="7">
        <v>82</v>
      </c>
      <c r="M123" s="7" t="s">
        <v>72</v>
      </c>
      <c r="N123" s="7" t="s">
        <v>72</v>
      </c>
      <c r="O123" s="43">
        <v>7.45</v>
      </c>
      <c r="P123" s="43">
        <v>7.45</v>
      </c>
      <c r="U123" s="43">
        <v>1.34</v>
      </c>
      <c r="V123" s="43">
        <v>1.39</v>
      </c>
      <c r="W123" s="85"/>
      <c r="AA123" s="7">
        <v>32658</v>
      </c>
      <c r="AB123" s="8">
        <f t="shared" si="50"/>
        <v>0.86198432179903395</v>
      </c>
      <c r="AC123" s="94">
        <f t="shared" si="51"/>
        <v>0.67888888888888888</v>
      </c>
      <c r="AD123" s="95">
        <f t="shared" si="52"/>
        <v>382.48599999999999</v>
      </c>
      <c r="AE123" s="96">
        <f t="shared" si="55"/>
        <v>0.60712063492063495</v>
      </c>
      <c r="AF123" s="97">
        <f t="shared" si="53"/>
        <v>366.6</v>
      </c>
      <c r="AG123" s="96">
        <f t="shared" si="56"/>
        <v>0.67888888888888899</v>
      </c>
      <c r="AH123" s="142">
        <f t="shared" si="54"/>
        <v>4888</v>
      </c>
    </row>
    <row r="124" spans="1:34" x14ac:dyDescent="0.2">
      <c r="A124" s="6" t="s">
        <v>34</v>
      </c>
      <c r="B124" s="7">
        <v>33467</v>
      </c>
      <c r="C124" s="7">
        <v>1116</v>
      </c>
      <c r="D124" s="7">
        <v>255</v>
      </c>
      <c r="E124" s="7">
        <v>46</v>
      </c>
      <c r="F124" s="7">
        <v>82</v>
      </c>
      <c r="G124" s="7">
        <v>268</v>
      </c>
      <c r="H124" s="7">
        <v>32</v>
      </c>
      <c r="I124" s="7">
        <v>88</v>
      </c>
      <c r="J124" s="7">
        <v>639</v>
      </c>
      <c r="K124" s="7">
        <v>103</v>
      </c>
      <c r="L124" s="7">
        <v>84</v>
      </c>
      <c r="M124" s="7" t="s">
        <v>72</v>
      </c>
      <c r="N124" s="7" t="s">
        <v>72</v>
      </c>
      <c r="O124" s="43">
        <v>7.45</v>
      </c>
      <c r="P124" s="43">
        <v>7.35</v>
      </c>
      <c r="U124" s="43">
        <v>1.27</v>
      </c>
      <c r="V124" s="43">
        <v>1.25</v>
      </c>
      <c r="W124" s="85"/>
      <c r="AA124" s="7">
        <v>30591</v>
      </c>
      <c r="AB124" s="8">
        <f t="shared" si="50"/>
        <v>0.91406460095018971</v>
      </c>
      <c r="AC124" s="94">
        <f t="shared" si="51"/>
        <v>0.62</v>
      </c>
      <c r="AD124" s="95">
        <f t="shared" si="52"/>
        <v>284.58</v>
      </c>
      <c r="AE124" s="96">
        <f t="shared" si="55"/>
        <v>0.45171428571428568</v>
      </c>
      <c r="AF124" s="97">
        <f t="shared" si="53"/>
        <v>299.08800000000002</v>
      </c>
      <c r="AG124" s="96">
        <f t="shared" si="56"/>
        <v>0.55386666666666673</v>
      </c>
      <c r="AH124" s="142">
        <f t="shared" si="54"/>
        <v>3987.8400000000006</v>
      </c>
    </row>
    <row r="125" spans="1:34" x14ac:dyDescent="0.2">
      <c r="A125" s="6" t="s">
        <v>35</v>
      </c>
      <c r="B125" s="7">
        <v>33478</v>
      </c>
      <c r="C125" s="7">
        <v>1080</v>
      </c>
      <c r="D125" s="7">
        <v>256</v>
      </c>
      <c r="E125" s="7">
        <v>51</v>
      </c>
      <c r="F125" s="7">
        <v>80</v>
      </c>
      <c r="G125" s="7">
        <v>248</v>
      </c>
      <c r="H125" s="7">
        <v>29</v>
      </c>
      <c r="I125" s="7">
        <v>88</v>
      </c>
      <c r="J125" s="7">
        <v>645</v>
      </c>
      <c r="K125" s="7">
        <v>125</v>
      </c>
      <c r="L125" s="7">
        <v>81</v>
      </c>
      <c r="M125" s="7" t="s">
        <v>72</v>
      </c>
      <c r="N125" s="7" t="s">
        <v>72</v>
      </c>
      <c r="O125" s="43">
        <v>7.23</v>
      </c>
      <c r="P125" s="43">
        <v>7.31</v>
      </c>
      <c r="U125" s="43">
        <v>1.19</v>
      </c>
      <c r="V125" s="43">
        <v>1.24</v>
      </c>
      <c r="W125" s="85"/>
      <c r="AA125" s="7">
        <v>27486</v>
      </c>
      <c r="AB125" s="8">
        <f t="shared" si="50"/>
        <v>0.82101678714379589</v>
      </c>
      <c r="AC125" s="94">
        <f t="shared" si="51"/>
        <v>0.6</v>
      </c>
      <c r="AD125" s="95">
        <f t="shared" si="52"/>
        <v>276.48</v>
      </c>
      <c r="AE125" s="96">
        <f t="shared" si="55"/>
        <v>0.43885714285714289</v>
      </c>
      <c r="AF125" s="97">
        <f t="shared" si="53"/>
        <v>267.83999999999997</v>
      </c>
      <c r="AG125" s="96">
        <f t="shared" si="56"/>
        <v>0.49599999999999994</v>
      </c>
      <c r="AH125" s="142">
        <f t="shared" si="54"/>
        <v>3571.2</v>
      </c>
    </row>
    <row r="126" spans="1:34" x14ac:dyDescent="0.2">
      <c r="A126" s="6" t="s">
        <v>36</v>
      </c>
      <c r="B126" s="7">
        <v>33518</v>
      </c>
      <c r="C126" s="7">
        <v>1081</v>
      </c>
      <c r="D126" s="7">
        <v>299</v>
      </c>
      <c r="E126" s="7">
        <v>34</v>
      </c>
      <c r="F126" s="7">
        <v>89</v>
      </c>
      <c r="G126" s="7">
        <v>268</v>
      </c>
      <c r="H126" s="7">
        <v>31</v>
      </c>
      <c r="I126" s="7">
        <v>88</v>
      </c>
      <c r="J126" s="7">
        <v>708</v>
      </c>
      <c r="K126" s="7">
        <v>81</v>
      </c>
      <c r="L126" s="7">
        <v>88</v>
      </c>
      <c r="M126" s="7" t="s">
        <v>72</v>
      </c>
      <c r="N126" s="7" t="s">
        <v>72</v>
      </c>
      <c r="O126" s="43">
        <v>7.38</v>
      </c>
      <c r="P126" s="43">
        <v>7.32</v>
      </c>
      <c r="U126" s="43">
        <v>1.47</v>
      </c>
      <c r="V126" s="43">
        <v>1.32</v>
      </c>
      <c r="W126" s="85"/>
      <c r="AA126" s="7">
        <v>32588</v>
      </c>
      <c r="AB126" s="8">
        <f t="shared" si="50"/>
        <v>0.97225371442210151</v>
      </c>
      <c r="AC126" s="94">
        <f t="shared" si="51"/>
        <v>0.60055555555555551</v>
      </c>
      <c r="AD126" s="95">
        <f t="shared" si="52"/>
        <v>323.21899999999999</v>
      </c>
      <c r="AE126" s="96">
        <f t="shared" si="55"/>
        <v>0.51304603174603169</v>
      </c>
      <c r="AF126" s="97">
        <f t="shared" si="53"/>
        <v>289.70800000000003</v>
      </c>
      <c r="AG126" s="96">
        <f t="shared" si="56"/>
        <v>0.53649629629629636</v>
      </c>
      <c r="AH126" s="142">
        <f t="shared" si="54"/>
        <v>3862.7733333333335</v>
      </c>
    </row>
    <row r="127" spans="1:34" x14ac:dyDescent="0.2">
      <c r="A127" s="6" t="s">
        <v>37</v>
      </c>
      <c r="B127" s="7">
        <v>31310</v>
      </c>
      <c r="C127" s="7">
        <v>1044</v>
      </c>
      <c r="D127" s="7">
        <v>257</v>
      </c>
      <c r="E127" s="7">
        <v>39</v>
      </c>
      <c r="F127" s="7">
        <v>85</v>
      </c>
      <c r="G127" s="7">
        <v>268</v>
      </c>
      <c r="H127" s="7">
        <v>25</v>
      </c>
      <c r="I127" s="7">
        <v>91</v>
      </c>
      <c r="J127" s="7">
        <v>776</v>
      </c>
      <c r="K127" s="7">
        <v>78</v>
      </c>
      <c r="L127" s="7">
        <v>89</v>
      </c>
      <c r="M127" s="7" t="s">
        <v>72</v>
      </c>
      <c r="N127" s="7" t="s">
        <v>72</v>
      </c>
      <c r="O127" s="43">
        <v>7.4</v>
      </c>
      <c r="P127" s="43">
        <v>7.36</v>
      </c>
      <c r="U127" s="43">
        <v>1.1299999999999999</v>
      </c>
      <c r="V127" s="43">
        <v>1.06</v>
      </c>
      <c r="W127" s="85"/>
      <c r="AA127" s="7">
        <v>28696</v>
      </c>
      <c r="AB127" s="8">
        <f t="shared" si="50"/>
        <v>0.91651229639092946</v>
      </c>
      <c r="AC127" s="94">
        <f t="shared" si="51"/>
        <v>0.57999999999999996</v>
      </c>
      <c r="AD127" s="95">
        <f t="shared" si="52"/>
        <v>268.30799999999999</v>
      </c>
      <c r="AE127" s="96">
        <f t="shared" si="55"/>
        <v>0.42588571428571426</v>
      </c>
      <c r="AF127" s="97">
        <f t="shared" si="53"/>
        <v>279.79199999999997</v>
      </c>
      <c r="AG127" s="96">
        <f t="shared" si="56"/>
        <v>0.51813333333333333</v>
      </c>
      <c r="AH127" s="142">
        <f t="shared" si="54"/>
        <v>3730.56</v>
      </c>
    </row>
    <row r="128" spans="1:34" x14ac:dyDescent="0.2">
      <c r="A128" s="6" t="s">
        <v>38</v>
      </c>
      <c r="B128" s="7">
        <v>32830</v>
      </c>
      <c r="C128" s="7">
        <v>1059</v>
      </c>
      <c r="D128" s="7">
        <v>230</v>
      </c>
      <c r="E128" s="7">
        <v>27</v>
      </c>
      <c r="F128" s="7">
        <v>88</v>
      </c>
      <c r="G128" s="7">
        <v>243</v>
      </c>
      <c r="H128" s="7">
        <v>17</v>
      </c>
      <c r="I128" s="7">
        <v>93</v>
      </c>
      <c r="J128" s="7">
        <v>629</v>
      </c>
      <c r="K128" s="7">
        <v>62</v>
      </c>
      <c r="L128" s="7">
        <v>89</v>
      </c>
      <c r="M128" s="7" t="s">
        <v>72</v>
      </c>
      <c r="N128" s="7" t="s">
        <v>72</v>
      </c>
      <c r="O128" s="43">
        <v>7.34</v>
      </c>
      <c r="P128" s="43">
        <v>7.35</v>
      </c>
      <c r="U128" s="43">
        <v>1.1000000000000001</v>
      </c>
      <c r="V128" s="43">
        <v>1.234</v>
      </c>
      <c r="W128" s="85"/>
      <c r="AA128" s="7">
        <v>32457</v>
      </c>
      <c r="AB128" s="8">
        <f t="shared" si="50"/>
        <v>0.98863844045080718</v>
      </c>
      <c r="AC128" s="94">
        <f t="shared" si="51"/>
        <v>0.58833333333333337</v>
      </c>
      <c r="AD128" s="95">
        <f t="shared" si="52"/>
        <v>243.57</v>
      </c>
      <c r="AE128" s="96">
        <f t="shared" si="55"/>
        <v>0.38661904761904758</v>
      </c>
      <c r="AF128" s="97">
        <f t="shared" si="53"/>
        <v>257.33699999999999</v>
      </c>
      <c r="AG128" s="96">
        <f t="shared" si="56"/>
        <v>0.47654999999999997</v>
      </c>
      <c r="AH128" s="142">
        <f t="shared" si="54"/>
        <v>3431.1600000000003</v>
      </c>
    </row>
    <row r="129" spans="1:34" x14ac:dyDescent="0.2">
      <c r="A129" s="6" t="s">
        <v>39</v>
      </c>
      <c r="B129" s="7">
        <v>32913</v>
      </c>
      <c r="C129" s="7">
        <v>1097</v>
      </c>
      <c r="D129" s="7">
        <v>272</v>
      </c>
      <c r="E129" s="7">
        <v>20</v>
      </c>
      <c r="F129" s="7">
        <v>93</v>
      </c>
      <c r="G129" s="7">
        <v>237</v>
      </c>
      <c r="H129" s="7">
        <v>18</v>
      </c>
      <c r="I129" s="7">
        <v>92</v>
      </c>
      <c r="J129" s="7">
        <v>685</v>
      </c>
      <c r="K129" s="7">
        <v>54</v>
      </c>
      <c r="L129" s="7">
        <v>92</v>
      </c>
      <c r="M129" s="7" t="s">
        <v>72</v>
      </c>
      <c r="N129" s="7" t="s">
        <v>72</v>
      </c>
      <c r="O129" s="43">
        <v>7.52</v>
      </c>
      <c r="P129" s="43">
        <v>7.37</v>
      </c>
      <c r="U129" s="43">
        <v>0.996</v>
      </c>
      <c r="V129" s="43">
        <v>1.123</v>
      </c>
      <c r="W129" s="85"/>
      <c r="AA129" s="7">
        <v>30008</v>
      </c>
      <c r="AB129" s="8">
        <f t="shared" si="50"/>
        <v>0.91173700361559262</v>
      </c>
      <c r="AC129" s="94">
        <f t="shared" si="51"/>
        <v>0.60944444444444446</v>
      </c>
      <c r="AD129" s="95">
        <f t="shared" si="52"/>
        <v>298.38400000000001</v>
      </c>
      <c r="AE129" s="96">
        <f t="shared" si="55"/>
        <v>0.47362539682539684</v>
      </c>
      <c r="AF129" s="97">
        <f t="shared" si="53"/>
        <v>259.98899999999998</v>
      </c>
      <c r="AG129" s="96">
        <f t="shared" si="56"/>
        <v>0.48146111111111106</v>
      </c>
      <c r="AH129" s="142">
        <f t="shared" si="54"/>
        <v>3466.52</v>
      </c>
    </row>
    <row r="130" spans="1:34" ht="13.5" thickBot="1" x14ac:dyDescent="0.25">
      <c r="A130" s="6" t="s">
        <v>40</v>
      </c>
      <c r="B130" s="7">
        <v>33855</v>
      </c>
      <c r="C130" s="7">
        <v>1092</v>
      </c>
      <c r="D130" s="7">
        <v>256</v>
      </c>
      <c r="E130" s="7">
        <v>22</v>
      </c>
      <c r="F130" s="7">
        <v>92</v>
      </c>
      <c r="G130" s="7">
        <v>247</v>
      </c>
      <c r="H130" s="7">
        <v>20</v>
      </c>
      <c r="I130" s="7">
        <v>92</v>
      </c>
      <c r="J130" s="7">
        <v>684</v>
      </c>
      <c r="K130" s="7">
        <v>67</v>
      </c>
      <c r="L130" s="7">
        <v>90</v>
      </c>
      <c r="M130" s="40" t="s">
        <v>72</v>
      </c>
      <c r="N130" s="40" t="s">
        <v>72</v>
      </c>
      <c r="O130" s="43">
        <v>7.36</v>
      </c>
      <c r="P130" s="43">
        <v>7.32</v>
      </c>
      <c r="U130" s="43">
        <v>1.0780000000000001</v>
      </c>
      <c r="V130" s="43">
        <v>1.103</v>
      </c>
      <c r="W130" s="85"/>
      <c r="AA130" s="7">
        <v>30445</v>
      </c>
      <c r="AB130" s="8">
        <f t="shared" si="50"/>
        <v>0.8992763255058337</v>
      </c>
      <c r="AC130" s="94">
        <f t="shared" si="51"/>
        <v>0.60666666666666669</v>
      </c>
      <c r="AD130" s="95">
        <f t="shared" si="52"/>
        <v>279.55200000000002</v>
      </c>
      <c r="AE130" s="96">
        <f t="shared" si="55"/>
        <v>0.44373333333333337</v>
      </c>
      <c r="AF130" s="97">
        <f t="shared" si="53"/>
        <v>269.72399999999999</v>
      </c>
      <c r="AG130" s="96">
        <f t="shared" si="56"/>
        <v>0.49948888888888887</v>
      </c>
      <c r="AH130" s="142">
        <f t="shared" si="54"/>
        <v>3596.32</v>
      </c>
    </row>
    <row r="131" spans="1:34" ht="13.5" thickTop="1" x14ac:dyDescent="0.2">
      <c r="A131" s="9" t="s">
        <v>80</v>
      </c>
      <c r="B131" s="47">
        <f t="shared" ref="B131:J131" si="57">SUM(B119:B130)</f>
        <v>404016</v>
      </c>
      <c r="C131" s="10">
        <f t="shared" si="57"/>
        <v>13290</v>
      </c>
      <c r="D131" s="10">
        <f t="shared" si="57"/>
        <v>3331</v>
      </c>
      <c r="E131" s="10">
        <f>SUM(E119:E130)</f>
        <v>431</v>
      </c>
      <c r="F131" s="10">
        <f>SUM(F119:F130)</f>
        <v>1042</v>
      </c>
      <c r="G131" s="10">
        <f>SUM(G119:G130)</f>
        <v>3230</v>
      </c>
      <c r="H131" s="10">
        <f>SUM(H119:H130)</f>
        <v>342</v>
      </c>
      <c r="I131" s="10">
        <f>SUM(I119:I130)</f>
        <v>1071</v>
      </c>
      <c r="J131" s="10">
        <f t="shared" si="57"/>
        <v>8583</v>
      </c>
      <c r="K131" s="10">
        <f>SUM(K119:K130)</f>
        <v>1284</v>
      </c>
      <c r="L131" s="10">
        <f>SUM(L119:L130)</f>
        <v>1018</v>
      </c>
      <c r="M131" s="10">
        <f t="shared" ref="M131:V131" si="58">SUM(M119:M130)</f>
        <v>0</v>
      </c>
      <c r="N131" s="10">
        <f t="shared" si="58"/>
        <v>0</v>
      </c>
      <c r="O131" s="44">
        <f t="shared" si="58"/>
        <v>88.88000000000001</v>
      </c>
      <c r="P131" s="44">
        <f t="shared" si="58"/>
        <v>88.41</v>
      </c>
      <c r="U131" s="44">
        <f t="shared" si="58"/>
        <v>14.388999999999999</v>
      </c>
      <c r="V131" s="44">
        <f t="shared" si="58"/>
        <v>14.931999999999999</v>
      </c>
      <c r="W131" s="85"/>
      <c r="AA131" s="10">
        <f>SUM(AA119:AA130)</f>
        <v>377248</v>
      </c>
      <c r="AB131" s="36">
        <f>SUM(AB119:AB130)</f>
        <v>11.212737625684243</v>
      </c>
      <c r="AC131" s="98"/>
      <c r="AD131" s="99"/>
      <c r="AE131" s="100"/>
      <c r="AF131" s="101"/>
      <c r="AG131" s="100"/>
      <c r="AH131" s="131"/>
    </row>
    <row r="132" spans="1:34" ht="13.5" thickBot="1" x14ac:dyDescent="0.25">
      <c r="A132" s="12" t="s">
        <v>81</v>
      </c>
      <c r="B132" s="146">
        <f>AVERAGE(B119:B130)</f>
        <v>33668</v>
      </c>
      <c r="C132" s="13">
        <f t="shared" ref="C132:J132" si="59">AVERAGE(C119:C130)</f>
        <v>1107.5</v>
      </c>
      <c r="D132" s="13">
        <f t="shared" si="59"/>
        <v>277.58333333333331</v>
      </c>
      <c r="E132" s="13">
        <f>AVERAGE(E119:E130)</f>
        <v>35.916666666666664</v>
      </c>
      <c r="F132" s="13">
        <f>AVERAGE(F119:F130)</f>
        <v>86.833333333333329</v>
      </c>
      <c r="G132" s="13">
        <f>AVERAGE(G119:G130)</f>
        <v>269.16666666666669</v>
      </c>
      <c r="H132" s="13">
        <f>AVERAGE(H119:H130)</f>
        <v>28.5</v>
      </c>
      <c r="I132" s="13">
        <f>AVERAGE(I119:I130)</f>
        <v>89.25</v>
      </c>
      <c r="J132" s="13">
        <f t="shared" si="59"/>
        <v>715.25</v>
      </c>
      <c r="K132" s="13">
        <f>AVERAGE(K119:K130)</f>
        <v>107</v>
      </c>
      <c r="L132" s="13">
        <f>AVERAGE(L119:L130)</f>
        <v>84.833333333333329</v>
      </c>
      <c r="M132" s="13"/>
      <c r="N132" s="13"/>
      <c r="O132" s="18">
        <f>AVERAGE(O119:O130)</f>
        <v>7.4066666666666672</v>
      </c>
      <c r="P132" s="18">
        <f>AVERAGE(P119:P130)</f>
        <v>7.3674999999999997</v>
      </c>
      <c r="U132" s="18">
        <f>AVERAGE(U119:U130)</f>
        <v>1.1990833333333333</v>
      </c>
      <c r="V132" s="18">
        <f>AVERAGE(V119:V130)</f>
        <v>1.2443333333333333</v>
      </c>
      <c r="W132" s="85"/>
      <c r="AA132" s="13">
        <f>AVERAGE(AA119:AA130)</f>
        <v>31437.333333333332</v>
      </c>
      <c r="AB132" s="18">
        <f>AVERAGE(AB119:AB130)</f>
        <v>0.93439480214035353</v>
      </c>
      <c r="AC132" s="94">
        <f>C132/$C$2</f>
        <v>0.61527777777777781</v>
      </c>
      <c r="AD132" s="95">
        <f>(C132*D132)/1000</f>
        <v>307.42354166666661</v>
      </c>
      <c r="AE132" s="96">
        <f t="shared" si="55"/>
        <v>0.48797387566137557</v>
      </c>
      <c r="AF132" s="97">
        <f>(C132*G132)/1000</f>
        <v>298.10208333333338</v>
      </c>
      <c r="AG132" s="96">
        <f t="shared" si="56"/>
        <v>0.55204089506172849</v>
      </c>
      <c r="AH132" s="132">
        <f>AVERAGE(AH119:AH130)</f>
        <v>3981.6422222222222</v>
      </c>
    </row>
    <row r="133" spans="1:34" ht="13.5" thickTop="1" x14ac:dyDescent="0.2"/>
    <row r="135" spans="1:34" ht="13.5" thickBot="1" x14ac:dyDescent="0.25"/>
    <row r="136" spans="1:34" ht="13.5" thickTop="1" x14ac:dyDescent="0.2">
      <c r="A136" s="27" t="s">
        <v>5</v>
      </c>
      <c r="B136" s="73" t="s">
        <v>6</v>
      </c>
      <c r="C136" s="73" t="s">
        <v>6</v>
      </c>
      <c r="D136" s="73" t="s">
        <v>49</v>
      </c>
      <c r="E136" s="73" t="s">
        <v>50</v>
      </c>
      <c r="F136" s="45" t="s">
        <v>2</v>
      </c>
      <c r="G136" s="73" t="s">
        <v>51</v>
      </c>
      <c r="H136" s="73" t="s">
        <v>52</v>
      </c>
      <c r="I136" s="45" t="s">
        <v>3</v>
      </c>
      <c r="J136" s="73" t="s">
        <v>53</v>
      </c>
      <c r="K136" s="73" t="s">
        <v>54</v>
      </c>
      <c r="L136" s="45" t="s">
        <v>14</v>
      </c>
      <c r="M136" s="73" t="s">
        <v>75</v>
      </c>
      <c r="N136" s="73" t="s">
        <v>76</v>
      </c>
      <c r="O136" s="73" t="s">
        <v>77</v>
      </c>
      <c r="P136" s="73" t="s">
        <v>78</v>
      </c>
      <c r="AA136" s="28" t="s">
        <v>64</v>
      </c>
      <c r="AB136" s="28" t="s">
        <v>55</v>
      </c>
      <c r="AC136" s="86" t="s">
        <v>16</v>
      </c>
      <c r="AD136" s="87" t="s">
        <v>17</v>
      </c>
      <c r="AE136" s="88" t="s">
        <v>18</v>
      </c>
      <c r="AF136" s="89" t="s">
        <v>16</v>
      </c>
      <c r="AG136" s="88" t="s">
        <v>16</v>
      </c>
      <c r="AH136" s="86" t="s">
        <v>169</v>
      </c>
    </row>
    <row r="137" spans="1:34" ht="13.5" thickBot="1" x14ac:dyDescent="0.25">
      <c r="A137" s="29" t="s">
        <v>82</v>
      </c>
      <c r="B137" s="30" t="s">
        <v>20</v>
      </c>
      <c r="C137" s="31" t="s">
        <v>21</v>
      </c>
      <c r="D137" s="30" t="s">
        <v>57</v>
      </c>
      <c r="E137" s="30" t="s">
        <v>57</v>
      </c>
      <c r="F137" s="46" t="s">
        <v>23</v>
      </c>
      <c r="G137" s="30" t="s">
        <v>57</v>
      </c>
      <c r="H137" s="30" t="s">
        <v>57</v>
      </c>
      <c r="I137" s="46" t="s">
        <v>23</v>
      </c>
      <c r="J137" s="30" t="s">
        <v>57</v>
      </c>
      <c r="K137" s="30" t="s">
        <v>57</v>
      </c>
      <c r="L137" s="46" t="s">
        <v>23</v>
      </c>
      <c r="M137" s="30"/>
      <c r="N137" s="30"/>
      <c r="O137" s="30"/>
      <c r="P137" s="30"/>
      <c r="AA137" s="31" t="s">
        <v>68</v>
      </c>
      <c r="AB137" s="31" t="s">
        <v>24</v>
      </c>
      <c r="AC137" s="90" t="s">
        <v>6</v>
      </c>
      <c r="AD137" s="91" t="s">
        <v>25</v>
      </c>
      <c r="AE137" s="92" t="s">
        <v>26</v>
      </c>
      <c r="AF137" s="93" t="s">
        <v>27</v>
      </c>
      <c r="AG137" s="92" t="s">
        <v>28</v>
      </c>
      <c r="AH137" s="140" t="s">
        <v>170</v>
      </c>
    </row>
    <row r="138" spans="1:34" ht="13.5" thickTop="1" x14ac:dyDescent="0.2">
      <c r="A138" s="6" t="s">
        <v>29</v>
      </c>
      <c r="B138" s="7">
        <v>34512</v>
      </c>
      <c r="C138" s="7">
        <v>1113</v>
      </c>
      <c r="D138" s="7">
        <v>317</v>
      </c>
      <c r="E138" s="7">
        <v>36</v>
      </c>
      <c r="F138" s="7">
        <v>89</v>
      </c>
      <c r="G138" s="7">
        <v>311</v>
      </c>
      <c r="H138" s="7">
        <v>33</v>
      </c>
      <c r="I138" s="7">
        <v>90</v>
      </c>
      <c r="J138" s="7">
        <v>749</v>
      </c>
      <c r="K138" s="7">
        <v>142</v>
      </c>
      <c r="L138" s="7">
        <v>81</v>
      </c>
      <c r="M138" s="43">
        <v>7.44</v>
      </c>
      <c r="N138" s="43">
        <v>7.38</v>
      </c>
      <c r="O138" s="43">
        <v>1.1499999999999999</v>
      </c>
      <c r="P138" s="43">
        <v>1.24</v>
      </c>
      <c r="AA138" s="7">
        <v>31574</v>
      </c>
      <c r="AB138" s="8">
        <f t="shared" ref="AB138:AB149" si="60">AA138/B138</f>
        <v>0.91487019007881321</v>
      </c>
      <c r="AC138" s="94">
        <f t="shared" ref="AC138:AC149" si="61">C138/$C$2</f>
        <v>0.61833333333333329</v>
      </c>
      <c r="AD138" s="95">
        <f t="shared" ref="AD138:AD149" si="62">(C138*D138)/1000</f>
        <v>352.82100000000003</v>
      </c>
      <c r="AE138" s="96">
        <f>(AD138)/$E$3</f>
        <v>0.56003333333333338</v>
      </c>
      <c r="AF138" s="97">
        <f t="shared" ref="AF138:AF149" si="63">(C138*G138)/1000</f>
        <v>346.14299999999997</v>
      </c>
      <c r="AG138" s="96">
        <f>(AF138)/$G$3</f>
        <v>0.6410055555555555</v>
      </c>
      <c r="AH138" s="141">
        <f t="shared" ref="AH138:AH149" si="64">(0.8*C138*G138)/60</f>
        <v>4615.2400000000007</v>
      </c>
    </row>
    <row r="139" spans="1:34" x14ac:dyDescent="0.2">
      <c r="A139" s="6" t="s">
        <v>30</v>
      </c>
      <c r="B139" s="7">
        <v>32091</v>
      </c>
      <c r="C139" s="7">
        <v>1107</v>
      </c>
      <c r="D139" s="7">
        <v>247</v>
      </c>
      <c r="E139" s="7">
        <v>35</v>
      </c>
      <c r="F139" s="7">
        <v>86</v>
      </c>
      <c r="G139" s="7">
        <v>332</v>
      </c>
      <c r="H139" s="7">
        <v>33</v>
      </c>
      <c r="I139" s="7">
        <v>90</v>
      </c>
      <c r="J139" s="7">
        <v>700</v>
      </c>
      <c r="K139" s="7">
        <v>147</v>
      </c>
      <c r="L139" s="7">
        <v>79</v>
      </c>
      <c r="M139" s="43">
        <v>7.13</v>
      </c>
      <c r="N139" s="43">
        <v>7.33</v>
      </c>
      <c r="O139" s="43">
        <v>1.27</v>
      </c>
      <c r="P139" s="43">
        <v>1.37</v>
      </c>
      <c r="AA139" s="7">
        <v>33910</v>
      </c>
      <c r="AB139" s="8">
        <f t="shared" si="60"/>
        <v>1.0566825589729207</v>
      </c>
      <c r="AC139" s="94">
        <f t="shared" si="61"/>
        <v>0.61499999999999999</v>
      </c>
      <c r="AD139" s="95">
        <f t="shared" si="62"/>
        <v>273.42899999999997</v>
      </c>
      <c r="AE139" s="96">
        <f t="shared" ref="AE139:AE151" si="65">(AD139)/$E$3</f>
        <v>0.43401428571428569</v>
      </c>
      <c r="AF139" s="97">
        <f t="shared" si="63"/>
        <v>367.524</v>
      </c>
      <c r="AG139" s="96">
        <f t="shared" ref="AG139:AG151" si="66">(AF139)/$G$3</f>
        <v>0.68059999999999998</v>
      </c>
      <c r="AH139" s="142">
        <f t="shared" si="64"/>
        <v>4900.3200000000006</v>
      </c>
    </row>
    <row r="140" spans="1:34" x14ac:dyDescent="0.2">
      <c r="A140" s="6" t="s">
        <v>31</v>
      </c>
      <c r="B140" s="7">
        <v>36237</v>
      </c>
      <c r="C140" s="7">
        <v>1169</v>
      </c>
      <c r="D140" s="7">
        <v>270</v>
      </c>
      <c r="E140" s="7">
        <v>37</v>
      </c>
      <c r="F140" s="7">
        <v>86</v>
      </c>
      <c r="G140" s="7">
        <v>262</v>
      </c>
      <c r="H140" s="7">
        <v>29</v>
      </c>
      <c r="I140" s="7">
        <v>89</v>
      </c>
      <c r="J140" s="7">
        <v>714</v>
      </c>
      <c r="K140" s="7">
        <v>140</v>
      </c>
      <c r="L140" s="7">
        <v>82</v>
      </c>
      <c r="M140" s="43">
        <v>7.24</v>
      </c>
      <c r="N140" s="43">
        <v>7.3</v>
      </c>
      <c r="O140" s="43">
        <v>1.25</v>
      </c>
      <c r="P140" s="43">
        <v>1.25</v>
      </c>
      <c r="AA140" s="7">
        <v>34167</v>
      </c>
      <c r="AB140" s="8">
        <f t="shared" si="60"/>
        <v>0.94287606589949502</v>
      </c>
      <c r="AC140" s="94">
        <f t="shared" si="61"/>
        <v>0.64944444444444449</v>
      </c>
      <c r="AD140" s="95">
        <f t="shared" si="62"/>
        <v>315.63</v>
      </c>
      <c r="AE140" s="96">
        <f t="shared" si="65"/>
        <v>0.501</v>
      </c>
      <c r="AF140" s="97">
        <f t="shared" si="63"/>
        <v>306.27800000000002</v>
      </c>
      <c r="AG140" s="96">
        <f t="shared" si="66"/>
        <v>0.56718148148148151</v>
      </c>
      <c r="AH140" s="142">
        <f t="shared" si="64"/>
        <v>4083.7066666666669</v>
      </c>
    </row>
    <row r="141" spans="1:34" x14ac:dyDescent="0.2">
      <c r="A141" s="6" t="s">
        <v>32</v>
      </c>
      <c r="B141" s="7">
        <v>35222</v>
      </c>
      <c r="C141" s="7">
        <v>1174</v>
      </c>
      <c r="D141" s="7">
        <v>274</v>
      </c>
      <c r="E141" s="7">
        <v>32</v>
      </c>
      <c r="F141" s="7">
        <v>89</v>
      </c>
      <c r="G141" s="7">
        <v>275</v>
      </c>
      <c r="H141" s="7">
        <v>30</v>
      </c>
      <c r="I141" s="7">
        <v>89</v>
      </c>
      <c r="J141" s="7">
        <v>748</v>
      </c>
      <c r="K141" s="7">
        <v>101</v>
      </c>
      <c r="L141" s="7">
        <v>86</v>
      </c>
      <c r="M141" s="43">
        <v>7.42</v>
      </c>
      <c r="N141" s="43">
        <v>7.29</v>
      </c>
      <c r="O141" s="43">
        <v>1.23</v>
      </c>
      <c r="P141" s="43">
        <v>0.95</v>
      </c>
      <c r="AA141" s="7">
        <v>32396</v>
      </c>
      <c r="AB141" s="8">
        <f t="shared" si="60"/>
        <v>0.91976605530634259</v>
      </c>
      <c r="AC141" s="94">
        <f t="shared" si="61"/>
        <v>0.65222222222222226</v>
      </c>
      <c r="AD141" s="95">
        <f t="shared" si="62"/>
        <v>321.67599999999999</v>
      </c>
      <c r="AE141" s="96">
        <f t="shared" si="65"/>
        <v>0.51059682539682538</v>
      </c>
      <c r="AF141" s="97">
        <f t="shared" si="63"/>
        <v>322.85000000000002</v>
      </c>
      <c r="AG141" s="96">
        <f t="shared" si="66"/>
        <v>0.59787037037037039</v>
      </c>
      <c r="AH141" s="142">
        <f t="shared" si="64"/>
        <v>4304.666666666667</v>
      </c>
    </row>
    <row r="142" spans="1:34" x14ac:dyDescent="0.2">
      <c r="A142" s="6" t="s">
        <v>33</v>
      </c>
      <c r="B142" s="7">
        <v>35651</v>
      </c>
      <c r="C142" s="7">
        <v>1150</v>
      </c>
      <c r="D142" s="7">
        <v>273</v>
      </c>
      <c r="E142" s="7">
        <v>28</v>
      </c>
      <c r="F142" s="7">
        <v>89</v>
      </c>
      <c r="G142" s="7">
        <v>278</v>
      </c>
      <c r="H142" s="7">
        <v>27</v>
      </c>
      <c r="I142" s="7">
        <v>90</v>
      </c>
      <c r="J142" s="7">
        <v>739</v>
      </c>
      <c r="K142" s="7">
        <v>99</v>
      </c>
      <c r="L142" s="7">
        <v>86</v>
      </c>
      <c r="M142" s="43">
        <v>7.44</v>
      </c>
      <c r="N142" s="43">
        <v>7.32</v>
      </c>
      <c r="O142" s="43">
        <v>1.2</v>
      </c>
      <c r="P142" s="43">
        <v>1.01</v>
      </c>
      <c r="AA142" s="7">
        <v>32716</v>
      </c>
      <c r="AB142" s="8">
        <f t="shared" si="60"/>
        <v>0.91767411853804948</v>
      </c>
      <c r="AC142" s="94">
        <f t="shared" si="61"/>
        <v>0.63888888888888884</v>
      </c>
      <c r="AD142" s="95">
        <f t="shared" si="62"/>
        <v>313.95</v>
      </c>
      <c r="AE142" s="96">
        <f t="shared" si="65"/>
        <v>0.49833333333333329</v>
      </c>
      <c r="AF142" s="97">
        <f t="shared" si="63"/>
        <v>319.7</v>
      </c>
      <c r="AG142" s="96">
        <f t="shared" si="66"/>
        <v>0.59203703703703703</v>
      </c>
      <c r="AH142" s="142">
        <f t="shared" si="64"/>
        <v>4262.666666666667</v>
      </c>
    </row>
    <row r="143" spans="1:34" x14ac:dyDescent="0.2">
      <c r="A143" s="6" t="s">
        <v>34</v>
      </c>
      <c r="B143" s="7">
        <v>35206</v>
      </c>
      <c r="C143" s="7">
        <v>1174</v>
      </c>
      <c r="D143" s="7">
        <v>318</v>
      </c>
      <c r="E143" s="7">
        <v>35</v>
      </c>
      <c r="F143" s="7">
        <v>89</v>
      </c>
      <c r="G143" s="7">
        <v>283</v>
      </c>
      <c r="H143" s="7">
        <v>24</v>
      </c>
      <c r="I143" s="7">
        <v>91</v>
      </c>
      <c r="J143" s="7">
        <v>693</v>
      </c>
      <c r="K143" s="7">
        <v>115</v>
      </c>
      <c r="L143" s="7">
        <v>82</v>
      </c>
      <c r="M143" s="43">
        <v>7.3</v>
      </c>
      <c r="N143" s="43">
        <v>7.49</v>
      </c>
      <c r="O143" s="43">
        <v>1.28</v>
      </c>
      <c r="P143" s="43">
        <v>1.1499999999999999</v>
      </c>
      <c r="AA143" s="7">
        <v>31812</v>
      </c>
      <c r="AB143" s="8">
        <f t="shared" si="60"/>
        <v>0.9035959779583026</v>
      </c>
      <c r="AC143" s="94">
        <f t="shared" si="61"/>
        <v>0.65222222222222226</v>
      </c>
      <c r="AD143" s="95">
        <f t="shared" si="62"/>
        <v>373.33199999999999</v>
      </c>
      <c r="AE143" s="96">
        <f t="shared" si="65"/>
        <v>0.59259047619047622</v>
      </c>
      <c r="AF143" s="97">
        <f t="shared" si="63"/>
        <v>332.24200000000002</v>
      </c>
      <c r="AG143" s="96">
        <f t="shared" si="66"/>
        <v>0.61526296296296301</v>
      </c>
      <c r="AH143" s="142">
        <f t="shared" si="64"/>
        <v>4429.8933333333343</v>
      </c>
    </row>
    <row r="144" spans="1:34" x14ac:dyDescent="0.2">
      <c r="A144" s="6" t="s">
        <v>35</v>
      </c>
      <c r="B144" s="7">
        <v>34862</v>
      </c>
      <c r="C144" s="7">
        <v>1125</v>
      </c>
      <c r="D144" s="7">
        <v>244</v>
      </c>
      <c r="E144" s="7">
        <v>38</v>
      </c>
      <c r="F144" s="7">
        <v>84</v>
      </c>
      <c r="G144" s="7">
        <v>254</v>
      </c>
      <c r="H144" s="7">
        <v>18</v>
      </c>
      <c r="I144" s="7">
        <v>93</v>
      </c>
      <c r="J144" s="7">
        <v>737</v>
      </c>
      <c r="K144" s="7">
        <v>65</v>
      </c>
      <c r="L144" s="7">
        <v>91</v>
      </c>
      <c r="M144" s="43">
        <v>7.3</v>
      </c>
      <c r="N144" s="43">
        <v>7.28</v>
      </c>
      <c r="O144" s="43">
        <v>1.23</v>
      </c>
      <c r="P144" s="43">
        <v>1.27</v>
      </c>
      <c r="AA144" s="7">
        <v>32994</v>
      </c>
      <c r="AB144" s="8">
        <f t="shared" si="60"/>
        <v>0.94641730250702771</v>
      </c>
      <c r="AC144" s="94">
        <f t="shared" si="61"/>
        <v>0.625</v>
      </c>
      <c r="AD144" s="95">
        <f t="shared" si="62"/>
        <v>274.5</v>
      </c>
      <c r="AE144" s="96">
        <f t="shared" si="65"/>
        <v>0.43571428571428572</v>
      </c>
      <c r="AF144" s="97">
        <f t="shared" si="63"/>
        <v>285.75</v>
      </c>
      <c r="AG144" s="96">
        <f t="shared" si="66"/>
        <v>0.52916666666666667</v>
      </c>
      <c r="AH144" s="142">
        <f t="shared" si="64"/>
        <v>3810</v>
      </c>
    </row>
    <row r="145" spans="1:34" x14ac:dyDescent="0.2">
      <c r="A145" s="6" t="s">
        <v>36</v>
      </c>
      <c r="B145" s="7">
        <v>35933</v>
      </c>
      <c r="C145" s="7">
        <v>1159</v>
      </c>
      <c r="D145" s="7">
        <v>242</v>
      </c>
      <c r="E145" s="7">
        <v>45</v>
      </c>
      <c r="F145" s="7">
        <v>81</v>
      </c>
      <c r="G145" s="7">
        <v>268</v>
      </c>
      <c r="H145" s="7">
        <v>15</v>
      </c>
      <c r="I145" s="7">
        <v>94</v>
      </c>
      <c r="J145" s="7">
        <v>585</v>
      </c>
      <c r="K145" s="7">
        <v>109</v>
      </c>
      <c r="L145" s="7">
        <v>80</v>
      </c>
      <c r="M145" s="43">
        <v>7.15</v>
      </c>
      <c r="N145" s="43">
        <v>7.26</v>
      </c>
      <c r="O145" s="43">
        <v>1.3</v>
      </c>
      <c r="P145" s="43">
        <v>0.96</v>
      </c>
      <c r="AA145" s="7">
        <v>33113</v>
      </c>
      <c r="AB145" s="8">
        <f t="shared" si="60"/>
        <v>0.92152060779784595</v>
      </c>
      <c r="AC145" s="94">
        <f t="shared" si="61"/>
        <v>0.64388888888888884</v>
      </c>
      <c r="AD145" s="95">
        <f t="shared" si="62"/>
        <v>280.47800000000001</v>
      </c>
      <c r="AE145" s="96">
        <f t="shared" si="65"/>
        <v>0.4452031746031746</v>
      </c>
      <c r="AF145" s="97">
        <f t="shared" si="63"/>
        <v>310.61200000000002</v>
      </c>
      <c r="AG145" s="96">
        <f t="shared" si="66"/>
        <v>0.5752074074074075</v>
      </c>
      <c r="AH145" s="142">
        <f t="shared" si="64"/>
        <v>4141.4933333333338</v>
      </c>
    </row>
    <row r="146" spans="1:34" x14ac:dyDescent="0.2">
      <c r="A146" s="6" t="s">
        <v>37</v>
      </c>
      <c r="B146" s="7">
        <v>34675</v>
      </c>
      <c r="C146" s="7">
        <v>1156</v>
      </c>
      <c r="D146" s="7">
        <v>297</v>
      </c>
      <c r="E146" s="7">
        <v>19</v>
      </c>
      <c r="F146" s="7">
        <v>94</v>
      </c>
      <c r="G146" s="7">
        <v>283</v>
      </c>
      <c r="H146" s="7">
        <v>17</v>
      </c>
      <c r="I146" s="7">
        <v>94</v>
      </c>
      <c r="J146" s="7">
        <v>770</v>
      </c>
      <c r="K146" s="7">
        <v>84</v>
      </c>
      <c r="L146" s="7">
        <v>89</v>
      </c>
      <c r="M146" s="43">
        <v>7.4</v>
      </c>
      <c r="N146" s="43">
        <v>7.26</v>
      </c>
      <c r="O146" s="43">
        <v>0.97</v>
      </c>
      <c r="P146" s="43">
        <v>1.0900000000000001</v>
      </c>
      <c r="AA146" s="7">
        <v>33342</v>
      </c>
      <c r="AB146" s="8">
        <f t="shared" si="60"/>
        <v>0.96155731795241528</v>
      </c>
      <c r="AC146" s="94">
        <f t="shared" si="61"/>
        <v>0.64222222222222225</v>
      </c>
      <c r="AD146" s="95">
        <f t="shared" si="62"/>
        <v>343.33199999999999</v>
      </c>
      <c r="AE146" s="96">
        <f t="shared" si="65"/>
        <v>0.54497142857142855</v>
      </c>
      <c r="AF146" s="97">
        <f t="shared" si="63"/>
        <v>327.14800000000002</v>
      </c>
      <c r="AG146" s="96">
        <f t="shared" si="66"/>
        <v>0.60582962962962972</v>
      </c>
      <c r="AH146" s="142">
        <f t="shared" si="64"/>
        <v>4361.9733333333334</v>
      </c>
    </row>
    <row r="147" spans="1:34" x14ac:dyDescent="0.2">
      <c r="A147" s="6" t="s">
        <v>38</v>
      </c>
      <c r="B147" s="7">
        <v>39594</v>
      </c>
      <c r="C147" s="7">
        <v>1277</v>
      </c>
      <c r="D147" s="7">
        <v>284</v>
      </c>
      <c r="E147" s="7">
        <v>26</v>
      </c>
      <c r="F147" s="7">
        <v>91</v>
      </c>
      <c r="G147" s="7">
        <v>288</v>
      </c>
      <c r="H147" s="7">
        <v>18</v>
      </c>
      <c r="I147" s="7">
        <v>94</v>
      </c>
      <c r="J147" s="7">
        <v>720</v>
      </c>
      <c r="K147" s="7">
        <v>81</v>
      </c>
      <c r="L147" s="7">
        <v>89</v>
      </c>
      <c r="M147" s="43">
        <v>7.34</v>
      </c>
      <c r="N147" s="43">
        <v>7.29</v>
      </c>
      <c r="O147" s="43">
        <v>1.1399999999999999</v>
      </c>
      <c r="P147" s="43">
        <v>1.07</v>
      </c>
      <c r="AA147" s="7">
        <v>32814</v>
      </c>
      <c r="AB147" s="8">
        <f t="shared" si="60"/>
        <v>0.82876193362630701</v>
      </c>
      <c r="AC147" s="94">
        <f t="shared" si="61"/>
        <v>0.70944444444444443</v>
      </c>
      <c r="AD147" s="95">
        <f t="shared" si="62"/>
        <v>362.66800000000001</v>
      </c>
      <c r="AE147" s="96">
        <f t="shared" si="65"/>
        <v>0.5756634920634921</v>
      </c>
      <c r="AF147" s="97">
        <f t="shared" si="63"/>
        <v>367.77600000000001</v>
      </c>
      <c r="AG147" s="96">
        <f t="shared" si="66"/>
        <v>0.68106666666666671</v>
      </c>
      <c r="AH147" s="142">
        <f t="shared" si="64"/>
        <v>4903.6799999999994</v>
      </c>
    </row>
    <row r="148" spans="1:34" x14ac:dyDescent="0.2">
      <c r="A148" s="6" t="s">
        <v>39</v>
      </c>
      <c r="B148" s="7">
        <v>35781</v>
      </c>
      <c r="C148" s="7">
        <v>1193</v>
      </c>
      <c r="D148" s="7">
        <v>319</v>
      </c>
      <c r="E148" s="7">
        <v>64</v>
      </c>
      <c r="F148" s="7">
        <v>80</v>
      </c>
      <c r="G148" s="7">
        <v>311</v>
      </c>
      <c r="H148" s="7">
        <v>36</v>
      </c>
      <c r="I148" s="7">
        <v>89</v>
      </c>
      <c r="J148" s="7">
        <v>872</v>
      </c>
      <c r="K148" s="7">
        <v>143</v>
      </c>
      <c r="L148" s="7">
        <v>84</v>
      </c>
      <c r="M148" s="43">
        <v>7.39</v>
      </c>
      <c r="N148" s="43">
        <v>7.25</v>
      </c>
      <c r="O148" s="43">
        <v>1.1399999999999999</v>
      </c>
      <c r="P148" s="43">
        <v>1.1299999999999999</v>
      </c>
      <c r="AA148" s="7">
        <v>31407</v>
      </c>
      <c r="AB148" s="8">
        <f t="shared" si="60"/>
        <v>0.87775635113607786</v>
      </c>
      <c r="AC148" s="94">
        <f t="shared" si="61"/>
        <v>0.6627777777777778</v>
      </c>
      <c r="AD148" s="95">
        <f t="shared" si="62"/>
        <v>380.56700000000001</v>
      </c>
      <c r="AE148" s="96">
        <f t="shared" si="65"/>
        <v>0.60407460317460315</v>
      </c>
      <c r="AF148" s="97">
        <f t="shared" si="63"/>
        <v>371.02300000000002</v>
      </c>
      <c r="AG148" s="96">
        <f t="shared" si="66"/>
        <v>0.68707962962962965</v>
      </c>
      <c r="AH148" s="142">
        <f t="shared" si="64"/>
        <v>4946.9733333333334</v>
      </c>
    </row>
    <row r="149" spans="1:34" ht="13.5" thickBot="1" x14ac:dyDescent="0.25">
      <c r="A149" s="6" t="s">
        <v>40</v>
      </c>
      <c r="B149" s="7">
        <v>34662</v>
      </c>
      <c r="C149" s="7">
        <v>1118</v>
      </c>
      <c r="D149" s="7">
        <v>291</v>
      </c>
      <c r="E149" s="7">
        <v>37</v>
      </c>
      <c r="F149" s="7">
        <v>87</v>
      </c>
      <c r="G149" s="7">
        <v>283</v>
      </c>
      <c r="H149" s="7">
        <v>30</v>
      </c>
      <c r="I149" s="7">
        <v>90</v>
      </c>
      <c r="J149" s="7">
        <v>845</v>
      </c>
      <c r="K149" s="7">
        <v>125</v>
      </c>
      <c r="L149" s="7">
        <v>85</v>
      </c>
      <c r="M149" s="43">
        <v>7.33</v>
      </c>
      <c r="N149" s="43">
        <v>7.38</v>
      </c>
      <c r="O149" s="43">
        <v>1.21</v>
      </c>
      <c r="P149" s="43">
        <v>1.1100000000000001</v>
      </c>
      <c r="AA149" s="7">
        <v>34536</v>
      </c>
      <c r="AB149" s="8">
        <f t="shared" si="60"/>
        <v>0.99636489527436389</v>
      </c>
      <c r="AC149" s="94">
        <f t="shared" si="61"/>
        <v>0.62111111111111106</v>
      </c>
      <c r="AD149" s="95">
        <f t="shared" si="62"/>
        <v>325.33800000000002</v>
      </c>
      <c r="AE149" s="96">
        <f t="shared" si="65"/>
        <v>0.51640952380952387</v>
      </c>
      <c r="AF149" s="97">
        <f t="shared" si="63"/>
        <v>316.39400000000001</v>
      </c>
      <c r="AG149" s="96">
        <f t="shared" si="66"/>
        <v>0.58591481481481478</v>
      </c>
      <c r="AH149" s="142">
        <f t="shared" si="64"/>
        <v>4218.586666666667</v>
      </c>
    </row>
    <row r="150" spans="1:34" ht="13.5" thickTop="1" x14ac:dyDescent="0.2">
      <c r="A150" s="9" t="s">
        <v>83</v>
      </c>
      <c r="B150" s="47">
        <f t="shared" ref="B150:P150" si="67">SUM(B138:B149)</f>
        <v>424426</v>
      </c>
      <c r="C150" s="10">
        <f t="shared" si="67"/>
        <v>13915</v>
      </c>
      <c r="D150" s="10">
        <f t="shared" si="67"/>
        <v>3376</v>
      </c>
      <c r="E150" s="10">
        <f>SUM(E138:E149)</f>
        <v>432</v>
      </c>
      <c r="F150" s="10">
        <f>SUM(F138:F149)</f>
        <v>1045</v>
      </c>
      <c r="G150" s="10">
        <f>SUM(G138:G149)</f>
        <v>3428</v>
      </c>
      <c r="H150" s="10">
        <f>SUM(H138:H149)</f>
        <v>310</v>
      </c>
      <c r="I150" s="10">
        <f>SUM(I138:I149)</f>
        <v>1093</v>
      </c>
      <c r="J150" s="10">
        <f t="shared" si="67"/>
        <v>8872</v>
      </c>
      <c r="K150" s="10">
        <f>SUM(K138:K149)</f>
        <v>1351</v>
      </c>
      <c r="L150" s="10">
        <f>SUM(L138:L149)</f>
        <v>1014</v>
      </c>
      <c r="M150" s="44">
        <f t="shared" si="67"/>
        <v>87.88</v>
      </c>
      <c r="N150" s="44">
        <f t="shared" si="67"/>
        <v>87.830000000000013</v>
      </c>
      <c r="O150" s="44">
        <f t="shared" si="67"/>
        <v>14.370000000000005</v>
      </c>
      <c r="P150" s="44">
        <f t="shared" si="67"/>
        <v>13.599999999999998</v>
      </c>
      <c r="AA150" s="10">
        <f>SUM(AA138:AA149)</f>
        <v>394781</v>
      </c>
      <c r="AB150" s="36">
        <f>SUM(AB138:AB149)</f>
        <v>11.187843375047963</v>
      </c>
      <c r="AC150" s="98"/>
      <c r="AD150" s="99"/>
      <c r="AE150" s="100"/>
      <c r="AF150" s="101"/>
      <c r="AG150" s="100"/>
      <c r="AH150" s="131"/>
    </row>
    <row r="151" spans="1:34" ht="13.5" thickBot="1" x14ac:dyDescent="0.25">
      <c r="A151" s="12" t="s">
        <v>84</v>
      </c>
      <c r="B151" s="146">
        <f>AVERAGE(B138:B149)</f>
        <v>35368.833333333336</v>
      </c>
      <c r="C151" s="13">
        <f t="shared" ref="C151:J151" si="68">AVERAGE(C138:C149)</f>
        <v>1159.5833333333333</v>
      </c>
      <c r="D151" s="13">
        <f t="shared" si="68"/>
        <v>281.33333333333331</v>
      </c>
      <c r="E151" s="13">
        <f>AVERAGE(E138:E149)</f>
        <v>36</v>
      </c>
      <c r="F151" s="13">
        <f>AVERAGE(F138:F149)</f>
        <v>87.083333333333329</v>
      </c>
      <c r="G151" s="13">
        <f>AVERAGE(G138:G149)</f>
        <v>285.66666666666669</v>
      </c>
      <c r="H151" s="13">
        <f>AVERAGE(H138:H149)</f>
        <v>25.833333333333332</v>
      </c>
      <c r="I151" s="13">
        <f>AVERAGE(I138:I149)</f>
        <v>91.083333333333329</v>
      </c>
      <c r="J151" s="13">
        <f t="shared" si="68"/>
        <v>739.33333333333337</v>
      </c>
      <c r="K151" s="13">
        <f>AVERAGE(K138:K149)</f>
        <v>112.58333333333333</v>
      </c>
      <c r="L151" s="13">
        <f>AVERAGE(L138:L149)</f>
        <v>84.5</v>
      </c>
      <c r="M151" s="18">
        <f t="shared" ref="M151:P151" si="69">AVERAGE(M138:M149)</f>
        <v>7.3233333333333333</v>
      </c>
      <c r="N151" s="18">
        <f t="shared" si="69"/>
        <v>7.3191666666666677</v>
      </c>
      <c r="O151" s="18">
        <f t="shared" si="69"/>
        <v>1.1975000000000005</v>
      </c>
      <c r="P151" s="18">
        <f t="shared" si="69"/>
        <v>1.1333333333333331</v>
      </c>
      <c r="AA151" s="13">
        <f>AVERAGE(AA138:AA149)</f>
        <v>32898.416666666664</v>
      </c>
      <c r="AB151" s="18">
        <f>AVERAGE(AB138:AB149)</f>
        <v>0.93232028125399691</v>
      </c>
      <c r="AC151" s="94">
        <f>C151/$C$2</f>
        <v>0.64421296296296293</v>
      </c>
      <c r="AD151" s="95">
        <f>(C151*D151)/1000</f>
        <v>326.22944444444437</v>
      </c>
      <c r="AE151" s="96">
        <f t="shared" si="65"/>
        <v>0.51782451499118154</v>
      </c>
      <c r="AF151" s="97">
        <f>(C151*G151)/1000</f>
        <v>331.25430555555556</v>
      </c>
      <c r="AG151" s="96">
        <f t="shared" si="66"/>
        <v>0.61343389917695479</v>
      </c>
      <c r="AH151" s="132">
        <f>AVERAGE(AH138:AH149)</f>
        <v>4414.9333333333343</v>
      </c>
    </row>
    <row r="152" spans="1:34" ht="13.5" thickTop="1" x14ac:dyDescent="0.2"/>
    <row r="154" spans="1:34" ht="13.5" thickBot="1" x14ac:dyDescent="0.25"/>
    <row r="155" spans="1:34" ht="13.5" thickTop="1" x14ac:dyDescent="0.2">
      <c r="A155" s="27" t="s">
        <v>5</v>
      </c>
      <c r="B155" s="73" t="s">
        <v>6</v>
      </c>
      <c r="C155" s="73" t="s">
        <v>6</v>
      </c>
      <c r="D155" s="73" t="s">
        <v>49</v>
      </c>
      <c r="E155" s="73" t="s">
        <v>50</v>
      </c>
      <c r="F155" s="45" t="s">
        <v>2</v>
      </c>
      <c r="G155" s="73" t="s">
        <v>51</v>
      </c>
      <c r="H155" s="73" t="s">
        <v>52</v>
      </c>
      <c r="I155" s="45" t="s">
        <v>3</v>
      </c>
      <c r="J155" s="73" t="s">
        <v>53</v>
      </c>
      <c r="K155" s="73" t="s">
        <v>54</v>
      </c>
      <c r="L155" s="45" t="s">
        <v>14</v>
      </c>
      <c r="M155" s="73" t="s">
        <v>75</v>
      </c>
      <c r="N155" s="73" t="s">
        <v>76</v>
      </c>
      <c r="O155" s="73" t="s">
        <v>77</v>
      </c>
      <c r="P155" s="73" t="s">
        <v>78</v>
      </c>
      <c r="AA155" s="28" t="s">
        <v>64</v>
      </c>
      <c r="AB155" s="28" t="s">
        <v>55</v>
      </c>
      <c r="AC155" s="86" t="s">
        <v>16</v>
      </c>
      <c r="AD155" s="87" t="s">
        <v>17</v>
      </c>
      <c r="AE155" s="88" t="s">
        <v>18</v>
      </c>
      <c r="AF155" s="89" t="s">
        <v>16</v>
      </c>
      <c r="AG155" s="88" t="s">
        <v>16</v>
      </c>
      <c r="AH155" s="86" t="s">
        <v>169</v>
      </c>
    </row>
    <row r="156" spans="1:34" ht="13.5" thickBot="1" x14ac:dyDescent="0.25">
      <c r="A156" s="29" t="s">
        <v>85</v>
      </c>
      <c r="B156" s="30" t="s">
        <v>20</v>
      </c>
      <c r="C156" s="31" t="s">
        <v>21</v>
      </c>
      <c r="D156" s="30" t="s">
        <v>57</v>
      </c>
      <c r="E156" s="30" t="s">
        <v>57</v>
      </c>
      <c r="F156" s="46" t="s">
        <v>23</v>
      </c>
      <c r="G156" s="30" t="s">
        <v>57</v>
      </c>
      <c r="H156" s="30" t="s">
        <v>57</v>
      </c>
      <c r="I156" s="46" t="s">
        <v>23</v>
      </c>
      <c r="J156" s="30" t="s">
        <v>57</v>
      </c>
      <c r="K156" s="30" t="s">
        <v>57</v>
      </c>
      <c r="L156" s="46" t="s">
        <v>23</v>
      </c>
      <c r="M156" s="30"/>
      <c r="N156" s="30"/>
      <c r="O156" s="30"/>
      <c r="P156" s="30"/>
      <c r="AA156" s="31" t="s">
        <v>68</v>
      </c>
      <c r="AB156" s="31" t="s">
        <v>24</v>
      </c>
      <c r="AC156" s="90" t="s">
        <v>6</v>
      </c>
      <c r="AD156" s="91" t="s">
        <v>25</v>
      </c>
      <c r="AE156" s="92" t="s">
        <v>26</v>
      </c>
      <c r="AF156" s="93" t="s">
        <v>27</v>
      </c>
      <c r="AG156" s="92" t="s">
        <v>28</v>
      </c>
      <c r="AH156" s="140" t="s">
        <v>170</v>
      </c>
    </row>
    <row r="157" spans="1:34" ht="13.5" thickTop="1" x14ac:dyDescent="0.2">
      <c r="A157" s="6" t="s">
        <v>29</v>
      </c>
      <c r="B157" s="7">
        <v>35190</v>
      </c>
      <c r="C157" s="7">
        <v>1135</v>
      </c>
      <c r="D157" s="7">
        <v>278</v>
      </c>
      <c r="E157" s="7">
        <v>38</v>
      </c>
      <c r="F157" s="7">
        <v>86</v>
      </c>
      <c r="G157" s="7">
        <v>282</v>
      </c>
      <c r="H157" s="7">
        <v>29</v>
      </c>
      <c r="I157" s="7">
        <v>89</v>
      </c>
      <c r="J157" s="7">
        <v>717</v>
      </c>
      <c r="K157" s="7">
        <v>125</v>
      </c>
      <c r="L157" s="7">
        <v>83</v>
      </c>
      <c r="M157" s="43">
        <v>7.11</v>
      </c>
      <c r="N157" s="43">
        <v>7.26</v>
      </c>
      <c r="O157" s="43">
        <v>1.24</v>
      </c>
      <c r="P157" s="43">
        <v>1.28</v>
      </c>
      <c r="AA157" s="7">
        <v>36983</v>
      </c>
      <c r="AB157" s="8">
        <f t="shared" ref="AB157:AB168" si="70">AA157/B157</f>
        <v>1.0509519749928957</v>
      </c>
      <c r="AC157" s="94">
        <f t="shared" ref="AC157:AC168" si="71">C157/$C$2</f>
        <v>0.63055555555555554</v>
      </c>
      <c r="AD157" s="95">
        <f t="shared" ref="AD157:AD168" si="72">(C157*D157)/1000</f>
        <v>315.52999999999997</v>
      </c>
      <c r="AE157" s="96">
        <f>(AD157)/$E$3</f>
        <v>0.50084126984126975</v>
      </c>
      <c r="AF157" s="97">
        <f t="shared" ref="AF157:AF168" si="73">(C157*G157)/1000</f>
        <v>320.07</v>
      </c>
      <c r="AG157" s="96">
        <f>(AF157)/$G$3</f>
        <v>0.59272222222222226</v>
      </c>
      <c r="AH157" s="141">
        <f t="shared" ref="AH157:AH168" si="74">(0.8*C157*G157)/60</f>
        <v>4267.6000000000004</v>
      </c>
    </row>
    <row r="158" spans="1:34" x14ac:dyDescent="0.2">
      <c r="A158" s="6" t="s">
        <v>30</v>
      </c>
      <c r="B158" s="7">
        <v>30223</v>
      </c>
      <c r="C158" s="7">
        <v>1079</v>
      </c>
      <c r="D158" s="7">
        <v>294</v>
      </c>
      <c r="E158" s="7">
        <v>52</v>
      </c>
      <c r="F158" s="7">
        <v>83</v>
      </c>
      <c r="G158" s="7">
        <v>258</v>
      </c>
      <c r="H158" s="7">
        <v>35</v>
      </c>
      <c r="I158" s="7">
        <v>86</v>
      </c>
      <c r="J158" s="7">
        <v>841</v>
      </c>
      <c r="K158" s="7">
        <v>195</v>
      </c>
      <c r="L158" s="7">
        <v>76</v>
      </c>
      <c r="M158" s="43">
        <v>7.35</v>
      </c>
      <c r="N158" s="43">
        <v>7.29</v>
      </c>
      <c r="O158" s="43">
        <v>1.06</v>
      </c>
      <c r="P158" s="43">
        <v>1.1299999999999999</v>
      </c>
      <c r="AA158" s="7">
        <v>31325</v>
      </c>
      <c r="AB158" s="8">
        <f t="shared" si="70"/>
        <v>1.0364622969261821</v>
      </c>
      <c r="AC158" s="94">
        <f t="shared" si="71"/>
        <v>0.59944444444444445</v>
      </c>
      <c r="AD158" s="95">
        <f t="shared" si="72"/>
        <v>317.226</v>
      </c>
      <c r="AE158" s="96">
        <f t="shared" ref="AE158:AE170" si="75">(AD158)/$E$3</f>
        <v>0.50353333333333328</v>
      </c>
      <c r="AF158" s="97">
        <f t="shared" si="73"/>
        <v>278.38200000000001</v>
      </c>
      <c r="AG158" s="96">
        <f t="shared" ref="AG158:AG170" si="76">(AF158)/$G$3</f>
        <v>0.51552222222222222</v>
      </c>
      <c r="AH158" s="142">
        <f t="shared" si="74"/>
        <v>3711.76</v>
      </c>
    </row>
    <row r="159" spans="1:34" x14ac:dyDescent="0.2">
      <c r="A159" s="6" t="s">
        <v>31</v>
      </c>
      <c r="B159" s="7">
        <v>35199</v>
      </c>
      <c r="C159" s="7">
        <v>1135</v>
      </c>
      <c r="D159" s="7">
        <v>320</v>
      </c>
      <c r="E159" s="7">
        <v>54</v>
      </c>
      <c r="F159" s="7">
        <v>83</v>
      </c>
      <c r="G159" s="7">
        <v>305</v>
      </c>
      <c r="H159" s="7">
        <v>42</v>
      </c>
      <c r="I159" s="7">
        <v>86</v>
      </c>
      <c r="J159" s="7">
        <v>838</v>
      </c>
      <c r="K159" s="7">
        <v>208</v>
      </c>
      <c r="L159" s="7">
        <v>74</v>
      </c>
      <c r="M159" s="43">
        <v>7.4</v>
      </c>
      <c r="N159" s="43">
        <v>7.23</v>
      </c>
      <c r="O159" s="43">
        <v>1.29</v>
      </c>
      <c r="P159" s="43">
        <v>1.29</v>
      </c>
      <c r="AA159" s="7">
        <v>34595</v>
      </c>
      <c r="AB159" s="8">
        <f t="shared" si="70"/>
        <v>0.98284042160288643</v>
      </c>
      <c r="AC159" s="94">
        <f t="shared" si="71"/>
        <v>0.63055555555555554</v>
      </c>
      <c r="AD159" s="95">
        <f t="shared" si="72"/>
        <v>363.2</v>
      </c>
      <c r="AE159" s="96">
        <f t="shared" si="75"/>
        <v>0.57650793650793652</v>
      </c>
      <c r="AF159" s="97">
        <f t="shared" si="73"/>
        <v>346.17500000000001</v>
      </c>
      <c r="AG159" s="96">
        <f t="shared" si="76"/>
        <v>0.64106481481481481</v>
      </c>
      <c r="AH159" s="142">
        <f t="shared" si="74"/>
        <v>4615.666666666667</v>
      </c>
    </row>
    <row r="160" spans="1:34" x14ac:dyDescent="0.2">
      <c r="A160" s="6" t="s">
        <v>32</v>
      </c>
      <c r="B160" s="7">
        <v>37183</v>
      </c>
      <c r="C160" s="7">
        <v>1239</v>
      </c>
      <c r="D160" s="7">
        <v>274</v>
      </c>
      <c r="E160" s="7">
        <v>27</v>
      </c>
      <c r="F160" s="7">
        <v>90</v>
      </c>
      <c r="G160" s="7">
        <v>381</v>
      </c>
      <c r="H160" s="7">
        <v>28</v>
      </c>
      <c r="I160" s="7">
        <v>92</v>
      </c>
      <c r="J160" s="7">
        <v>837</v>
      </c>
      <c r="K160" s="7">
        <v>122</v>
      </c>
      <c r="L160" s="7">
        <v>85</v>
      </c>
      <c r="M160" s="43">
        <v>7.32</v>
      </c>
      <c r="N160" s="43">
        <v>7.25</v>
      </c>
      <c r="O160" s="43">
        <v>1.1399999999999999</v>
      </c>
      <c r="P160" s="43">
        <v>1.06</v>
      </c>
      <c r="AA160" s="7">
        <v>33314</v>
      </c>
      <c r="AB160" s="8">
        <f t="shared" si="70"/>
        <v>0.89594707258693485</v>
      </c>
      <c r="AC160" s="94">
        <f t="shared" si="71"/>
        <v>0.68833333333333335</v>
      </c>
      <c r="AD160" s="95">
        <f t="shared" si="72"/>
        <v>339.48599999999999</v>
      </c>
      <c r="AE160" s="96">
        <f t="shared" si="75"/>
        <v>0.5388666666666666</v>
      </c>
      <c r="AF160" s="97">
        <f t="shared" si="73"/>
        <v>472.05900000000003</v>
      </c>
      <c r="AG160" s="96">
        <f t="shared" si="76"/>
        <v>0.87418333333333342</v>
      </c>
      <c r="AH160" s="142">
        <f t="shared" si="74"/>
        <v>6294.12</v>
      </c>
    </row>
    <row r="161" spans="1:34" x14ac:dyDescent="0.2">
      <c r="A161" s="6" t="s">
        <v>33</v>
      </c>
      <c r="B161" s="7">
        <v>39039</v>
      </c>
      <c r="C161" s="7">
        <v>1259</v>
      </c>
      <c r="D161" s="7">
        <v>249</v>
      </c>
      <c r="E161" s="7">
        <v>20</v>
      </c>
      <c r="F161" s="7">
        <v>92</v>
      </c>
      <c r="G161" s="7">
        <v>365</v>
      </c>
      <c r="H161" s="7">
        <v>13</v>
      </c>
      <c r="I161" s="7">
        <v>97</v>
      </c>
      <c r="J161" s="7">
        <v>815</v>
      </c>
      <c r="K161" s="7">
        <v>60</v>
      </c>
      <c r="L161" s="7">
        <v>93</v>
      </c>
      <c r="M161" s="43">
        <v>7.22</v>
      </c>
      <c r="N161" s="43">
        <v>7.23</v>
      </c>
      <c r="O161" s="43">
        <v>1.1299999999999999</v>
      </c>
      <c r="P161" s="43">
        <v>1.01</v>
      </c>
      <c r="AA161" s="7">
        <v>32553</v>
      </c>
      <c r="AB161" s="8">
        <f t="shared" si="70"/>
        <v>0.83385844924306463</v>
      </c>
      <c r="AC161" s="94">
        <f t="shared" si="71"/>
        <v>0.69944444444444442</v>
      </c>
      <c r="AD161" s="95">
        <f t="shared" si="72"/>
        <v>313.49099999999999</v>
      </c>
      <c r="AE161" s="96">
        <f t="shared" si="75"/>
        <v>0.49760476190476188</v>
      </c>
      <c r="AF161" s="97">
        <f t="shared" si="73"/>
        <v>459.53500000000003</v>
      </c>
      <c r="AG161" s="96">
        <f t="shared" si="76"/>
        <v>0.85099074074074077</v>
      </c>
      <c r="AH161" s="142">
        <f t="shared" si="74"/>
        <v>6127.1333333333332</v>
      </c>
    </row>
    <row r="162" spans="1:34" x14ac:dyDescent="0.2">
      <c r="A162" s="6" t="s">
        <v>34</v>
      </c>
      <c r="B162" s="7">
        <v>37147</v>
      </c>
      <c r="C162" s="7">
        <v>1238</v>
      </c>
      <c r="D162" s="7">
        <v>260</v>
      </c>
      <c r="E162" s="7">
        <v>33</v>
      </c>
      <c r="F162" s="7">
        <v>87</v>
      </c>
      <c r="G162" s="7">
        <v>268</v>
      </c>
      <c r="H162" s="7">
        <v>12</v>
      </c>
      <c r="I162" s="7">
        <v>96</v>
      </c>
      <c r="J162" s="7">
        <v>750</v>
      </c>
      <c r="K162" s="7">
        <v>88</v>
      </c>
      <c r="L162" s="7">
        <v>88</v>
      </c>
      <c r="M162" s="43">
        <v>8.15</v>
      </c>
      <c r="N162" s="43">
        <v>8</v>
      </c>
      <c r="O162" s="43">
        <v>1.19</v>
      </c>
      <c r="P162" s="43">
        <v>1.1000000000000001</v>
      </c>
      <c r="AA162" s="7">
        <v>31039</v>
      </c>
      <c r="AB162" s="8">
        <f t="shared" si="70"/>
        <v>0.8355721861792339</v>
      </c>
      <c r="AC162" s="94">
        <f t="shared" si="71"/>
        <v>0.68777777777777782</v>
      </c>
      <c r="AD162" s="95">
        <f t="shared" si="72"/>
        <v>321.88</v>
      </c>
      <c r="AE162" s="96">
        <f t="shared" si="75"/>
        <v>0.51092063492063489</v>
      </c>
      <c r="AF162" s="97">
        <f t="shared" si="73"/>
        <v>331.78399999999999</v>
      </c>
      <c r="AG162" s="96">
        <f t="shared" si="76"/>
        <v>0.61441481481481475</v>
      </c>
      <c r="AH162" s="142">
        <f t="shared" si="74"/>
        <v>4423.7866666666669</v>
      </c>
    </row>
    <row r="163" spans="1:34" x14ac:dyDescent="0.2">
      <c r="A163" s="6" t="s">
        <v>35</v>
      </c>
      <c r="B163" s="7">
        <v>38718</v>
      </c>
      <c r="C163" s="7">
        <v>1249</v>
      </c>
      <c r="D163" s="7">
        <v>241</v>
      </c>
      <c r="E163" s="7">
        <v>16</v>
      </c>
      <c r="F163" s="7">
        <v>94</v>
      </c>
      <c r="G163" s="7">
        <v>294</v>
      </c>
      <c r="H163" s="7">
        <v>13</v>
      </c>
      <c r="I163" s="7">
        <v>95</v>
      </c>
      <c r="J163" s="7">
        <v>569</v>
      </c>
      <c r="K163" s="7">
        <v>32</v>
      </c>
      <c r="L163" s="7">
        <v>94</v>
      </c>
      <c r="M163" s="43">
        <v>7.8</v>
      </c>
      <c r="N163" s="43">
        <v>8.59</v>
      </c>
      <c r="O163" s="43">
        <v>1.1499999999999999</v>
      </c>
      <c r="P163" s="43">
        <v>0.92</v>
      </c>
      <c r="AA163" s="7">
        <v>36823</v>
      </c>
      <c r="AB163" s="8">
        <f t="shared" si="70"/>
        <v>0.95105635621674678</v>
      </c>
      <c r="AC163" s="94">
        <f t="shared" si="71"/>
        <v>0.69388888888888889</v>
      </c>
      <c r="AD163" s="95">
        <f t="shared" si="72"/>
        <v>301.00900000000001</v>
      </c>
      <c r="AE163" s="96">
        <f t="shared" si="75"/>
        <v>0.47779206349206349</v>
      </c>
      <c r="AF163" s="97">
        <f t="shared" si="73"/>
        <v>367.20600000000002</v>
      </c>
      <c r="AG163" s="96">
        <f t="shared" si="76"/>
        <v>0.68001111111111112</v>
      </c>
      <c r="AH163" s="142">
        <f t="shared" si="74"/>
        <v>4896.08</v>
      </c>
    </row>
    <row r="164" spans="1:34" x14ac:dyDescent="0.2">
      <c r="A164" s="6" t="s">
        <v>36</v>
      </c>
      <c r="B164" s="7">
        <v>40482</v>
      </c>
      <c r="C164" s="7">
        <v>1306</v>
      </c>
      <c r="D164" s="7">
        <v>270</v>
      </c>
      <c r="E164" s="7">
        <v>29</v>
      </c>
      <c r="F164" s="7">
        <v>90</v>
      </c>
      <c r="G164" s="7">
        <v>279</v>
      </c>
      <c r="H164" s="7">
        <v>10</v>
      </c>
      <c r="I164" s="7">
        <v>96</v>
      </c>
      <c r="J164" s="7">
        <v>830</v>
      </c>
      <c r="K164" s="7">
        <v>41</v>
      </c>
      <c r="L164" s="7">
        <v>95</v>
      </c>
      <c r="M164" s="43">
        <v>7.86</v>
      </c>
      <c r="N164" s="43">
        <v>8.11</v>
      </c>
      <c r="O164" s="43">
        <v>1.1499999999999999</v>
      </c>
      <c r="P164" s="43">
        <v>1.05</v>
      </c>
      <c r="AA164" s="7">
        <v>37121</v>
      </c>
      <c r="AB164" s="8">
        <f t="shared" si="70"/>
        <v>0.91697544587717994</v>
      </c>
      <c r="AC164" s="94">
        <f t="shared" si="71"/>
        <v>0.72555555555555551</v>
      </c>
      <c r="AD164" s="95">
        <f t="shared" si="72"/>
        <v>352.62</v>
      </c>
      <c r="AE164" s="96">
        <f t="shared" si="75"/>
        <v>0.55971428571428572</v>
      </c>
      <c r="AF164" s="97">
        <f t="shared" si="73"/>
        <v>364.37400000000002</v>
      </c>
      <c r="AG164" s="96">
        <f t="shared" si="76"/>
        <v>0.67476666666666674</v>
      </c>
      <c r="AH164" s="142">
        <f t="shared" si="74"/>
        <v>4858.3200000000006</v>
      </c>
    </row>
    <row r="165" spans="1:34" x14ac:dyDescent="0.2">
      <c r="A165" s="6" t="s">
        <v>37</v>
      </c>
      <c r="B165" s="7">
        <v>42717</v>
      </c>
      <c r="C165" s="7">
        <v>1424</v>
      </c>
      <c r="D165" s="7">
        <v>280</v>
      </c>
      <c r="E165" s="7">
        <v>23</v>
      </c>
      <c r="F165" s="7">
        <v>92</v>
      </c>
      <c r="G165" s="7">
        <v>380</v>
      </c>
      <c r="H165" s="7">
        <v>15</v>
      </c>
      <c r="I165" s="7">
        <v>96</v>
      </c>
      <c r="J165" s="7">
        <v>878</v>
      </c>
      <c r="K165" s="7">
        <v>86</v>
      </c>
      <c r="L165" s="7">
        <v>89</v>
      </c>
      <c r="M165" s="43">
        <v>7.52</v>
      </c>
      <c r="N165" s="43">
        <v>7.9</v>
      </c>
      <c r="O165" s="43">
        <v>1.35</v>
      </c>
      <c r="P165" s="43">
        <v>0.95</v>
      </c>
      <c r="AA165" s="7">
        <v>36522</v>
      </c>
      <c r="AB165" s="8">
        <f t="shared" si="70"/>
        <v>0.85497577077041931</v>
      </c>
      <c r="AC165" s="94">
        <f t="shared" si="71"/>
        <v>0.7911111111111111</v>
      </c>
      <c r="AD165" s="95">
        <f t="shared" si="72"/>
        <v>398.72</v>
      </c>
      <c r="AE165" s="96">
        <f t="shared" si="75"/>
        <v>0.63288888888888895</v>
      </c>
      <c r="AF165" s="97">
        <f t="shared" si="73"/>
        <v>541.12</v>
      </c>
      <c r="AG165" s="96">
        <f t="shared" si="76"/>
        <v>1.0020740740740741</v>
      </c>
      <c r="AH165" s="142">
        <f t="shared" si="74"/>
        <v>7214.9333333333334</v>
      </c>
    </row>
    <row r="166" spans="1:34" x14ac:dyDescent="0.2">
      <c r="A166" s="6" t="s">
        <v>38</v>
      </c>
      <c r="B166" s="7">
        <v>44396</v>
      </c>
      <c r="C166" s="7">
        <v>1432</v>
      </c>
      <c r="D166" s="7">
        <v>256</v>
      </c>
      <c r="E166" s="7">
        <v>22</v>
      </c>
      <c r="F166" s="7">
        <v>91</v>
      </c>
      <c r="G166" s="7">
        <v>339</v>
      </c>
      <c r="H166" s="7">
        <v>6</v>
      </c>
      <c r="I166" s="7">
        <v>98</v>
      </c>
      <c r="J166" s="7">
        <v>752</v>
      </c>
      <c r="K166" s="7">
        <v>44</v>
      </c>
      <c r="L166" s="7">
        <v>94</v>
      </c>
      <c r="M166" s="43">
        <v>7.9</v>
      </c>
      <c r="N166" s="43">
        <v>7.96</v>
      </c>
      <c r="O166" s="43">
        <v>1.64</v>
      </c>
      <c r="P166" s="43">
        <v>1.56</v>
      </c>
      <c r="AA166" s="7">
        <v>38032</v>
      </c>
      <c r="AB166" s="8">
        <f t="shared" si="70"/>
        <v>0.8566537525903235</v>
      </c>
      <c r="AC166" s="94">
        <f t="shared" si="71"/>
        <v>0.79555555555555557</v>
      </c>
      <c r="AD166" s="95">
        <f t="shared" si="72"/>
        <v>366.59199999999998</v>
      </c>
      <c r="AE166" s="96">
        <f t="shared" si="75"/>
        <v>0.58189206349206346</v>
      </c>
      <c r="AF166" s="97">
        <f t="shared" si="73"/>
        <v>485.44799999999998</v>
      </c>
      <c r="AG166" s="96">
        <f t="shared" si="76"/>
        <v>0.89897777777777776</v>
      </c>
      <c r="AH166" s="142">
        <f t="shared" si="74"/>
        <v>6472.64</v>
      </c>
    </row>
    <row r="167" spans="1:34" x14ac:dyDescent="0.2">
      <c r="A167" s="6" t="s">
        <v>39</v>
      </c>
      <c r="B167" s="7">
        <v>40995</v>
      </c>
      <c r="C167" s="7">
        <v>1367</v>
      </c>
      <c r="D167" s="7">
        <v>264</v>
      </c>
      <c r="E167" s="7">
        <v>18</v>
      </c>
      <c r="F167" s="7">
        <v>93</v>
      </c>
      <c r="G167" s="7">
        <v>283</v>
      </c>
      <c r="H167" s="7">
        <v>14</v>
      </c>
      <c r="I167" s="7">
        <v>94</v>
      </c>
      <c r="J167" s="7">
        <v>722</v>
      </c>
      <c r="K167" s="7">
        <v>48</v>
      </c>
      <c r="L167" s="7">
        <v>93</v>
      </c>
      <c r="M167" s="43">
        <v>8.32</v>
      </c>
      <c r="N167" s="43">
        <v>8.36</v>
      </c>
      <c r="O167" s="43">
        <v>2.17</v>
      </c>
      <c r="P167" s="43">
        <v>1.46</v>
      </c>
      <c r="AA167" s="7">
        <v>38227</v>
      </c>
      <c r="AB167" s="8">
        <f t="shared" si="70"/>
        <v>0.93247957067935117</v>
      </c>
      <c r="AC167" s="94">
        <f t="shared" si="71"/>
        <v>0.75944444444444448</v>
      </c>
      <c r="AD167" s="95">
        <f t="shared" si="72"/>
        <v>360.88799999999998</v>
      </c>
      <c r="AE167" s="96">
        <f t="shared" si="75"/>
        <v>0.57283809523809515</v>
      </c>
      <c r="AF167" s="97">
        <f t="shared" si="73"/>
        <v>386.86099999999999</v>
      </c>
      <c r="AG167" s="96">
        <f t="shared" si="76"/>
        <v>0.71640925925925925</v>
      </c>
      <c r="AH167" s="142">
        <f t="shared" si="74"/>
        <v>5158.1466666666674</v>
      </c>
    </row>
    <row r="168" spans="1:34" ht="13.5" thickBot="1" x14ac:dyDescent="0.25">
      <c r="A168" s="6" t="s">
        <v>40</v>
      </c>
      <c r="B168" s="7">
        <v>39536</v>
      </c>
      <c r="C168" s="7">
        <v>1275</v>
      </c>
      <c r="D168" s="7">
        <v>297</v>
      </c>
      <c r="E168" s="7">
        <v>19</v>
      </c>
      <c r="F168" s="7">
        <v>94</v>
      </c>
      <c r="G168" s="7">
        <v>283</v>
      </c>
      <c r="H168" s="7">
        <v>17</v>
      </c>
      <c r="I168" s="7">
        <v>94</v>
      </c>
      <c r="J168" s="7">
        <v>770</v>
      </c>
      <c r="K168" s="7">
        <v>84</v>
      </c>
      <c r="L168" s="7">
        <v>89</v>
      </c>
      <c r="M168" s="43">
        <v>7.4</v>
      </c>
      <c r="N168" s="43">
        <v>7.26</v>
      </c>
      <c r="O168" s="43">
        <v>0.97</v>
      </c>
      <c r="P168" s="43">
        <v>1.0900000000000001</v>
      </c>
      <c r="AA168" s="7">
        <v>40383</v>
      </c>
      <c r="AB168" s="8">
        <f t="shared" si="70"/>
        <v>1.0214235127478755</v>
      </c>
      <c r="AC168" s="94">
        <f t="shared" si="71"/>
        <v>0.70833333333333337</v>
      </c>
      <c r="AD168" s="95">
        <f t="shared" si="72"/>
        <v>378.67500000000001</v>
      </c>
      <c r="AE168" s="96">
        <f t="shared" si="75"/>
        <v>0.60107142857142859</v>
      </c>
      <c r="AF168" s="97">
        <f t="shared" si="73"/>
        <v>360.82499999999999</v>
      </c>
      <c r="AG168" s="96">
        <f t="shared" si="76"/>
        <v>0.66819444444444442</v>
      </c>
      <c r="AH168" s="142">
        <f t="shared" si="74"/>
        <v>4811</v>
      </c>
    </row>
    <row r="169" spans="1:34" ht="13.5" thickTop="1" x14ac:dyDescent="0.2">
      <c r="A169" s="9" t="s">
        <v>86</v>
      </c>
      <c r="B169" s="47">
        <f t="shared" ref="B169:P169" si="77">SUM(B157:B168)</f>
        <v>460825</v>
      </c>
      <c r="C169" s="10">
        <f t="shared" si="77"/>
        <v>15138</v>
      </c>
      <c r="D169" s="10">
        <f t="shared" si="77"/>
        <v>3283</v>
      </c>
      <c r="E169" s="10">
        <f>SUM(E157:E168)</f>
        <v>351</v>
      </c>
      <c r="F169" s="10">
        <f>SUM(F157:F168)</f>
        <v>1075</v>
      </c>
      <c r="G169" s="10">
        <f>SUM(G157:G168)</f>
        <v>3717</v>
      </c>
      <c r="H169" s="10">
        <f>SUM(H157:H168)</f>
        <v>234</v>
      </c>
      <c r="I169" s="10">
        <f>SUM(I157:I168)</f>
        <v>1119</v>
      </c>
      <c r="J169" s="10">
        <f t="shared" si="77"/>
        <v>9319</v>
      </c>
      <c r="K169" s="10">
        <f>SUM(K157:K168)</f>
        <v>1133</v>
      </c>
      <c r="L169" s="10">
        <f>SUM(L157:L168)</f>
        <v>1053</v>
      </c>
      <c r="M169" s="44">
        <f t="shared" si="77"/>
        <v>91.35</v>
      </c>
      <c r="N169" s="44">
        <f t="shared" si="77"/>
        <v>92.440000000000012</v>
      </c>
      <c r="O169" s="44">
        <f t="shared" si="77"/>
        <v>15.48</v>
      </c>
      <c r="P169" s="44">
        <f t="shared" si="77"/>
        <v>13.899999999999999</v>
      </c>
      <c r="AA169" s="10">
        <f>SUM(AA157:AA168)</f>
        <v>426917</v>
      </c>
      <c r="AB169" s="10">
        <f>SUM(AB157:AB168)</f>
        <v>11.169196810413094</v>
      </c>
      <c r="AC169" s="98"/>
      <c r="AD169" s="99"/>
      <c r="AE169" s="100"/>
      <c r="AF169" s="101"/>
      <c r="AG169" s="100"/>
      <c r="AH169" s="131"/>
    </row>
    <row r="170" spans="1:34" ht="13.5" thickBot="1" x14ac:dyDescent="0.25">
      <c r="A170" s="12" t="s">
        <v>87</v>
      </c>
      <c r="B170" s="146">
        <f>AVERAGE(B157:B168)</f>
        <v>38402.083333333336</v>
      </c>
      <c r="C170" s="13">
        <f t="shared" ref="C170:P170" si="78">AVERAGE(C157:C168)</f>
        <v>1261.5</v>
      </c>
      <c r="D170" s="13">
        <f t="shared" si="78"/>
        <v>273.58333333333331</v>
      </c>
      <c r="E170" s="13">
        <f>AVERAGE(E157:E168)</f>
        <v>29.25</v>
      </c>
      <c r="F170" s="13">
        <f>AVERAGE(F157:F168)</f>
        <v>89.583333333333329</v>
      </c>
      <c r="G170" s="13">
        <f>AVERAGE(G157:G168)</f>
        <v>309.75</v>
      </c>
      <c r="H170" s="13">
        <f>AVERAGE(H157:H168)</f>
        <v>19.5</v>
      </c>
      <c r="I170" s="13">
        <f>AVERAGE(I157:I168)</f>
        <v>93.25</v>
      </c>
      <c r="J170" s="13">
        <f t="shared" si="78"/>
        <v>776.58333333333337</v>
      </c>
      <c r="K170" s="13">
        <f>AVERAGE(K157:K168)</f>
        <v>94.416666666666671</v>
      </c>
      <c r="L170" s="13">
        <f>AVERAGE(L157:L168)</f>
        <v>87.75</v>
      </c>
      <c r="M170" s="18">
        <f t="shared" si="78"/>
        <v>7.6124999999999998</v>
      </c>
      <c r="N170" s="18">
        <f t="shared" si="78"/>
        <v>7.703333333333334</v>
      </c>
      <c r="O170" s="18">
        <f t="shared" si="78"/>
        <v>1.29</v>
      </c>
      <c r="P170" s="18">
        <f t="shared" si="78"/>
        <v>1.1583333333333332</v>
      </c>
      <c r="AA170" s="13">
        <f>AVERAGE(AA157:AA168)</f>
        <v>35576.416666666664</v>
      </c>
      <c r="AB170" s="18">
        <f>AVERAGE(AB157:AB168)</f>
        <v>0.93076640086775786</v>
      </c>
      <c r="AC170" s="94">
        <f>C170/$C$2</f>
        <v>0.70083333333333331</v>
      </c>
      <c r="AD170" s="95">
        <f>(C170*D170)/1000</f>
        <v>345.12537500000002</v>
      </c>
      <c r="AE170" s="96">
        <f t="shared" si="75"/>
        <v>0.54781805555555563</v>
      </c>
      <c r="AF170" s="97">
        <f>(C170*G170)/1000</f>
        <v>390.74962499999998</v>
      </c>
      <c r="AG170" s="96">
        <f t="shared" si="76"/>
        <v>0.72361041666666659</v>
      </c>
      <c r="AH170" s="132">
        <f>AVERAGE(AH157:AH168)</f>
        <v>5237.5988888888887</v>
      </c>
    </row>
    <row r="171" spans="1:34" ht="13.5" thickTop="1" x14ac:dyDescent="0.2"/>
    <row r="173" spans="1:34" ht="13.5" thickBot="1" x14ac:dyDescent="0.25"/>
    <row r="174" spans="1:34" ht="13.5" thickTop="1" x14ac:dyDescent="0.2">
      <c r="A174" s="27" t="s">
        <v>5</v>
      </c>
      <c r="B174" s="73" t="s">
        <v>6</v>
      </c>
      <c r="C174" s="73" t="s">
        <v>6</v>
      </c>
      <c r="D174" s="73" t="s">
        <v>49</v>
      </c>
      <c r="E174" s="73" t="s">
        <v>50</v>
      </c>
      <c r="F174" s="45" t="s">
        <v>2</v>
      </c>
      <c r="G174" s="73" t="s">
        <v>51</v>
      </c>
      <c r="H174" s="73" t="s">
        <v>52</v>
      </c>
      <c r="I174" s="45" t="s">
        <v>3</v>
      </c>
      <c r="J174" s="73" t="s">
        <v>53</v>
      </c>
      <c r="K174" s="73" t="s">
        <v>54</v>
      </c>
      <c r="L174" s="45" t="s">
        <v>14</v>
      </c>
      <c r="M174" s="73" t="s">
        <v>75</v>
      </c>
      <c r="N174" s="73" t="s">
        <v>76</v>
      </c>
      <c r="O174" s="73" t="s">
        <v>77</v>
      </c>
      <c r="P174" s="73" t="s">
        <v>78</v>
      </c>
      <c r="AA174" s="28" t="s">
        <v>64</v>
      </c>
      <c r="AB174" s="28" t="s">
        <v>55</v>
      </c>
      <c r="AC174" s="86" t="s">
        <v>16</v>
      </c>
      <c r="AD174" s="87" t="s">
        <v>17</v>
      </c>
      <c r="AE174" s="88" t="s">
        <v>18</v>
      </c>
      <c r="AF174" s="89" t="s">
        <v>16</v>
      </c>
      <c r="AG174" s="88" t="s">
        <v>16</v>
      </c>
      <c r="AH174" s="86" t="s">
        <v>169</v>
      </c>
    </row>
    <row r="175" spans="1:34" ht="13.5" thickBot="1" x14ac:dyDescent="0.25">
      <c r="A175" s="29" t="s">
        <v>88</v>
      </c>
      <c r="B175" s="30" t="s">
        <v>20</v>
      </c>
      <c r="C175" s="31" t="s">
        <v>21</v>
      </c>
      <c r="D175" s="30" t="s">
        <v>57</v>
      </c>
      <c r="E175" s="30" t="s">
        <v>57</v>
      </c>
      <c r="F175" s="46" t="s">
        <v>23</v>
      </c>
      <c r="G175" s="30" t="s">
        <v>57</v>
      </c>
      <c r="H175" s="30" t="s">
        <v>57</v>
      </c>
      <c r="I175" s="46" t="s">
        <v>23</v>
      </c>
      <c r="J175" s="30" t="s">
        <v>57</v>
      </c>
      <c r="K175" s="30" t="s">
        <v>57</v>
      </c>
      <c r="L175" s="46" t="s">
        <v>23</v>
      </c>
      <c r="M175" s="30"/>
      <c r="N175" s="30"/>
      <c r="O175" s="30"/>
      <c r="P175" s="30"/>
      <c r="AA175" s="31" t="s">
        <v>68</v>
      </c>
      <c r="AB175" s="31" t="s">
        <v>24</v>
      </c>
      <c r="AC175" s="90" t="s">
        <v>6</v>
      </c>
      <c r="AD175" s="91" t="s">
        <v>25</v>
      </c>
      <c r="AE175" s="92" t="s">
        <v>26</v>
      </c>
      <c r="AF175" s="93" t="s">
        <v>27</v>
      </c>
      <c r="AG175" s="92" t="s">
        <v>28</v>
      </c>
      <c r="AH175" s="140" t="s">
        <v>170</v>
      </c>
    </row>
    <row r="176" spans="1:34" ht="13.5" thickTop="1" x14ac:dyDescent="0.2">
      <c r="A176" s="6" t="s">
        <v>29</v>
      </c>
      <c r="B176" s="7">
        <v>40695</v>
      </c>
      <c r="C176" s="7">
        <v>1313</v>
      </c>
      <c r="D176" s="7">
        <v>221</v>
      </c>
      <c r="E176" s="7">
        <v>34</v>
      </c>
      <c r="F176" s="7">
        <v>83</v>
      </c>
      <c r="G176" s="7">
        <v>236</v>
      </c>
      <c r="H176" s="7">
        <v>25</v>
      </c>
      <c r="I176" s="7">
        <v>88</v>
      </c>
      <c r="J176" s="7">
        <v>650</v>
      </c>
      <c r="K176" s="7">
        <v>129</v>
      </c>
      <c r="L176" s="7">
        <v>78</v>
      </c>
      <c r="M176" s="43">
        <v>8.49</v>
      </c>
      <c r="N176" s="43">
        <v>8.24</v>
      </c>
      <c r="O176" s="43">
        <v>1.73</v>
      </c>
      <c r="P176" s="43">
        <v>1.27</v>
      </c>
      <c r="AA176" s="7">
        <v>32171</v>
      </c>
      <c r="AB176" s="8">
        <f t="shared" ref="AB176:AB187" si="79">AA176/B176</f>
        <v>0.79053937830200272</v>
      </c>
      <c r="AC176" s="94">
        <f t="shared" ref="AC176:AC187" si="80">C176/$C$2</f>
        <v>0.72944444444444445</v>
      </c>
      <c r="AD176" s="95">
        <f t="shared" ref="AD176:AD187" si="81">(C176*D176)/1000</f>
        <v>290.173</v>
      </c>
      <c r="AE176" s="96">
        <f>(AD176)/$E$3</f>
        <v>0.4605920634920635</v>
      </c>
      <c r="AF176" s="97">
        <f t="shared" ref="AF176:AF187" si="82">(C176*G176)/1000</f>
        <v>309.86799999999999</v>
      </c>
      <c r="AG176" s="96">
        <f>(AF176)/$G$3</f>
        <v>0.57382962962962958</v>
      </c>
      <c r="AH176" s="141">
        <f t="shared" ref="AH176:AH187" si="83">(0.8*C176*G176)/60</f>
        <v>4131.5733333333337</v>
      </c>
    </row>
    <row r="177" spans="1:34" x14ac:dyDescent="0.2">
      <c r="A177" s="6" t="s">
        <v>30</v>
      </c>
      <c r="B177" s="7">
        <v>37915</v>
      </c>
      <c r="C177" s="7">
        <v>1354</v>
      </c>
      <c r="D177" s="7">
        <v>266</v>
      </c>
      <c r="E177" s="7">
        <v>38</v>
      </c>
      <c r="F177" s="7">
        <v>86</v>
      </c>
      <c r="G177" s="7">
        <v>363</v>
      </c>
      <c r="H177" s="7">
        <v>40</v>
      </c>
      <c r="I177" s="7">
        <v>88</v>
      </c>
      <c r="J177" s="7">
        <v>744</v>
      </c>
      <c r="K177" s="7">
        <v>129</v>
      </c>
      <c r="L177" s="7">
        <v>80</v>
      </c>
      <c r="M177" s="43">
        <v>7.81</v>
      </c>
      <c r="N177" s="43">
        <v>7.99</v>
      </c>
      <c r="O177" s="43">
        <v>1.36</v>
      </c>
      <c r="P177" s="43">
        <v>1.31</v>
      </c>
      <c r="AA177" s="7">
        <v>34774</v>
      </c>
      <c r="AB177" s="8">
        <f t="shared" si="79"/>
        <v>0.91715679810101547</v>
      </c>
      <c r="AC177" s="94">
        <f t="shared" si="80"/>
        <v>0.75222222222222224</v>
      </c>
      <c r="AD177" s="95">
        <f t="shared" si="81"/>
        <v>360.16399999999999</v>
      </c>
      <c r="AE177" s="96">
        <f t="shared" ref="AE177:AE189" si="84">(AD177)/$E$3</f>
        <v>0.57168888888888891</v>
      </c>
      <c r="AF177" s="97">
        <f t="shared" si="82"/>
        <v>491.50200000000001</v>
      </c>
      <c r="AG177" s="96">
        <f t="shared" ref="AG177:AG189" si="85">(AF177)/$G$3</f>
        <v>0.91018888888888894</v>
      </c>
      <c r="AH177" s="142">
        <f t="shared" si="83"/>
        <v>6553.3600000000006</v>
      </c>
    </row>
    <row r="178" spans="1:34" x14ac:dyDescent="0.2">
      <c r="A178" s="6" t="s">
        <v>31</v>
      </c>
      <c r="B178" s="7">
        <v>41713</v>
      </c>
      <c r="C178" s="7">
        <v>1346</v>
      </c>
      <c r="D178" s="7">
        <v>296</v>
      </c>
      <c r="E178" s="7">
        <v>41</v>
      </c>
      <c r="F178" s="7">
        <v>86</v>
      </c>
      <c r="G178" s="7">
        <v>409</v>
      </c>
      <c r="H178" s="7">
        <v>16</v>
      </c>
      <c r="I178" s="7">
        <v>96</v>
      </c>
      <c r="J178" s="7">
        <v>929</v>
      </c>
      <c r="K178" s="7">
        <v>122</v>
      </c>
      <c r="L178" s="7">
        <v>86</v>
      </c>
      <c r="M178" s="43">
        <v>8.27</v>
      </c>
      <c r="N178" s="43">
        <v>7.75</v>
      </c>
      <c r="O178" s="43">
        <v>1.43</v>
      </c>
      <c r="P178" s="43">
        <v>1.0900000000000001</v>
      </c>
      <c r="AA178" s="7">
        <v>36822</v>
      </c>
      <c r="AB178" s="8">
        <f t="shared" si="79"/>
        <v>0.88274638601874711</v>
      </c>
      <c r="AC178" s="94">
        <f t="shared" si="80"/>
        <v>0.74777777777777776</v>
      </c>
      <c r="AD178" s="95">
        <f t="shared" si="81"/>
        <v>398.416</v>
      </c>
      <c r="AE178" s="96">
        <f t="shared" si="84"/>
        <v>0.63240634920634919</v>
      </c>
      <c r="AF178" s="97">
        <f t="shared" si="82"/>
        <v>550.51400000000001</v>
      </c>
      <c r="AG178" s="96">
        <f t="shared" si="85"/>
        <v>1.0194703703703705</v>
      </c>
      <c r="AH178" s="142">
        <f t="shared" si="83"/>
        <v>7340.1866666666656</v>
      </c>
    </row>
    <row r="179" spans="1:34" x14ac:dyDescent="0.2">
      <c r="A179" s="6" t="s">
        <v>32</v>
      </c>
      <c r="B179" s="7">
        <v>34697</v>
      </c>
      <c r="C179" s="7">
        <v>1157</v>
      </c>
      <c r="D179" s="7">
        <v>293</v>
      </c>
      <c r="E179" s="7">
        <v>23</v>
      </c>
      <c r="F179" s="7">
        <v>92</v>
      </c>
      <c r="G179" s="7">
        <v>335</v>
      </c>
      <c r="H179" s="7">
        <v>15</v>
      </c>
      <c r="I179" s="7">
        <v>95</v>
      </c>
      <c r="J179" s="7">
        <v>670</v>
      </c>
      <c r="K179" s="7">
        <v>71</v>
      </c>
      <c r="L179" s="7">
        <v>89</v>
      </c>
      <c r="M179" s="43">
        <v>8.07</v>
      </c>
      <c r="N179" s="43">
        <v>7.75</v>
      </c>
      <c r="O179" s="43">
        <v>1.74</v>
      </c>
      <c r="P179" s="43">
        <v>1.52</v>
      </c>
      <c r="AA179" s="7">
        <v>38410</v>
      </c>
      <c r="AB179" s="8">
        <f t="shared" si="79"/>
        <v>1.1070121336138572</v>
      </c>
      <c r="AC179" s="94">
        <f t="shared" si="80"/>
        <v>0.64277777777777778</v>
      </c>
      <c r="AD179" s="95">
        <f t="shared" si="81"/>
        <v>339.00099999999998</v>
      </c>
      <c r="AE179" s="96">
        <f t="shared" si="84"/>
        <v>0.53809682539682535</v>
      </c>
      <c r="AF179" s="97">
        <f t="shared" si="82"/>
        <v>387.59500000000003</v>
      </c>
      <c r="AG179" s="96">
        <f t="shared" si="85"/>
        <v>0.71776851851851853</v>
      </c>
      <c r="AH179" s="142">
        <f t="shared" si="83"/>
        <v>5167.9333333333334</v>
      </c>
    </row>
    <row r="180" spans="1:34" x14ac:dyDescent="0.2">
      <c r="A180" s="6" t="s">
        <v>33</v>
      </c>
      <c r="B180" s="7">
        <v>36708</v>
      </c>
      <c r="C180" s="7">
        <v>1224</v>
      </c>
      <c r="D180" s="7">
        <v>336</v>
      </c>
      <c r="E180" s="7">
        <v>24</v>
      </c>
      <c r="F180" s="7">
        <v>92</v>
      </c>
      <c r="G180" s="7">
        <v>294</v>
      </c>
      <c r="H180" s="7">
        <v>15</v>
      </c>
      <c r="I180" s="7">
        <v>95</v>
      </c>
      <c r="J180" s="7">
        <v>734</v>
      </c>
      <c r="K180" s="7">
        <v>61</v>
      </c>
      <c r="L180" s="7">
        <v>92</v>
      </c>
      <c r="M180" s="43">
        <v>7.86</v>
      </c>
      <c r="N180" s="43">
        <v>7.71</v>
      </c>
      <c r="O180" s="43">
        <v>1.22</v>
      </c>
      <c r="P180" s="43">
        <v>1.03</v>
      </c>
      <c r="AA180" s="7">
        <v>37752</v>
      </c>
      <c r="AB180" s="8">
        <f t="shared" si="79"/>
        <v>1.0284406668846029</v>
      </c>
      <c r="AC180" s="94">
        <f t="shared" si="80"/>
        <v>0.68</v>
      </c>
      <c r="AD180" s="95">
        <f t="shared" si="81"/>
        <v>411.26400000000001</v>
      </c>
      <c r="AE180" s="96">
        <f t="shared" si="84"/>
        <v>0.65280000000000005</v>
      </c>
      <c r="AF180" s="97">
        <f t="shared" si="82"/>
        <v>359.85599999999999</v>
      </c>
      <c r="AG180" s="96">
        <f t="shared" si="85"/>
        <v>0.66639999999999999</v>
      </c>
      <c r="AH180" s="142">
        <f t="shared" si="83"/>
        <v>4798.08</v>
      </c>
    </row>
    <row r="181" spans="1:34" x14ac:dyDescent="0.2">
      <c r="A181" s="6" t="s">
        <v>34</v>
      </c>
      <c r="B181" s="7">
        <v>43661</v>
      </c>
      <c r="C181" s="7">
        <v>1455</v>
      </c>
      <c r="D181" s="7">
        <v>257</v>
      </c>
      <c r="E181" s="7">
        <v>28</v>
      </c>
      <c r="F181" s="7">
        <v>88</v>
      </c>
      <c r="G181" s="7">
        <v>322</v>
      </c>
      <c r="H181" s="7">
        <v>18</v>
      </c>
      <c r="I181" s="7">
        <v>94</v>
      </c>
      <c r="J181" s="7">
        <v>646</v>
      </c>
      <c r="K181" s="7">
        <v>76</v>
      </c>
      <c r="L181" s="7">
        <v>88</v>
      </c>
      <c r="M181" s="43">
        <v>7.89</v>
      </c>
      <c r="N181" s="43">
        <v>7.91</v>
      </c>
      <c r="O181" s="43">
        <v>1.24</v>
      </c>
      <c r="P181" s="43">
        <v>1.08</v>
      </c>
      <c r="AA181" s="7">
        <v>32235</v>
      </c>
      <c r="AB181" s="8">
        <f t="shared" si="79"/>
        <v>0.73830191704266968</v>
      </c>
      <c r="AC181" s="94">
        <f t="shared" si="80"/>
        <v>0.80833333333333335</v>
      </c>
      <c r="AD181" s="95">
        <f t="shared" si="81"/>
        <v>373.935</v>
      </c>
      <c r="AE181" s="96">
        <f t="shared" si="84"/>
        <v>0.5935476190476191</v>
      </c>
      <c r="AF181" s="97">
        <f t="shared" si="82"/>
        <v>468.51</v>
      </c>
      <c r="AG181" s="96">
        <f t="shared" si="85"/>
        <v>0.86761111111111111</v>
      </c>
      <c r="AH181" s="142">
        <f t="shared" si="83"/>
        <v>6246.8</v>
      </c>
    </row>
    <row r="182" spans="1:34" x14ac:dyDescent="0.2">
      <c r="A182" s="6" t="s">
        <v>35</v>
      </c>
      <c r="B182" s="7">
        <v>44726</v>
      </c>
      <c r="C182" s="7">
        <v>1443</v>
      </c>
      <c r="D182" s="7">
        <v>319</v>
      </c>
      <c r="E182" s="7">
        <v>26</v>
      </c>
      <c r="F182" s="7">
        <v>91</v>
      </c>
      <c r="G182" s="7">
        <v>360</v>
      </c>
      <c r="H182" s="7">
        <v>16</v>
      </c>
      <c r="I182" s="7">
        <v>96</v>
      </c>
      <c r="J182" s="7">
        <v>850</v>
      </c>
      <c r="K182" s="7">
        <v>74</v>
      </c>
      <c r="L182" s="7">
        <v>91</v>
      </c>
      <c r="M182" s="43">
        <v>7.41</v>
      </c>
      <c r="N182" s="43">
        <v>7.6</v>
      </c>
      <c r="O182" s="43">
        <v>1.43</v>
      </c>
      <c r="P182" s="43">
        <v>1.1299999999999999</v>
      </c>
      <c r="AA182" s="7">
        <v>31259</v>
      </c>
      <c r="AB182" s="8">
        <f t="shared" si="79"/>
        <v>0.69889996869829629</v>
      </c>
      <c r="AC182" s="94">
        <f t="shared" si="80"/>
        <v>0.80166666666666664</v>
      </c>
      <c r="AD182" s="95">
        <f t="shared" si="81"/>
        <v>460.31700000000001</v>
      </c>
      <c r="AE182" s="96">
        <f t="shared" si="84"/>
        <v>0.73066190476190473</v>
      </c>
      <c r="AF182" s="97">
        <f t="shared" si="82"/>
        <v>519.48</v>
      </c>
      <c r="AG182" s="96">
        <f t="shared" si="85"/>
        <v>0.96200000000000008</v>
      </c>
      <c r="AH182" s="142">
        <f t="shared" si="83"/>
        <v>6926.4000000000005</v>
      </c>
    </row>
    <row r="183" spans="1:34" x14ac:dyDescent="0.2">
      <c r="A183" s="6" t="s">
        <v>36</v>
      </c>
      <c r="B183" s="7">
        <v>43824</v>
      </c>
      <c r="C183" s="7">
        <v>1414</v>
      </c>
      <c r="D183" s="7">
        <v>354</v>
      </c>
      <c r="E183" s="7">
        <v>27</v>
      </c>
      <c r="F183" s="7">
        <v>92</v>
      </c>
      <c r="G183" s="7">
        <v>320</v>
      </c>
      <c r="H183" s="7">
        <v>20</v>
      </c>
      <c r="I183" s="7">
        <v>94</v>
      </c>
      <c r="J183" s="7">
        <v>696</v>
      </c>
      <c r="K183" s="7">
        <v>84</v>
      </c>
      <c r="L183" s="7">
        <v>88</v>
      </c>
      <c r="M183" s="43">
        <v>7.87</v>
      </c>
      <c r="N183" s="43">
        <v>7.88</v>
      </c>
      <c r="O183" s="43">
        <v>1.53</v>
      </c>
      <c r="P183" s="43">
        <v>1.1000000000000001</v>
      </c>
      <c r="AA183" s="7">
        <v>29587</v>
      </c>
      <c r="AB183" s="8">
        <f t="shared" si="79"/>
        <v>0.67513234757210661</v>
      </c>
      <c r="AC183" s="94">
        <f t="shared" si="80"/>
        <v>0.78555555555555556</v>
      </c>
      <c r="AD183" s="95">
        <f t="shared" si="81"/>
        <v>500.55599999999998</v>
      </c>
      <c r="AE183" s="96">
        <f t="shared" si="84"/>
        <v>0.79453333333333331</v>
      </c>
      <c r="AF183" s="97">
        <f t="shared" si="82"/>
        <v>452.48</v>
      </c>
      <c r="AG183" s="96">
        <f t="shared" si="85"/>
        <v>0.83792592592592596</v>
      </c>
      <c r="AH183" s="142">
        <f t="shared" si="83"/>
        <v>6033.0666666666666</v>
      </c>
    </row>
    <row r="184" spans="1:34" x14ac:dyDescent="0.2">
      <c r="A184" s="6" t="s">
        <v>37</v>
      </c>
      <c r="B184" s="7">
        <v>39304</v>
      </c>
      <c r="C184" s="7">
        <v>1310</v>
      </c>
      <c r="D184" s="7">
        <v>261</v>
      </c>
      <c r="E184" s="7">
        <v>30</v>
      </c>
      <c r="F184" s="7">
        <v>89</v>
      </c>
      <c r="G184" s="7">
        <v>262</v>
      </c>
      <c r="H184" s="7">
        <v>13</v>
      </c>
      <c r="I184" s="7">
        <v>95</v>
      </c>
      <c r="J184" s="7">
        <v>681</v>
      </c>
      <c r="K184" s="7">
        <v>68</v>
      </c>
      <c r="L184" s="7">
        <v>90</v>
      </c>
      <c r="M184" s="43">
        <v>7.94</v>
      </c>
      <c r="N184" s="43">
        <v>7.96</v>
      </c>
      <c r="O184" s="43">
        <v>0.99</v>
      </c>
      <c r="P184" s="43">
        <v>0.79</v>
      </c>
      <c r="AA184" s="7">
        <v>28489</v>
      </c>
      <c r="AB184" s="8">
        <f t="shared" si="79"/>
        <v>0.72483716670059029</v>
      </c>
      <c r="AC184" s="94">
        <f t="shared" si="80"/>
        <v>0.72777777777777775</v>
      </c>
      <c r="AD184" s="95">
        <f t="shared" si="81"/>
        <v>341.91</v>
      </c>
      <c r="AE184" s="96">
        <f t="shared" si="84"/>
        <v>0.5427142857142857</v>
      </c>
      <c r="AF184" s="97">
        <f t="shared" si="82"/>
        <v>343.22</v>
      </c>
      <c r="AG184" s="96">
        <f t="shared" si="85"/>
        <v>0.6355925925925926</v>
      </c>
      <c r="AH184" s="142">
        <f t="shared" si="83"/>
        <v>4576.2666666666664</v>
      </c>
    </row>
    <row r="185" spans="1:34" x14ac:dyDescent="0.2">
      <c r="A185" s="6" t="s">
        <v>38</v>
      </c>
      <c r="B185" s="7">
        <v>42719</v>
      </c>
      <c r="C185" s="7">
        <v>1378</v>
      </c>
      <c r="D185" s="7">
        <v>245</v>
      </c>
      <c r="E185" s="7">
        <v>24</v>
      </c>
      <c r="F185" s="7">
        <v>88</v>
      </c>
      <c r="G185" s="7">
        <v>311</v>
      </c>
      <c r="H185" s="7">
        <v>6</v>
      </c>
      <c r="I185" s="7">
        <v>98</v>
      </c>
      <c r="J185" s="7">
        <v>656</v>
      </c>
      <c r="K185" s="7">
        <v>62</v>
      </c>
      <c r="L185" s="7">
        <v>87</v>
      </c>
      <c r="M185" s="43">
        <v>7.83</v>
      </c>
      <c r="N185" s="43">
        <v>7.67</v>
      </c>
      <c r="O185" s="43">
        <v>3.8</v>
      </c>
      <c r="P185" s="43">
        <v>3.11</v>
      </c>
      <c r="AA185" s="7">
        <v>28147</v>
      </c>
      <c r="AB185" s="8">
        <f t="shared" si="79"/>
        <v>0.65888714623469646</v>
      </c>
      <c r="AC185" s="94">
        <f t="shared" si="80"/>
        <v>0.76555555555555554</v>
      </c>
      <c r="AD185" s="95">
        <f t="shared" si="81"/>
        <v>337.61</v>
      </c>
      <c r="AE185" s="96">
        <f t="shared" si="84"/>
        <v>0.53588888888888886</v>
      </c>
      <c r="AF185" s="97">
        <f t="shared" si="82"/>
        <v>428.55799999999999</v>
      </c>
      <c r="AG185" s="96">
        <f t="shared" si="85"/>
        <v>0.79362592592592596</v>
      </c>
      <c r="AH185" s="142">
        <f t="shared" si="83"/>
        <v>5714.1066666666675</v>
      </c>
    </row>
    <row r="186" spans="1:34" x14ac:dyDescent="0.2">
      <c r="A186" s="6" t="s">
        <v>39</v>
      </c>
      <c r="B186" s="7">
        <v>39212</v>
      </c>
      <c r="C186" s="7">
        <v>1307</v>
      </c>
      <c r="D186" s="7">
        <v>322</v>
      </c>
      <c r="E186" s="7">
        <v>21</v>
      </c>
      <c r="F186" s="7">
        <v>93</v>
      </c>
      <c r="G186" s="7">
        <v>322</v>
      </c>
      <c r="H186" s="7">
        <v>12</v>
      </c>
      <c r="I186" s="7">
        <v>95</v>
      </c>
      <c r="J186" s="7">
        <v>842</v>
      </c>
      <c r="K186" s="7">
        <v>65</v>
      </c>
      <c r="L186" s="7">
        <v>91</v>
      </c>
      <c r="M186" s="43">
        <v>7.15</v>
      </c>
      <c r="N186" s="43">
        <v>7.47</v>
      </c>
      <c r="O186" s="43">
        <v>1.06</v>
      </c>
      <c r="P186" s="43">
        <v>0.9</v>
      </c>
      <c r="AA186" s="7">
        <v>23737</v>
      </c>
      <c r="AB186" s="8">
        <f t="shared" si="79"/>
        <v>0.60535040293787612</v>
      </c>
      <c r="AC186" s="94">
        <f t="shared" si="80"/>
        <v>0.72611111111111115</v>
      </c>
      <c r="AD186" s="95">
        <f t="shared" si="81"/>
        <v>420.85399999999998</v>
      </c>
      <c r="AE186" s="96">
        <f t="shared" si="84"/>
        <v>0.66802222222222218</v>
      </c>
      <c r="AF186" s="97">
        <f t="shared" si="82"/>
        <v>420.85399999999998</v>
      </c>
      <c r="AG186" s="96">
        <f t="shared" si="85"/>
        <v>0.7793592592592592</v>
      </c>
      <c r="AH186" s="142">
        <f t="shared" si="83"/>
        <v>5611.3866666666681</v>
      </c>
    </row>
    <row r="187" spans="1:34" ht="13.5" thickBot="1" x14ac:dyDescent="0.25">
      <c r="A187" s="6" t="s">
        <v>40</v>
      </c>
      <c r="B187" s="7">
        <v>36940</v>
      </c>
      <c r="C187" s="7">
        <v>1192</v>
      </c>
      <c r="D187" s="7">
        <v>321</v>
      </c>
      <c r="E187" s="7">
        <v>37</v>
      </c>
      <c r="F187" s="7">
        <v>88</v>
      </c>
      <c r="G187" s="7">
        <v>319</v>
      </c>
      <c r="H187" s="7">
        <v>21</v>
      </c>
      <c r="I187" s="7">
        <v>93</v>
      </c>
      <c r="J187" s="7">
        <v>866</v>
      </c>
      <c r="K187" s="7">
        <v>110</v>
      </c>
      <c r="L187" s="7">
        <v>87</v>
      </c>
      <c r="M187" s="43">
        <v>7.79</v>
      </c>
      <c r="N187" s="43">
        <v>7.28</v>
      </c>
      <c r="O187" s="43">
        <v>1.1499999999999999</v>
      </c>
      <c r="P187" s="43">
        <v>1</v>
      </c>
      <c r="AA187" s="7">
        <v>28388</v>
      </c>
      <c r="AB187" s="8">
        <f t="shared" si="79"/>
        <v>0.76848944233892802</v>
      </c>
      <c r="AC187" s="94">
        <f t="shared" si="80"/>
        <v>0.66222222222222227</v>
      </c>
      <c r="AD187" s="95">
        <f t="shared" si="81"/>
        <v>382.63200000000001</v>
      </c>
      <c r="AE187" s="96">
        <f t="shared" si="84"/>
        <v>0.60735238095238098</v>
      </c>
      <c r="AF187" s="97">
        <f t="shared" si="82"/>
        <v>380.24799999999999</v>
      </c>
      <c r="AG187" s="96">
        <f t="shared" si="85"/>
        <v>0.70416296296296299</v>
      </c>
      <c r="AH187" s="142">
        <f t="shared" si="83"/>
        <v>5069.9733333333334</v>
      </c>
    </row>
    <row r="188" spans="1:34" ht="13.5" thickTop="1" x14ac:dyDescent="0.2">
      <c r="A188" s="9" t="s">
        <v>89</v>
      </c>
      <c r="B188" s="47">
        <f t="shared" ref="B188:P188" si="86">SUM(B176:B187)</f>
        <v>482114</v>
      </c>
      <c r="C188" s="10">
        <f t="shared" si="86"/>
        <v>15893</v>
      </c>
      <c r="D188" s="10">
        <f t="shared" si="86"/>
        <v>3491</v>
      </c>
      <c r="E188" s="10">
        <f>SUM(E176:E187)</f>
        <v>353</v>
      </c>
      <c r="F188" s="10">
        <f>SUM(F176:F187)</f>
        <v>1068</v>
      </c>
      <c r="G188" s="10">
        <f>SUM(G176:G187)</f>
        <v>3853</v>
      </c>
      <c r="H188" s="10">
        <f>SUM(H176:H187)</f>
        <v>217</v>
      </c>
      <c r="I188" s="10">
        <f>SUM(I176:I187)</f>
        <v>1127</v>
      </c>
      <c r="J188" s="10">
        <f t="shared" si="86"/>
        <v>8964</v>
      </c>
      <c r="K188" s="10">
        <f>SUM(K176:K187)</f>
        <v>1051</v>
      </c>
      <c r="L188" s="10">
        <f>SUM(L176:L187)</f>
        <v>1047</v>
      </c>
      <c r="M188" s="44">
        <f t="shared" si="86"/>
        <v>94.38000000000001</v>
      </c>
      <c r="N188" s="44">
        <f t="shared" si="86"/>
        <v>93.21</v>
      </c>
      <c r="O188" s="44">
        <f t="shared" si="86"/>
        <v>18.679999999999996</v>
      </c>
      <c r="P188" s="44">
        <f t="shared" si="86"/>
        <v>15.33</v>
      </c>
      <c r="AA188" s="10">
        <f>SUM(AA176:AA187)</f>
        <v>381771</v>
      </c>
      <c r="AB188" s="10">
        <f>SUM(AB176:AB187)</f>
        <v>9.5957937544453902</v>
      </c>
      <c r="AC188" s="98"/>
      <c r="AD188" s="99"/>
      <c r="AE188" s="100"/>
      <c r="AF188" s="101"/>
      <c r="AG188" s="100"/>
      <c r="AH188" s="131"/>
    </row>
    <row r="189" spans="1:34" ht="13.5" thickBot="1" x14ac:dyDescent="0.25">
      <c r="A189" s="12" t="s">
        <v>90</v>
      </c>
      <c r="B189" s="146">
        <f>AVERAGE(B176:B187)</f>
        <v>40176.166666666664</v>
      </c>
      <c r="C189" s="13">
        <f t="shared" ref="C189:P189" si="87">AVERAGE(C176:C187)</f>
        <v>1324.4166666666667</v>
      </c>
      <c r="D189" s="13">
        <f t="shared" si="87"/>
        <v>290.91666666666669</v>
      </c>
      <c r="E189" s="13">
        <f>AVERAGE(E176:E187)</f>
        <v>29.416666666666668</v>
      </c>
      <c r="F189" s="13">
        <f>AVERAGE(F176:F187)</f>
        <v>89</v>
      </c>
      <c r="G189" s="13">
        <f>AVERAGE(G176:G187)</f>
        <v>321.08333333333331</v>
      </c>
      <c r="H189" s="13">
        <f>AVERAGE(H176:H187)</f>
        <v>18.083333333333332</v>
      </c>
      <c r="I189" s="13">
        <f>AVERAGE(I176:I187)</f>
        <v>93.916666666666671</v>
      </c>
      <c r="J189" s="13">
        <f t="shared" si="87"/>
        <v>747</v>
      </c>
      <c r="K189" s="13">
        <f>AVERAGE(K176:K187)</f>
        <v>87.583333333333329</v>
      </c>
      <c r="L189" s="13">
        <f>AVERAGE(L176:L187)</f>
        <v>87.25</v>
      </c>
      <c r="M189" s="18">
        <f t="shared" si="87"/>
        <v>7.8650000000000011</v>
      </c>
      <c r="N189" s="18">
        <f t="shared" si="87"/>
        <v>7.7674999999999992</v>
      </c>
      <c r="O189" s="18">
        <f t="shared" si="87"/>
        <v>1.5566666666666664</v>
      </c>
      <c r="P189" s="18">
        <f t="shared" si="87"/>
        <v>1.2775000000000001</v>
      </c>
      <c r="AA189" s="13">
        <f>AVERAGE(AA176:AA187)</f>
        <v>31814.25</v>
      </c>
      <c r="AB189" s="18">
        <f>AVERAGE(AB176:AB187)</f>
        <v>0.79964947953711585</v>
      </c>
      <c r="AC189" s="94">
        <f>C189/$C$2</f>
        <v>0.73578703703703707</v>
      </c>
      <c r="AD189" s="95">
        <f>(C189*D189)/1000</f>
        <v>385.29488194444451</v>
      </c>
      <c r="AE189" s="96">
        <f t="shared" si="84"/>
        <v>0.61157917768959447</v>
      </c>
      <c r="AF189" s="97">
        <f>(C189*G189)/1000</f>
        <v>425.24811805555555</v>
      </c>
      <c r="AG189" s="96">
        <f t="shared" si="85"/>
        <v>0.78749651491769546</v>
      </c>
      <c r="AH189" s="132">
        <f>AVERAGE(AH176:AH187)</f>
        <v>5680.7611111111109</v>
      </c>
    </row>
    <row r="190" spans="1:34" ht="13.5" thickTop="1" x14ac:dyDescent="0.2"/>
    <row r="191" spans="1:34" ht="13.5" thickBot="1" x14ac:dyDescent="0.25"/>
    <row r="192" spans="1:34" ht="13.5" thickTop="1" x14ac:dyDescent="0.2">
      <c r="A192" s="27" t="s">
        <v>5</v>
      </c>
      <c r="B192" s="73" t="s">
        <v>6</v>
      </c>
      <c r="C192" s="73" t="s">
        <v>6</v>
      </c>
      <c r="D192" s="73" t="s">
        <v>49</v>
      </c>
      <c r="E192" s="73" t="s">
        <v>50</v>
      </c>
      <c r="F192" s="45" t="s">
        <v>2</v>
      </c>
      <c r="G192" s="73" t="s">
        <v>51</v>
      </c>
      <c r="H192" s="73" t="s">
        <v>52</v>
      </c>
      <c r="I192" s="45" t="s">
        <v>3</v>
      </c>
      <c r="J192" s="73" t="s">
        <v>53</v>
      </c>
      <c r="K192" s="73" t="s">
        <v>54</v>
      </c>
      <c r="L192" s="45" t="s">
        <v>14</v>
      </c>
      <c r="M192" s="73" t="s">
        <v>75</v>
      </c>
      <c r="N192" s="73" t="s">
        <v>76</v>
      </c>
      <c r="O192" s="73" t="s">
        <v>77</v>
      </c>
      <c r="P192" s="73" t="s">
        <v>78</v>
      </c>
      <c r="AA192" s="28" t="s">
        <v>64</v>
      </c>
      <c r="AB192" s="28" t="s">
        <v>55</v>
      </c>
      <c r="AC192" s="86" t="s">
        <v>16</v>
      </c>
      <c r="AD192" s="87" t="s">
        <v>17</v>
      </c>
      <c r="AE192" s="88" t="s">
        <v>18</v>
      </c>
      <c r="AF192" s="89" t="s">
        <v>16</v>
      </c>
      <c r="AG192" s="88" t="s">
        <v>16</v>
      </c>
      <c r="AH192" s="86" t="s">
        <v>169</v>
      </c>
    </row>
    <row r="193" spans="1:34" ht="13.5" thickBot="1" x14ac:dyDescent="0.25">
      <c r="A193" s="29" t="s">
        <v>91</v>
      </c>
      <c r="B193" s="30" t="s">
        <v>20</v>
      </c>
      <c r="C193" s="31" t="s">
        <v>21</v>
      </c>
      <c r="D193" s="30" t="s">
        <v>57</v>
      </c>
      <c r="E193" s="30" t="s">
        <v>57</v>
      </c>
      <c r="F193" s="46" t="s">
        <v>23</v>
      </c>
      <c r="G193" s="30" t="s">
        <v>57</v>
      </c>
      <c r="H193" s="30" t="s">
        <v>57</v>
      </c>
      <c r="I193" s="46" t="s">
        <v>23</v>
      </c>
      <c r="J193" s="30" t="s">
        <v>57</v>
      </c>
      <c r="K193" s="30" t="s">
        <v>57</v>
      </c>
      <c r="L193" s="46" t="s">
        <v>23</v>
      </c>
      <c r="M193" s="30"/>
      <c r="N193" s="30"/>
      <c r="O193" s="30"/>
      <c r="P193" s="30"/>
      <c r="AA193" s="31" t="s">
        <v>68</v>
      </c>
      <c r="AB193" s="31" t="s">
        <v>24</v>
      </c>
      <c r="AC193" s="90" t="s">
        <v>6</v>
      </c>
      <c r="AD193" s="91" t="s">
        <v>25</v>
      </c>
      <c r="AE193" s="92" t="s">
        <v>26</v>
      </c>
      <c r="AF193" s="93" t="s">
        <v>27</v>
      </c>
      <c r="AG193" s="92" t="s">
        <v>28</v>
      </c>
      <c r="AH193" s="140" t="s">
        <v>170</v>
      </c>
    </row>
    <row r="194" spans="1:34" ht="13.5" thickTop="1" x14ac:dyDescent="0.2">
      <c r="A194" s="6" t="s">
        <v>29</v>
      </c>
      <c r="B194" s="7">
        <v>35472</v>
      </c>
      <c r="C194" s="7">
        <v>1144</v>
      </c>
      <c r="D194" s="7">
        <v>359</v>
      </c>
      <c r="E194" s="7">
        <v>33</v>
      </c>
      <c r="F194" s="7">
        <v>90</v>
      </c>
      <c r="G194" s="7">
        <v>351</v>
      </c>
      <c r="H194" s="7">
        <v>22</v>
      </c>
      <c r="I194" s="7">
        <v>93</v>
      </c>
      <c r="J194" s="7">
        <v>846</v>
      </c>
      <c r="K194" s="7">
        <v>129</v>
      </c>
      <c r="L194" s="7">
        <v>81</v>
      </c>
      <c r="M194" s="43">
        <v>7.83</v>
      </c>
      <c r="N194" s="43">
        <v>7.44</v>
      </c>
      <c r="O194" s="43">
        <v>1.35</v>
      </c>
      <c r="P194" s="43">
        <v>1.1499999999999999</v>
      </c>
      <c r="AA194" s="7">
        <v>27927</v>
      </c>
      <c r="AB194" s="8">
        <f t="shared" ref="AB194:AB205" si="88">AA194/B194</f>
        <v>0.78729702300405957</v>
      </c>
      <c r="AC194" s="94">
        <f t="shared" ref="AC194:AC205" si="89">C194/$C$2</f>
        <v>0.63555555555555554</v>
      </c>
      <c r="AD194" s="95">
        <f t="shared" ref="AD194:AD205" si="90">(C194*D194)/1000</f>
        <v>410.69600000000003</v>
      </c>
      <c r="AE194" s="96">
        <f>(AD194)/$E$3</f>
        <v>0.65189841269841275</v>
      </c>
      <c r="AF194" s="97">
        <f t="shared" ref="AF194:AF205" si="91">(C194*G194)/1000</f>
        <v>401.54399999999998</v>
      </c>
      <c r="AG194" s="96">
        <f>(AF194)/$G$3</f>
        <v>0.74359999999999993</v>
      </c>
      <c r="AH194" s="141">
        <f t="shared" ref="AH194:AH205" si="92">(0.8*C194*G194)/60</f>
        <v>5353.92</v>
      </c>
    </row>
    <row r="195" spans="1:34" x14ac:dyDescent="0.2">
      <c r="A195" s="6" t="s">
        <v>30</v>
      </c>
      <c r="B195" s="7">
        <v>35434</v>
      </c>
      <c r="C195" s="7">
        <v>1266</v>
      </c>
      <c r="D195" s="7">
        <v>320</v>
      </c>
      <c r="E195" s="7">
        <v>58</v>
      </c>
      <c r="F195" s="7">
        <v>82</v>
      </c>
      <c r="G195" s="7">
        <v>272</v>
      </c>
      <c r="H195" s="7">
        <v>25</v>
      </c>
      <c r="I195" s="7">
        <v>90</v>
      </c>
      <c r="J195" s="7">
        <v>770</v>
      </c>
      <c r="K195" s="7">
        <v>150</v>
      </c>
      <c r="L195" s="7">
        <v>80</v>
      </c>
      <c r="M195" s="43">
        <v>8.27</v>
      </c>
      <c r="N195" s="43">
        <v>7.65</v>
      </c>
      <c r="O195" s="43">
        <v>1.75</v>
      </c>
      <c r="P195" s="43">
        <v>1.56</v>
      </c>
      <c r="AA195" s="7">
        <v>33987</v>
      </c>
      <c r="AB195" s="8">
        <f t="shared" si="88"/>
        <v>0.95916351526782184</v>
      </c>
      <c r="AC195" s="94">
        <f t="shared" si="89"/>
        <v>0.70333333333333337</v>
      </c>
      <c r="AD195" s="95">
        <f t="shared" si="90"/>
        <v>405.12</v>
      </c>
      <c r="AE195" s="96">
        <f t="shared" ref="AE195:AE207" si="93">(AD195)/$E$3</f>
        <v>0.64304761904761909</v>
      </c>
      <c r="AF195" s="97">
        <f t="shared" si="91"/>
        <v>344.35199999999998</v>
      </c>
      <c r="AG195" s="96">
        <f t="shared" ref="AG195:AG207" si="94">(AF195)/$G$3</f>
        <v>0.63768888888888886</v>
      </c>
      <c r="AH195" s="142">
        <f t="shared" si="92"/>
        <v>4591.3600000000006</v>
      </c>
    </row>
    <row r="196" spans="1:34" x14ac:dyDescent="0.2">
      <c r="A196" s="6" t="s">
        <v>31</v>
      </c>
      <c r="B196" s="7">
        <v>40516</v>
      </c>
      <c r="C196" s="7">
        <v>1307</v>
      </c>
      <c r="D196" s="7">
        <v>359</v>
      </c>
      <c r="E196" s="7">
        <v>36</v>
      </c>
      <c r="F196" s="7">
        <v>89</v>
      </c>
      <c r="G196" s="7">
        <v>339</v>
      </c>
      <c r="H196" s="7">
        <v>24</v>
      </c>
      <c r="I196" s="7">
        <v>93</v>
      </c>
      <c r="J196" s="7">
        <v>700</v>
      </c>
      <c r="K196" s="7">
        <v>144</v>
      </c>
      <c r="L196" s="7">
        <v>78</v>
      </c>
      <c r="M196" s="43">
        <v>7.84</v>
      </c>
      <c r="N196" s="43">
        <v>7.8</v>
      </c>
      <c r="O196" s="43">
        <v>1.57</v>
      </c>
      <c r="P196" s="43">
        <v>1.39</v>
      </c>
      <c r="AA196" s="7">
        <v>39184</v>
      </c>
      <c r="AB196" s="8">
        <f t="shared" si="88"/>
        <v>0.96712409912133479</v>
      </c>
      <c r="AC196" s="94">
        <f t="shared" si="89"/>
        <v>0.72611111111111115</v>
      </c>
      <c r="AD196" s="95">
        <f t="shared" si="90"/>
        <v>469.21300000000002</v>
      </c>
      <c r="AE196" s="96">
        <f t="shared" si="93"/>
        <v>0.74478253968253971</v>
      </c>
      <c r="AF196" s="97">
        <f t="shared" si="91"/>
        <v>443.07299999999998</v>
      </c>
      <c r="AG196" s="96">
        <f t="shared" si="94"/>
        <v>0.82050555555555549</v>
      </c>
      <c r="AH196" s="142">
        <f t="shared" si="92"/>
        <v>5907.64</v>
      </c>
    </row>
    <row r="197" spans="1:34" x14ac:dyDescent="0.2">
      <c r="A197" s="6" t="s">
        <v>32</v>
      </c>
      <c r="B197" s="7">
        <v>39872</v>
      </c>
      <c r="C197" s="7">
        <v>1329</v>
      </c>
      <c r="D197" s="7">
        <v>295</v>
      </c>
      <c r="E197" s="7">
        <v>26</v>
      </c>
      <c r="F197" s="7">
        <v>90</v>
      </c>
      <c r="G197" s="7">
        <v>341</v>
      </c>
      <c r="H197" s="7">
        <v>26</v>
      </c>
      <c r="I197" s="7">
        <v>92</v>
      </c>
      <c r="J197" s="7">
        <v>723</v>
      </c>
      <c r="K197" s="7">
        <v>68</v>
      </c>
      <c r="L197" s="7">
        <v>89</v>
      </c>
      <c r="M197" s="43">
        <v>8.1999999999999993</v>
      </c>
      <c r="N197" s="43">
        <v>7.55</v>
      </c>
      <c r="O197" s="43">
        <v>1.66</v>
      </c>
      <c r="P197" s="43">
        <v>1.18</v>
      </c>
      <c r="AA197" s="7">
        <v>37344</v>
      </c>
      <c r="AB197" s="8">
        <f t="shared" si="88"/>
        <v>0.9365971107544141</v>
      </c>
      <c r="AC197" s="94">
        <f t="shared" si="89"/>
        <v>0.73833333333333329</v>
      </c>
      <c r="AD197" s="95">
        <f t="shared" si="90"/>
        <v>392.05500000000001</v>
      </c>
      <c r="AE197" s="96">
        <f t="shared" si="93"/>
        <v>0.62230952380952387</v>
      </c>
      <c r="AF197" s="97">
        <f t="shared" si="91"/>
        <v>453.18900000000002</v>
      </c>
      <c r="AG197" s="96">
        <f t="shared" si="94"/>
        <v>0.83923888888888898</v>
      </c>
      <c r="AH197" s="142">
        <f t="shared" si="92"/>
        <v>6042.52</v>
      </c>
    </row>
    <row r="198" spans="1:34" x14ac:dyDescent="0.2">
      <c r="A198" s="6" t="s">
        <v>33</v>
      </c>
      <c r="B198" s="7">
        <v>43403</v>
      </c>
      <c r="C198" s="7">
        <v>1400</v>
      </c>
      <c r="D198" s="7">
        <v>477</v>
      </c>
      <c r="E198" s="7">
        <v>25</v>
      </c>
      <c r="F198" s="7">
        <v>93</v>
      </c>
      <c r="G198" s="7">
        <v>352</v>
      </c>
      <c r="H198" s="7">
        <v>15</v>
      </c>
      <c r="I198" s="7">
        <v>95</v>
      </c>
      <c r="J198" s="7">
        <v>888</v>
      </c>
      <c r="K198" s="7">
        <v>74</v>
      </c>
      <c r="L198" s="7">
        <v>91</v>
      </c>
      <c r="M198" s="43">
        <v>7.8</v>
      </c>
      <c r="N198" s="43">
        <v>7.61</v>
      </c>
      <c r="O198" s="43">
        <v>1.7</v>
      </c>
      <c r="P198" s="43">
        <v>1.37</v>
      </c>
      <c r="AA198" s="7">
        <v>37053</v>
      </c>
      <c r="AB198" s="8">
        <f t="shared" si="88"/>
        <v>0.8536967490726447</v>
      </c>
      <c r="AC198" s="94">
        <f t="shared" si="89"/>
        <v>0.77777777777777779</v>
      </c>
      <c r="AD198" s="95">
        <f t="shared" si="90"/>
        <v>667.8</v>
      </c>
      <c r="AE198" s="96">
        <f t="shared" si="93"/>
        <v>1.0599999999999998</v>
      </c>
      <c r="AF198" s="97">
        <f t="shared" si="91"/>
        <v>492.8</v>
      </c>
      <c r="AG198" s="96">
        <f t="shared" si="94"/>
        <v>0.91259259259259262</v>
      </c>
      <c r="AH198" s="142">
        <f t="shared" si="92"/>
        <v>6570.666666666667</v>
      </c>
    </row>
    <row r="199" spans="1:34" x14ac:dyDescent="0.2">
      <c r="A199" s="6" t="s">
        <v>34</v>
      </c>
      <c r="B199" s="7">
        <v>43309</v>
      </c>
      <c r="C199" s="7">
        <v>1444</v>
      </c>
      <c r="D199" s="7">
        <v>303</v>
      </c>
      <c r="E199" s="7">
        <v>32</v>
      </c>
      <c r="F199" s="7">
        <v>89</v>
      </c>
      <c r="G199" s="7">
        <v>355</v>
      </c>
      <c r="H199" s="7">
        <v>27</v>
      </c>
      <c r="I199" s="7">
        <v>92</v>
      </c>
      <c r="J199" s="7">
        <v>794</v>
      </c>
      <c r="K199" s="7">
        <v>92</v>
      </c>
      <c r="L199" s="7">
        <v>88</v>
      </c>
      <c r="M199" s="43">
        <v>8</v>
      </c>
      <c r="N199" s="43">
        <v>7.72</v>
      </c>
      <c r="O199" s="43">
        <v>1.77</v>
      </c>
      <c r="P199" s="43">
        <v>1.53</v>
      </c>
      <c r="AA199" s="7">
        <v>29727</v>
      </c>
      <c r="AB199" s="8">
        <f t="shared" si="88"/>
        <v>0.6863931284490522</v>
      </c>
      <c r="AC199" s="94">
        <f t="shared" si="89"/>
        <v>0.80222222222222217</v>
      </c>
      <c r="AD199" s="95">
        <f t="shared" si="90"/>
        <v>437.53199999999998</v>
      </c>
      <c r="AE199" s="96">
        <f t="shared" si="93"/>
        <v>0.69449523809523805</v>
      </c>
      <c r="AF199" s="97">
        <f t="shared" si="91"/>
        <v>512.62</v>
      </c>
      <c r="AG199" s="96">
        <f t="shared" si="94"/>
        <v>0.9492962962962963</v>
      </c>
      <c r="AH199" s="142">
        <f t="shared" si="92"/>
        <v>6834.9333333333334</v>
      </c>
    </row>
    <row r="200" spans="1:34" x14ac:dyDescent="0.2">
      <c r="A200" s="6" t="s">
        <v>35</v>
      </c>
      <c r="B200" s="7">
        <v>42930</v>
      </c>
      <c r="C200" s="7">
        <v>1385</v>
      </c>
      <c r="D200" s="7">
        <v>344</v>
      </c>
      <c r="E200" s="7">
        <v>29</v>
      </c>
      <c r="F200" s="7">
        <v>91</v>
      </c>
      <c r="G200" s="7">
        <v>347</v>
      </c>
      <c r="H200" s="7">
        <v>18</v>
      </c>
      <c r="I200" s="7">
        <v>95</v>
      </c>
      <c r="J200" s="7">
        <v>744</v>
      </c>
      <c r="K200" s="7">
        <v>73</v>
      </c>
      <c r="L200" s="7">
        <v>89</v>
      </c>
      <c r="M200" s="43">
        <v>8.14</v>
      </c>
      <c r="N200" s="43">
        <v>7.87</v>
      </c>
      <c r="O200" s="43">
        <v>1.71</v>
      </c>
      <c r="P200" s="43">
        <v>1.57</v>
      </c>
      <c r="AA200" s="7">
        <v>27699</v>
      </c>
      <c r="AB200" s="8">
        <f t="shared" si="88"/>
        <v>0.64521313766596788</v>
      </c>
      <c r="AC200" s="94">
        <f t="shared" si="89"/>
        <v>0.76944444444444449</v>
      </c>
      <c r="AD200" s="95">
        <f t="shared" si="90"/>
        <v>476.44</v>
      </c>
      <c r="AE200" s="96">
        <f t="shared" si="93"/>
        <v>0.75625396825396829</v>
      </c>
      <c r="AF200" s="97">
        <f t="shared" si="91"/>
        <v>480.59500000000003</v>
      </c>
      <c r="AG200" s="96">
        <f t="shared" si="94"/>
        <v>0.8899907407407408</v>
      </c>
      <c r="AH200" s="142">
        <f t="shared" si="92"/>
        <v>6407.9333333333334</v>
      </c>
    </row>
    <row r="201" spans="1:34" x14ac:dyDescent="0.2">
      <c r="A201" s="6" t="s">
        <v>36</v>
      </c>
      <c r="B201" s="7">
        <v>42281</v>
      </c>
      <c r="C201" s="7">
        <v>1364</v>
      </c>
      <c r="D201" s="7">
        <v>273</v>
      </c>
      <c r="E201" s="7">
        <v>26</v>
      </c>
      <c r="F201" s="7">
        <v>90</v>
      </c>
      <c r="G201" s="7">
        <v>267</v>
      </c>
      <c r="H201" s="7">
        <v>13</v>
      </c>
      <c r="I201" s="7">
        <v>96</v>
      </c>
      <c r="J201" s="7">
        <v>687</v>
      </c>
      <c r="K201" s="7">
        <v>77</v>
      </c>
      <c r="L201" s="7">
        <v>89</v>
      </c>
      <c r="M201" s="43">
        <v>7.44</v>
      </c>
      <c r="N201" s="43">
        <v>7.59</v>
      </c>
      <c r="O201" s="43">
        <v>1.37</v>
      </c>
      <c r="P201" s="43">
        <v>1.1200000000000001</v>
      </c>
      <c r="AA201" s="7">
        <v>28143</v>
      </c>
      <c r="AB201" s="8">
        <f t="shared" si="88"/>
        <v>0.66561812634516682</v>
      </c>
      <c r="AC201" s="94">
        <f t="shared" si="89"/>
        <v>0.75777777777777777</v>
      </c>
      <c r="AD201" s="95">
        <f t="shared" si="90"/>
        <v>372.37200000000001</v>
      </c>
      <c r="AE201" s="96">
        <f t="shared" si="93"/>
        <v>0.59106666666666674</v>
      </c>
      <c r="AF201" s="97">
        <f t="shared" si="91"/>
        <v>364.18799999999999</v>
      </c>
      <c r="AG201" s="96">
        <f t="shared" si="94"/>
        <v>0.67442222222222215</v>
      </c>
      <c r="AH201" s="142">
        <f t="shared" si="92"/>
        <v>4855.84</v>
      </c>
    </row>
    <row r="202" spans="1:34" x14ac:dyDescent="0.2">
      <c r="A202" s="6" t="s">
        <v>37</v>
      </c>
      <c r="B202" s="7">
        <v>41762</v>
      </c>
      <c r="C202" s="7">
        <v>1392</v>
      </c>
      <c r="D202" s="7">
        <v>280</v>
      </c>
      <c r="E202" s="7">
        <v>30</v>
      </c>
      <c r="F202" s="7">
        <v>88</v>
      </c>
      <c r="G202" s="7">
        <v>243</v>
      </c>
      <c r="H202" s="7">
        <v>13</v>
      </c>
      <c r="I202" s="7">
        <v>95</v>
      </c>
      <c r="J202" s="7">
        <v>780</v>
      </c>
      <c r="K202" s="7">
        <v>89</v>
      </c>
      <c r="L202" s="7">
        <v>88</v>
      </c>
      <c r="M202" s="43">
        <v>7.66</v>
      </c>
      <c r="N202" s="43">
        <v>7.64</v>
      </c>
      <c r="O202" s="43">
        <v>1.52</v>
      </c>
      <c r="P202" s="43">
        <v>1.33</v>
      </c>
      <c r="AA202" s="7">
        <v>27428</v>
      </c>
      <c r="AB202" s="8">
        <f t="shared" si="88"/>
        <v>0.65676931181456821</v>
      </c>
      <c r="AC202" s="94">
        <f t="shared" si="89"/>
        <v>0.77333333333333332</v>
      </c>
      <c r="AD202" s="95">
        <f t="shared" si="90"/>
        <v>389.76</v>
      </c>
      <c r="AE202" s="96">
        <f t="shared" si="93"/>
        <v>0.6186666666666667</v>
      </c>
      <c r="AF202" s="97">
        <f t="shared" si="91"/>
        <v>338.25599999999997</v>
      </c>
      <c r="AG202" s="96">
        <f t="shared" si="94"/>
        <v>0.62639999999999996</v>
      </c>
      <c r="AH202" s="142">
        <f t="shared" si="92"/>
        <v>4510.0800000000008</v>
      </c>
    </row>
    <row r="203" spans="1:34" x14ac:dyDescent="0.2">
      <c r="A203" s="6" t="s">
        <v>38</v>
      </c>
      <c r="B203" s="7">
        <v>39331</v>
      </c>
      <c r="C203" s="7">
        <v>1269</v>
      </c>
      <c r="D203" s="7">
        <v>249</v>
      </c>
      <c r="E203" s="7">
        <v>27</v>
      </c>
      <c r="F203" s="7">
        <v>87</v>
      </c>
      <c r="G203" s="7">
        <v>231</v>
      </c>
      <c r="H203" s="7">
        <v>14</v>
      </c>
      <c r="I203" s="7">
        <v>94</v>
      </c>
      <c r="J203" s="7">
        <v>659</v>
      </c>
      <c r="K203" s="7">
        <v>73</v>
      </c>
      <c r="L203" s="7">
        <v>89</v>
      </c>
      <c r="M203" s="43">
        <v>7.35</v>
      </c>
      <c r="N203" s="43">
        <v>7.54</v>
      </c>
      <c r="O203" s="43">
        <v>1.29</v>
      </c>
      <c r="P203" s="43">
        <v>1.35</v>
      </c>
      <c r="AA203" s="7">
        <v>27774</v>
      </c>
      <c r="AB203" s="8">
        <f t="shared" si="88"/>
        <v>0.70616053494698838</v>
      </c>
      <c r="AC203" s="94">
        <f t="shared" si="89"/>
        <v>0.70499999999999996</v>
      </c>
      <c r="AD203" s="95">
        <f t="shared" si="90"/>
        <v>315.98099999999999</v>
      </c>
      <c r="AE203" s="96">
        <f t="shared" si="93"/>
        <v>0.50155714285714281</v>
      </c>
      <c r="AF203" s="97">
        <f t="shared" si="91"/>
        <v>293.13900000000001</v>
      </c>
      <c r="AG203" s="96">
        <f t="shared" si="94"/>
        <v>0.54285000000000005</v>
      </c>
      <c r="AH203" s="142">
        <f t="shared" si="92"/>
        <v>3908.52</v>
      </c>
    </row>
    <row r="204" spans="1:34" x14ac:dyDescent="0.2">
      <c r="A204" s="6" t="s">
        <v>39</v>
      </c>
      <c r="B204" s="7">
        <v>38299</v>
      </c>
      <c r="C204" s="7">
        <v>1277</v>
      </c>
      <c r="D204" s="7">
        <v>371</v>
      </c>
      <c r="E204" s="7">
        <v>13</v>
      </c>
      <c r="F204" s="7">
        <v>96</v>
      </c>
      <c r="G204" s="7">
        <v>307</v>
      </c>
      <c r="H204" s="7">
        <v>12</v>
      </c>
      <c r="I204" s="7">
        <v>96</v>
      </c>
      <c r="J204" s="7">
        <v>556</v>
      </c>
      <c r="K204" s="7">
        <v>22</v>
      </c>
      <c r="L204" s="7">
        <v>95</v>
      </c>
      <c r="M204" s="43">
        <v>7.64</v>
      </c>
      <c r="N204" s="43">
        <v>7.25</v>
      </c>
      <c r="O204" s="43">
        <v>1.53</v>
      </c>
      <c r="P204" s="43">
        <v>1.68</v>
      </c>
      <c r="AA204" s="7">
        <v>27664</v>
      </c>
      <c r="AB204" s="8">
        <f t="shared" si="88"/>
        <v>0.72231650956944049</v>
      </c>
      <c r="AC204" s="94">
        <f t="shared" si="89"/>
        <v>0.70944444444444443</v>
      </c>
      <c r="AD204" s="95">
        <f t="shared" si="90"/>
        <v>473.767</v>
      </c>
      <c r="AE204" s="96">
        <f t="shared" si="93"/>
        <v>0.75201111111111107</v>
      </c>
      <c r="AF204" s="97">
        <f t="shared" si="91"/>
        <v>392.03899999999999</v>
      </c>
      <c r="AG204" s="96">
        <f t="shared" si="94"/>
        <v>0.72599814814814811</v>
      </c>
      <c r="AH204" s="142">
        <f t="shared" si="92"/>
        <v>5227.1866666666665</v>
      </c>
    </row>
    <row r="205" spans="1:34" ht="13.5" thickBot="1" x14ac:dyDescent="0.25">
      <c r="A205" s="6" t="s">
        <v>40</v>
      </c>
      <c r="B205" s="7">
        <v>40235</v>
      </c>
      <c r="C205" s="7">
        <f>B205/31</f>
        <v>1297.9032258064517</v>
      </c>
      <c r="D205" s="7">
        <v>386</v>
      </c>
      <c r="E205" s="7">
        <v>27</v>
      </c>
      <c r="F205" s="7">
        <v>91</v>
      </c>
      <c r="G205" s="7">
        <v>575</v>
      </c>
      <c r="H205" s="7">
        <v>24</v>
      </c>
      <c r="I205" s="7">
        <v>95</v>
      </c>
      <c r="J205" s="7">
        <v>951</v>
      </c>
      <c r="K205" s="7">
        <v>116</v>
      </c>
      <c r="L205" s="7">
        <v>87</v>
      </c>
      <c r="M205" s="43">
        <v>8.18</v>
      </c>
      <c r="N205" s="43">
        <v>7.54</v>
      </c>
      <c r="O205" s="43">
        <v>1.49</v>
      </c>
      <c r="P205" s="43">
        <v>1.1499999999999999</v>
      </c>
      <c r="AA205" s="7">
        <v>28686</v>
      </c>
      <c r="AB205" s="8">
        <f t="shared" si="88"/>
        <v>0.71296135205666711</v>
      </c>
      <c r="AC205" s="94">
        <f t="shared" si="89"/>
        <v>0.72105734767025098</v>
      </c>
      <c r="AD205" s="95">
        <f t="shared" si="90"/>
        <v>500.99064516129039</v>
      </c>
      <c r="AE205" s="96">
        <f t="shared" si="93"/>
        <v>0.79522324628776253</v>
      </c>
      <c r="AF205" s="97">
        <f t="shared" si="91"/>
        <v>746.29435483870975</v>
      </c>
      <c r="AG205" s="96">
        <f t="shared" si="94"/>
        <v>1.3820265830346476</v>
      </c>
      <c r="AH205" s="142">
        <f t="shared" si="92"/>
        <v>9950.5913978494646</v>
      </c>
    </row>
    <row r="206" spans="1:34" ht="13.5" thickTop="1" x14ac:dyDescent="0.2">
      <c r="A206" s="9" t="s">
        <v>92</v>
      </c>
      <c r="B206" s="47">
        <f t="shared" ref="B206:P206" si="95">SUM(B194:B205)</f>
        <v>482844</v>
      </c>
      <c r="C206" s="10">
        <f t="shared" si="95"/>
        <v>15874.903225806451</v>
      </c>
      <c r="D206" s="10">
        <f t="shared" si="95"/>
        <v>4016</v>
      </c>
      <c r="E206" s="10">
        <f>SUM(E194:E205)</f>
        <v>362</v>
      </c>
      <c r="F206" s="10">
        <f>SUM(F194:F205)</f>
        <v>1076</v>
      </c>
      <c r="G206" s="10">
        <f>SUM(G194:G205)</f>
        <v>3980</v>
      </c>
      <c r="H206" s="10">
        <f>SUM(H194:H205)</f>
        <v>233</v>
      </c>
      <c r="I206" s="10">
        <f>SUM(I194:I205)</f>
        <v>1126</v>
      </c>
      <c r="J206" s="10">
        <f t="shared" si="95"/>
        <v>9098</v>
      </c>
      <c r="K206" s="10">
        <f>SUM(K194:K205)</f>
        <v>1107</v>
      </c>
      <c r="L206" s="10">
        <f>SUM(L194:L205)</f>
        <v>1044</v>
      </c>
      <c r="M206" s="44">
        <f t="shared" si="95"/>
        <v>94.35</v>
      </c>
      <c r="N206" s="44">
        <f t="shared" si="95"/>
        <v>91.200000000000017</v>
      </c>
      <c r="O206" s="44">
        <f t="shared" si="95"/>
        <v>18.709999999999997</v>
      </c>
      <c r="P206" s="44">
        <f t="shared" si="95"/>
        <v>16.38</v>
      </c>
      <c r="AA206" s="10">
        <f>SUM(AA194:AA205)</f>
        <v>372616</v>
      </c>
      <c r="AB206" s="10">
        <f>SUM(AB194:AB205)</f>
        <v>9.299310598068125</v>
      </c>
      <c r="AC206" s="98"/>
      <c r="AD206" s="99"/>
      <c r="AE206" s="100"/>
      <c r="AF206" s="101"/>
      <c r="AG206" s="100"/>
      <c r="AH206" s="131"/>
    </row>
    <row r="207" spans="1:34" ht="13.5" thickBot="1" x14ac:dyDescent="0.25">
      <c r="A207" s="12" t="s">
        <v>93</v>
      </c>
      <c r="B207" s="146">
        <f>AVERAGE(B194:B205)</f>
        <v>40237</v>
      </c>
      <c r="C207" s="13">
        <f t="shared" ref="C207:P207" si="96">AVERAGE(C194:C205)</f>
        <v>1322.9086021505375</v>
      </c>
      <c r="D207" s="13">
        <f t="shared" si="96"/>
        <v>334.66666666666669</v>
      </c>
      <c r="E207" s="13">
        <f>AVERAGE(E194:E205)</f>
        <v>30.166666666666668</v>
      </c>
      <c r="F207" s="13">
        <f>AVERAGE(F194:F205)</f>
        <v>89.666666666666671</v>
      </c>
      <c r="G207" s="13">
        <f>AVERAGE(G194:G205)</f>
        <v>331.66666666666669</v>
      </c>
      <c r="H207" s="13">
        <f>AVERAGE(H194:H205)</f>
        <v>19.416666666666668</v>
      </c>
      <c r="I207" s="13">
        <f>AVERAGE(I194:I205)</f>
        <v>93.833333333333329</v>
      </c>
      <c r="J207" s="13">
        <f t="shared" si="96"/>
        <v>758.16666666666663</v>
      </c>
      <c r="K207" s="13">
        <f>AVERAGE(K194:K205)</f>
        <v>92.25</v>
      </c>
      <c r="L207" s="13">
        <f>AVERAGE(L194:L205)</f>
        <v>87</v>
      </c>
      <c r="M207" s="18">
        <f t="shared" si="96"/>
        <v>7.8624999999999998</v>
      </c>
      <c r="N207" s="18">
        <f t="shared" si="96"/>
        <v>7.6000000000000014</v>
      </c>
      <c r="O207" s="18">
        <f t="shared" si="96"/>
        <v>1.5591666666666664</v>
      </c>
      <c r="P207" s="18">
        <f t="shared" si="96"/>
        <v>1.365</v>
      </c>
      <c r="AA207" s="13">
        <f>AVERAGE(AA194:AA205)</f>
        <v>31051.333333333332</v>
      </c>
      <c r="AB207" s="18">
        <f>AVERAGE(AB194:AB205)</f>
        <v>0.77494254983901045</v>
      </c>
      <c r="AC207" s="94">
        <f>C207/$C$2</f>
        <v>0.73494922341696522</v>
      </c>
      <c r="AD207" s="95">
        <f>(C207*D207)/1000</f>
        <v>442.73341218637989</v>
      </c>
      <c r="AE207" s="96">
        <f t="shared" si="93"/>
        <v>0.70275144791488875</v>
      </c>
      <c r="AF207" s="97">
        <f>(C207*G207)/1000</f>
        <v>438.76468637992832</v>
      </c>
      <c r="AG207" s="96">
        <f t="shared" si="94"/>
        <v>0.81252719699986731</v>
      </c>
      <c r="AH207" s="132">
        <f>AVERAGE(AH194:AH205)</f>
        <v>5846.7659498207895</v>
      </c>
    </row>
    <row r="208" spans="1:34" ht="13.5" thickTop="1" x14ac:dyDescent="0.2"/>
    <row r="209" spans="1:34" ht="13.5" thickBot="1" x14ac:dyDescent="0.25"/>
    <row r="210" spans="1:34" ht="13.5" thickTop="1" x14ac:dyDescent="0.2">
      <c r="A210" s="27" t="s">
        <v>5</v>
      </c>
      <c r="B210" s="73" t="s">
        <v>6</v>
      </c>
      <c r="C210" s="73" t="s">
        <v>6</v>
      </c>
      <c r="D210" s="73" t="s">
        <v>49</v>
      </c>
      <c r="E210" s="73" t="s">
        <v>50</v>
      </c>
      <c r="F210" s="45" t="s">
        <v>2</v>
      </c>
      <c r="G210" s="73" t="s">
        <v>51</v>
      </c>
      <c r="H210" s="73" t="s">
        <v>52</v>
      </c>
      <c r="I210" s="45" t="s">
        <v>3</v>
      </c>
      <c r="J210" s="73" t="s">
        <v>53</v>
      </c>
      <c r="K210" s="73" t="s">
        <v>54</v>
      </c>
      <c r="L210" s="45" t="s">
        <v>14</v>
      </c>
      <c r="M210" s="73" t="s">
        <v>75</v>
      </c>
      <c r="N210" s="73" t="s">
        <v>76</v>
      </c>
      <c r="O210" s="73" t="s">
        <v>77</v>
      </c>
      <c r="P210" s="73" t="s">
        <v>78</v>
      </c>
      <c r="AA210" s="28" t="s">
        <v>64</v>
      </c>
      <c r="AB210" s="28" t="s">
        <v>55</v>
      </c>
      <c r="AC210" s="86" t="s">
        <v>16</v>
      </c>
      <c r="AD210" s="87" t="s">
        <v>17</v>
      </c>
      <c r="AE210" s="88" t="s">
        <v>18</v>
      </c>
      <c r="AF210" s="89" t="s">
        <v>16</v>
      </c>
      <c r="AG210" s="88" t="s">
        <v>16</v>
      </c>
      <c r="AH210" s="86" t="s">
        <v>169</v>
      </c>
    </row>
    <row r="211" spans="1:34" ht="13.5" thickBot="1" x14ac:dyDescent="0.25">
      <c r="A211" s="29" t="s">
        <v>94</v>
      </c>
      <c r="B211" s="30" t="s">
        <v>20</v>
      </c>
      <c r="C211" s="31" t="s">
        <v>21</v>
      </c>
      <c r="D211" s="30" t="s">
        <v>57</v>
      </c>
      <c r="E211" s="30" t="s">
        <v>57</v>
      </c>
      <c r="F211" s="46" t="s">
        <v>23</v>
      </c>
      <c r="G211" s="30" t="s">
        <v>57</v>
      </c>
      <c r="H211" s="30" t="s">
        <v>57</v>
      </c>
      <c r="I211" s="46" t="s">
        <v>23</v>
      </c>
      <c r="J211" s="30" t="s">
        <v>57</v>
      </c>
      <c r="K211" s="30" t="s">
        <v>57</v>
      </c>
      <c r="L211" s="46" t="s">
        <v>23</v>
      </c>
      <c r="M211" s="30"/>
      <c r="N211" s="30"/>
      <c r="O211" s="30"/>
      <c r="P211" s="30"/>
      <c r="AA211" s="31" t="s">
        <v>68</v>
      </c>
      <c r="AB211" s="31" t="s">
        <v>24</v>
      </c>
      <c r="AC211" s="90" t="s">
        <v>6</v>
      </c>
      <c r="AD211" s="91" t="s">
        <v>25</v>
      </c>
      <c r="AE211" s="92" t="s">
        <v>26</v>
      </c>
      <c r="AF211" s="93" t="s">
        <v>27</v>
      </c>
      <c r="AG211" s="92" t="s">
        <v>28</v>
      </c>
      <c r="AH211" s="140" t="s">
        <v>170</v>
      </c>
    </row>
    <row r="212" spans="1:34" ht="13.5" thickTop="1" x14ac:dyDescent="0.2">
      <c r="A212" s="6" t="s">
        <v>29</v>
      </c>
      <c r="B212" s="7">
        <v>35371</v>
      </c>
      <c r="C212" s="7">
        <v>1141</v>
      </c>
      <c r="D212" s="7">
        <v>444</v>
      </c>
      <c r="E212" s="7">
        <v>28</v>
      </c>
      <c r="F212" s="7">
        <v>93</v>
      </c>
      <c r="G212" s="7">
        <v>400</v>
      </c>
      <c r="H212" s="7">
        <v>24</v>
      </c>
      <c r="I212" s="7">
        <v>94</v>
      </c>
      <c r="J212" s="7">
        <v>993</v>
      </c>
      <c r="K212" s="7">
        <v>141</v>
      </c>
      <c r="L212" s="7">
        <v>86</v>
      </c>
      <c r="M212" s="43">
        <v>8.2100000000000009</v>
      </c>
      <c r="N212" s="43">
        <v>7.57</v>
      </c>
      <c r="O212" s="43">
        <v>1.1599999999999999</v>
      </c>
      <c r="P212" s="43">
        <v>0.95</v>
      </c>
      <c r="AA212" s="7">
        <v>28768</v>
      </c>
      <c r="AB212" s="8">
        <f t="shared" ref="AB212:AB223" si="97">AA212/B212</f>
        <v>0.81332164767747595</v>
      </c>
      <c r="AC212" s="94">
        <f t="shared" ref="AC212:AC223" si="98">C212/$C$2</f>
        <v>0.63388888888888884</v>
      </c>
      <c r="AD212" s="95">
        <f t="shared" ref="AD212:AD223" si="99">(C212*D212)/1000</f>
        <v>506.60399999999998</v>
      </c>
      <c r="AE212" s="96">
        <f>(AD212)/$E$3</f>
        <v>0.80413333333333326</v>
      </c>
      <c r="AF212" s="97">
        <f t="shared" ref="AF212:AF223" si="100">(C212*G212)/1000</f>
        <v>456.4</v>
      </c>
      <c r="AG212" s="96">
        <f>(AF212)/$G$3</f>
        <v>0.84518518518518515</v>
      </c>
      <c r="AH212" s="141">
        <f t="shared" ref="AH212:AH223" si="101">(0.8*C212*G212)/60</f>
        <v>6085.333333333333</v>
      </c>
    </row>
    <row r="213" spans="1:34" x14ac:dyDescent="0.2">
      <c r="A213" s="6" t="s">
        <v>30</v>
      </c>
      <c r="B213" s="7">
        <v>33629</v>
      </c>
      <c r="C213" s="7">
        <v>1160</v>
      </c>
      <c r="D213" s="7">
        <v>283</v>
      </c>
      <c r="E213" s="7">
        <v>20</v>
      </c>
      <c r="F213" s="7">
        <v>92</v>
      </c>
      <c r="G213" s="7">
        <v>436</v>
      </c>
      <c r="H213" s="7">
        <v>15</v>
      </c>
      <c r="I213" s="7">
        <v>97</v>
      </c>
      <c r="J213" s="7">
        <v>805</v>
      </c>
      <c r="K213" s="7">
        <v>84</v>
      </c>
      <c r="L213" s="7">
        <v>88</v>
      </c>
      <c r="M213" s="43">
        <v>7.87</v>
      </c>
      <c r="N213" s="43">
        <v>7.47</v>
      </c>
      <c r="O213" s="43">
        <v>1.05</v>
      </c>
      <c r="P213" s="43">
        <v>1</v>
      </c>
      <c r="AA213" s="7">
        <v>26706</v>
      </c>
      <c r="AB213" s="8">
        <f t="shared" si="97"/>
        <v>0.79413601355972518</v>
      </c>
      <c r="AC213" s="94">
        <f t="shared" si="98"/>
        <v>0.64444444444444449</v>
      </c>
      <c r="AD213" s="95">
        <f t="shared" si="99"/>
        <v>328.28</v>
      </c>
      <c r="AE213" s="96">
        <f t="shared" ref="AE213:AE225" si="102">(AD213)/$E$3</f>
        <v>0.52107936507936503</v>
      </c>
      <c r="AF213" s="97">
        <f t="shared" si="100"/>
        <v>505.76</v>
      </c>
      <c r="AG213" s="96">
        <f t="shared" ref="AG213:AG225" si="103">(AF213)/$G$3</f>
        <v>0.93659259259259253</v>
      </c>
      <c r="AH213" s="142">
        <f t="shared" si="101"/>
        <v>6743.4666666666662</v>
      </c>
    </row>
    <row r="214" spans="1:34" x14ac:dyDescent="0.2">
      <c r="A214" s="6" t="s">
        <v>31</v>
      </c>
      <c r="B214" s="7">
        <v>34625</v>
      </c>
      <c r="C214" s="7">
        <v>1117</v>
      </c>
      <c r="D214" s="7">
        <v>399</v>
      </c>
      <c r="E214" s="7">
        <v>18</v>
      </c>
      <c r="F214" s="7">
        <v>95</v>
      </c>
      <c r="G214" s="7">
        <v>364</v>
      </c>
      <c r="H214" s="7">
        <v>16</v>
      </c>
      <c r="I214" s="7">
        <v>96</v>
      </c>
      <c r="J214" s="7">
        <v>942</v>
      </c>
      <c r="K214" s="7">
        <v>64</v>
      </c>
      <c r="L214" s="7">
        <v>93</v>
      </c>
      <c r="M214" s="43">
        <v>8.2200000000000006</v>
      </c>
      <c r="N214" s="43">
        <v>7.68</v>
      </c>
      <c r="O214" s="43"/>
      <c r="P214" s="43"/>
      <c r="AA214" s="7">
        <v>27694</v>
      </c>
      <c r="AB214" s="8">
        <f t="shared" si="97"/>
        <v>0.79982671480144407</v>
      </c>
      <c r="AC214" s="94">
        <f t="shared" si="98"/>
        <v>0.62055555555555553</v>
      </c>
      <c r="AD214" s="95">
        <f t="shared" si="99"/>
        <v>445.68299999999999</v>
      </c>
      <c r="AE214" s="96">
        <f t="shared" si="102"/>
        <v>0.70743333333333336</v>
      </c>
      <c r="AF214" s="97">
        <f t="shared" si="100"/>
        <v>406.58800000000002</v>
      </c>
      <c r="AG214" s="96">
        <f t="shared" si="103"/>
        <v>0.7529407407407408</v>
      </c>
      <c r="AH214" s="142">
        <f t="shared" si="101"/>
        <v>5421.1733333333341</v>
      </c>
    </row>
    <row r="215" spans="1:34" x14ac:dyDescent="0.2">
      <c r="A215" s="6" t="s">
        <v>32</v>
      </c>
      <c r="B215" s="7">
        <v>31400</v>
      </c>
      <c r="C215" s="7">
        <v>1047</v>
      </c>
      <c r="D215" s="7">
        <v>375</v>
      </c>
      <c r="E215" s="7">
        <v>32</v>
      </c>
      <c r="F215" s="7">
        <v>90</v>
      </c>
      <c r="G215" s="7">
        <v>313</v>
      </c>
      <c r="H215" s="7">
        <v>12</v>
      </c>
      <c r="I215" s="7">
        <v>96</v>
      </c>
      <c r="J215" s="7">
        <v>904</v>
      </c>
      <c r="K215" s="7">
        <v>91</v>
      </c>
      <c r="L215" s="7">
        <v>90</v>
      </c>
      <c r="M215" s="43">
        <v>7.86</v>
      </c>
      <c r="N215" s="43">
        <v>7.5</v>
      </c>
      <c r="O215" s="43">
        <v>1.28</v>
      </c>
      <c r="P215" s="43">
        <v>1.52</v>
      </c>
      <c r="AA215" s="7">
        <v>27896</v>
      </c>
      <c r="AB215" s="8">
        <f t="shared" si="97"/>
        <v>0.88840764331210187</v>
      </c>
      <c r="AC215" s="94">
        <f t="shared" si="98"/>
        <v>0.58166666666666667</v>
      </c>
      <c r="AD215" s="95">
        <f t="shared" si="99"/>
        <v>392.625</v>
      </c>
      <c r="AE215" s="96">
        <f t="shared" si="102"/>
        <v>0.62321428571428572</v>
      </c>
      <c r="AF215" s="97">
        <f t="shared" si="100"/>
        <v>327.71100000000001</v>
      </c>
      <c r="AG215" s="96">
        <f t="shared" si="103"/>
        <v>0.60687222222222226</v>
      </c>
      <c r="AH215" s="142">
        <f t="shared" si="101"/>
        <v>4369.4799999999996</v>
      </c>
    </row>
    <row r="216" spans="1:34" x14ac:dyDescent="0.2">
      <c r="A216" s="6" t="s">
        <v>33</v>
      </c>
      <c r="B216" s="7">
        <v>33816</v>
      </c>
      <c r="C216" s="7">
        <v>1091</v>
      </c>
      <c r="D216" s="7">
        <v>318</v>
      </c>
      <c r="E216" s="7">
        <v>28</v>
      </c>
      <c r="F216" s="7">
        <v>91</v>
      </c>
      <c r="G216" s="7">
        <v>346</v>
      </c>
      <c r="H216" s="7">
        <v>16</v>
      </c>
      <c r="I216" s="7">
        <v>95</v>
      </c>
      <c r="J216" s="7">
        <v>865</v>
      </c>
      <c r="K216" s="7">
        <v>77</v>
      </c>
      <c r="L216" s="7">
        <v>91</v>
      </c>
      <c r="M216" s="43">
        <v>7.67</v>
      </c>
      <c r="N216" s="43">
        <v>7.43</v>
      </c>
      <c r="O216" s="43">
        <v>1.28</v>
      </c>
      <c r="P216" s="43">
        <v>1.0900000000000001</v>
      </c>
      <c r="AA216" s="7">
        <v>29316</v>
      </c>
      <c r="AB216" s="8">
        <f t="shared" si="97"/>
        <v>0.86692689850958127</v>
      </c>
      <c r="AC216" s="94">
        <f t="shared" si="98"/>
        <v>0.60611111111111116</v>
      </c>
      <c r="AD216" s="95">
        <f t="shared" si="99"/>
        <v>346.93799999999999</v>
      </c>
      <c r="AE216" s="96">
        <f t="shared" si="102"/>
        <v>0.55069523809523813</v>
      </c>
      <c r="AF216" s="97">
        <f t="shared" si="100"/>
        <v>377.48599999999999</v>
      </c>
      <c r="AG216" s="96">
        <f t="shared" si="103"/>
        <v>0.69904814814814809</v>
      </c>
      <c r="AH216" s="142">
        <f t="shared" si="101"/>
        <v>5033.1466666666674</v>
      </c>
    </row>
    <row r="217" spans="1:34" x14ac:dyDescent="0.2">
      <c r="A217" s="6" t="s">
        <v>34</v>
      </c>
      <c r="B217" s="7">
        <v>31482</v>
      </c>
      <c r="C217" s="7">
        <v>1049</v>
      </c>
      <c r="D217" s="7">
        <v>437</v>
      </c>
      <c r="E217" s="7">
        <v>54</v>
      </c>
      <c r="F217" s="7">
        <v>87</v>
      </c>
      <c r="G217" s="7">
        <v>330</v>
      </c>
      <c r="H217" s="7">
        <v>26</v>
      </c>
      <c r="I217" s="7">
        <v>92</v>
      </c>
      <c r="J217" s="7">
        <v>990</v>
      </c>
      <c r="K217" s="7">
        <v>112</v>
      </c>
      <c r="L217" s="7">
        <v>88</v>
      </c>
      <c r="M217" s="43">
        <v>7.71</v>
      </c>
      <c r="N217" s="43">
        <v>7.51</v>
      </c>
      <c r="O217" s="43">
        <v>1.62</v>
      </c>
      <c r="P217" s="43">
        <v>1.3</v>
      </c>
      <c r="AA217" s="7">
        <v>30535</v>
      </c>
      <c r="AB217" s="8">
        <f t="shared" si="97"/>
        <v>0.96991931897592276</v>
      </c>
      <c r="AC217" s="94">
        <f t="shared" si="98"/>
        <v>0.58277777777777773</v>
      </c>
      <c r="AD217" s="95">
        <f t="shared" si="99"/>
        <v>458.41300000000001</v>
      </c>
      <c r="AE217" s="96">
        <f t="shared" si="102"/>
        <v>0.72763968253968259</v>
      </c>
      <c r="AF217" s="97">
        <f t="shared" si="100"/>
        <v>346.17</v>
      </c>
      <c r="AG217" s="96">
        <f t="shared" si="103"/>
        <v>0.6410555555555556</v>
      </c>
      <c r="AH217" s="142">
        <f t="shared" si="101"/>
        <v>4615.6000000000004</v>
      </c>
    </row>
    <row r="218" spans="1:34" x14ac:dyDescent="0.2">
      <c r="A218" s="6" t="s">
        <v>35</v>
      </c>
      <c r="B218" s="7">
        <v>32186</v>
      </c>
      <c r="C218" s="7">
        <v>1038</v>
      </c>
      <c r="D218" s="7">
        <v>353</v>
      </c>
      <c r="E218" s="7">
        <v>27</v>
      </c>
      <c r="F218" s="7">
        <v>92</v>
      </c>
      <c r="G218" s="7">
        <v>283</v>
      </c>
      <c r="H218" s="7">
        <v>15</v>
      </c>
      <c r="I218" s="7">
        <v>95</v>
      </c>
      <c r="J218" s="7">
        <v>783</v>
      </c>
      <c r="K218" s="7">
        <v>74</v>
      </c>
      <c r="L218" s="7">
        <v>90</v>
      </c>
      <c r="M218" s="43">
        <v>7.85</v>
      </c>
      <c r="N218" s="43">
        <v>7.34</v>
      </c>
      <c r="O218" s="43"/>
      <c r="P218" s="43"/>
      <c r="AA218" s="7">
        <v>28216</v>
      </c>
      <c r="AB218" s="8">
        <f t="shared" si="97"/>
        <v>0.87665444603243647</v>
      </c>
      <c r="AC218" s="94">
        <f t="shared" si="98"/>
        <v>0.57666666666666666</v>
      </c>
      <c r="AD218" s="95">
        <f t="shared" si="99"/>
        <v>366.41399999999999</v>
      </c>
      <c r="AE218" s="96">
        <f t="shared" si="102"/>
        <v>0.5816095238095238</v>
      </c>
      <c r="AF218" s="97">
        <f t="shared" si="100"/>
        <v>293.75400000000002</v>
      </c>
      <c r="AG218" s="96">
        <f t="shared" si="103"/>
        <v>0.54398888888888897</v>
      </c>
      <c r="AH218" s="142">
        <f t="shared" si="101"/>
        <v>3916.7200000000003</v>
      </c>
    </row>
    <row r="219" spans="1:34" x14ac:dyDescent="0.2">
      <c r="A219" s="6" t="s">
        <v>36</v>
      </c>
      <c r="B219" s="7">
        <v>31363</v>
      </c>
      <c r="C219" s="7">
        <v>1012</v>
      </c>
      <c r="D219" s="7">
        <v>627</v>
      </c>
      <c r="E219" s="7">
        <v>12</v>
      </c>
      <c r="F219" s="7">
        <v>96</v>
      </c>
      <c r="G219" s="7">
        <v>242</v>
      </c>
      <c r="H219" s="7">
        <v>13</v>
      </c>
      <c r="I219" s="7">
        <v>94</v>
      </c>
      <c r="J219" s="7">
        <v>942</v>
      </c>
      <c r="K219" s="7">
        <v>50</v>
      </c>
      <c r="L219" s="7">
        <v>94</v>
      </c>
      <c r="M219" s="43">
        <v>7.36</v>
      </c>
      <c r="N219" s="43">
        <v>7.9</v>
      </c>
      <c r="O219" s="43">
        <v>1.94</v>
      </c>
      <c r="P219" s="43">
        <v>1.72</v>
      </c>
      <c r="AA219" s="7">
        <v>29083</v>
      </c>
      <c r="AB219" s="8">
        <f t="shared" si="97"/>
        <v>0.92730287281191215</v>
      </c>
      <c r="AC219" s="94">
        <f t="shared" si="98"/>
        <v>0.56222222222222218</v>
      </c>
      <c r="AD219" s="95">
        <f t="shared" si="99"/>
        <v>634.524</v>
      </c>
      <c r="AE219" s="96">
        <f t="shared" si="102"/>
        <v>1.0071809523809523</v>
      </c>
      <c r="AF219" s="97">
        <f t="shared" si="100"/>
        <v>244.904</v>
      </c>
      <c r="AG219" s="96">
        <f t="shared" si="103"/>
        <v>0.45352592592592594</v>
      </c>
      <c r="AH219" s="142">
        <f t="shared" si="101"/>
        <v>3265.3866666666668</v>
      </c>
    </row>
    <row r="220" spans="1:34" x14ac:dyDescent="0.2">
      <c r="A220" s="6" t="s">
        <v>37</v>
      </c>
      <c r="B220" s="7">
        <v>31862</v>
      </c>
      <c r="C220" s="7">
        <v>1062</v>
      </c>
      <c r="D220" s="7">
        <v>557</v>
      </c>
      <c r="E220" s="7">
        <v>21</v>
      </c>
      <c r="F220" s="7">
        <v>95</v>
      </c>
      <c r="G220" s="7">
        <v>319</v>
      </c>
      <c r="H220" s="7">
        <v>20</v>
      </c>
      <c r="I220" s="7">
        <v>92</v>
      </c>
      <c r="J220" s="7">
        <v>936</v>
      </c>
      <c r="K220" s="7">
        <v>70</v>
      </c>
      <c r="L220" s="7">
        <v>92</v>
      </c>
      <c r="M220" s="43">
        <v>7.3</v>
      </c>
      <c r="N220" s="43">
        <v>7.77</v>
      </c>
      <c r="O220" s="43">
        <v>2.39</v>
      </c>
      <c r="P220" s="43">
        <v>1.88</v>
      </c>
      <c r="AA220" s="7">
        <v>27731</v>
      </c>
      <c r="AB220" s="8">
        <f t="shared" si="97"/>
        <v>0.87034712196346742</v>
      </c>
      <c r="AC220" s="94">
        <f t="shared" si="98"/>
        <v>0.59</v>
      </c>
      <c r="AD220" s="95">
        <f t="shared" si="99"/>
        <v>591.53399999999999</v>
      </c>
      <c r="AE220" s="96">
        <f t="shared" si="102"/>
        <v>0.93894285714285708</v>
      </c>
      <c r="AF220" s="97">
        <f t="shared" si="100"/>
        <v>338.77800000000002</v>
      </c>
      <c r="AG220" s="96">
        <f t="shared" si="103"/>
        <v>0.62736666666666674</v>
      </c>
      <c r="AH220" s="142">
        <f t="shared" si="101"/>
        <v>4517.04</v>
      </c>
    </row>
    <row r="221" spans="1:34" x14ac:dyDescent="0.2">
      <c r="A221" s="6" t="s">
        <v>38</v>
      </c>
      <c r="B221" s="7">
        <v>36572</v>
      </c>
      <c r="C221" s="7">
        <v>1180</v>
      </c>
      <c r="D221" s="7">
        <v>263</v>
      </c>
      <c r="E221" s="7">
        <v>32</v>
      </c>
      <c r="F221" s="7">
        <v>87</v>
      </c>
      <c r="G221" s="7">
        <v>316</v>
      </c>
      <c r="H221" s="7">
        <v>16</v>
      </c>
      <c r="I221" s="7">
        <v>95</v>
      </c>
      <c r="J221" s="7">
        <v>678</v>
      </c>
      <c r="K221" s="7">
        <v>81</v>
      </c>
      <c r="L221" s="7">
        <v>88</v>
      </c>
      <c r="M221" s="43">
        <v>7.83</v>
      </c>
      <c r="N221" s="43">
        <v>7.75</v>
      </c>
      <c r="O221" s="43">
        <v>1.49</v>
      </c>
      <c r="P221" s="43">
        <v>1.43</v>
      </c>
      <c r="AA221" s="7">
        <v>29642</v>
      </c>
      <c r="AB221" s="8">
        <f t="shared" si="97"/>
        <v>0.81051077326916765</v>
      </c>
      <c r="AC221" s="94">
        <f t="shared" si="98"/>
        <v>0.65555555555555556</v>
      </c>
      <c r="AD221" s="95">
        <f t="shared" si="99"/>
        <v>310.33999999999997</v>
      </c>
      <c r="AE221" s="96">
        <f t="shared" si="102"/>
        <v>0.49260317460317454</v>
      </c>
      <c r="AF221" s="97">
        <f t="shared" si="100"/>
        <v>372.88</v>
      </c>
      <c r="AG221" s="96">
        <f t="shared" si="103"/>
        <v>0.69051851851851853</v>
      </c>
      <c r="AH221" s="142">
        <f t="shared" si="101"/>
        <v>4971.7333333333336</v>
      </c>
    </row>
    <row r="222" spans="1:34" x14ac:dyDescent="0.2">
      <c r="A222" s="6" t="s">
        <v>39</v>
      </c>
      <c r="B222" s="7">
        <v>33959</v>
      </c>
      <c r="C222" s="7">
        <v>1132</v>
      </c>
      <c r="D222" s="7">
        <v>251</v>
      </c>
      <c r="E222" s="7">
        <v>27</v>
      </c>
      <c r="F222" s="7">
        <v>88</v>
      </c>
      <c r="G222" s="7">
        <v>446</v>
      </c>
      <c r="H222" s="7">
        <v>16</v>
      </c>
      <c r="I222" s="7">
        <v>96</v>
      </c>
      <c r="J222" s="7">
        <v>813</v>
      </c>
      <c r="K222" s="7">
        <v>90</v>
      </c>
      <c r="L222" s="7">
        <v>89</v>
      </c>
      <c r="M222" s="43">
        <v>7.62</v>
      </c>
      <c r="N222" s="43">
        <v>7.32</v>
      </c>
      <c r="O222" s="43">
        <v>1.89</v>
      </c>
      <c r="P222" s="43">
        <v>1.48</v>
      </c>
      <c r="AA222" s="7">
        <v>30272</v>
      </c>
      <c r="AB222" s="8">
        <f t="shared" si="97"/>
        <v>0.89142789834800784</v>
      </c>
      <c r="AC222" s="94">
        <f t="shared" si="98"/>
        <v>0.62888888888888894</v>
      </c>
      <c r="AD222" s="95">
        <f t="shared" si="99"/>
        <v>284.13200000000001</v>
      </c>
      <c r="AE222" s="96">
        <f t="shared" si="102"/>
        <v>0.45100317460317463</v>
      </c>
      <c r="AF222" s="97">
        <f t="shared" si="100"/>
        <v>504.87200000000001</v>
      </c>
      <c r="AG222" s="96">
        <f t="shared" si="103"/>
        <v>0.93494814814814819</v>
      </c>
      <c r="AH222" s="142">
        <f t="shared" si="101"/>
        <v>6731.626666666667</v>
      </c>
    </row>
    <row r="223" spans="1:34" ht="13.5" thickBot="1" x14ac:dyDescent="0.25">
      <c r="A223" s="6" t="s">
        <v>40</v>
      </c>
      <c r="B223" s="7">
        <v>29437</v>
      </c>
      <c r="C223" s="7">
        <v>950</v>
      </c>
      <c r="D223" s="7">
        <v>323</v>
      </c>
      <c r="E223" s="7">
        <v>24</v>
      </c>
      <c r="F223" s="7">
        <v>92</v>
      </c>
      <c r="G223" s="7">
        <v>268</v>
      </c>
      <c r="H223" s="7">
        <v>10</v>
      </c>
      <c r="I223" s="7">
        <v>96</v>
      </c>
      <c r="J223" s="7">
        <v>880</v>
      </c>
      <c r="K223" s="7">
        <v>98</v>
      </c>
      <c r="L223" s="7">
        <v>89</v>
      </c>
      <c r="M223" s="43">
        <v>7.85</v>
      </c>
      <c r="N223" s="43">
        <v>7.41</v>
      </c>
      <c r="O223" s="43">
        <v>1.63</v>
      </c>
      <c r="P223" s="43">
        <v>1.42</v>
      </c>
      <c r="AA223" s="7">
        <v>28857</v>
      </c>
      <c r="AB223" s="8">
        <f t="shared" si="97"/>
        <v>0.98029690525529101</v>
      </c>
      <c r="AC223" s="94">
        <f t="shared" si="98"/>
        <v>0.52777777777777779</v>
      </c>
      <c r="AD223" s="95">
        <f t="shared" si="99"/>
        <v>306.85000000000002</v>
      </c>
      <c r="AE223" s="96">
        <f t="shared" si="102"/>
        <v>0.48706349206349209</v>
      </c>
      <c r="AF223" s="97">
        <f t="shared" si="100"/>
        <v>254.6</v>
      </c>
      <c r="AG223" s="96">
        <f t="shared" si="103"/>
        <v>0.47148148148148145</v>
      </c>
      <c r="AH223" s="142">
        <f t="shared" si="101"/>
        <v>3394.6666666666665</v>
      </c>
    </row>
    <row r="224" spans="1:34" ht="13.5" thickTop="1" x14ac:dyDescent="0.2">
      <c r="A224" s="9" t="s">
        <v>95</v>
      </c>
      <c r="B224" s="47">
        <f t="shared" ref="B224:P224" si="104">SUM(B212:B223)</f>
        <v>395702</v>
      </c>
      <c r="C224" s="10">
        <f t="shared" si="104"/>
        <v>12979</v>
      </c>
      <c r="D224" s="10">
        <f t="shared" si="104"/>
        <v>4630</v>
      </c>
      <c r="E224" s="10">
        <f>SUM(E212:E223)</f>
        <v>323</v>
      </c>
      <c r="F224" s="10">
        <f>SUM(F212:F223)</f>
        <v>1098</v>
      </c>
      <c r="G224" s="10">
        <f>SUM(G212:G223)</f>
        <v>4063</v>
      </c>
      <c r="H224" s="10">
        <f>SUM(H212:H223)</f>
        <v>199</v>
      </c>
      <c r="I224" s="10">
        <f>SUM(I212:I223)</f>
        <v>1138</v>
      </c>
      <c r="J224" s="10">
        <f t="shared" si="104"/>
        <v>10531</v>
      </c>
      <c r="K224" s="10">
        <f>SUM(K212:K223)</f>
        <v>1032</v>
      </c>
      <c r="L224" s="10">
        <f>SUM(L212:L223)</f>
        <v>1078</v>
      </c>
      <c r="M224" s="44">
        <f t="shared" si="104"/>
        <v>93.350000000000009</v>
      </c>
      <c r="N224" s="44">
        <f t="shared" si="104"/>
        <v>90.65</v>
      </c>
      <c r="O224" s="44">
        <f t="shared" si="104"/>
        <v>15.73</v>
      </c>
      <c r="P224" s="44">
        <f t="shared" si="104"/>
        <v>13.79</v>
      </c>
      <c r="AA224" s="10">
        <f>SUM(AA212:AA223)</f>
        <v>344716</v>
      </c>
      <c r="AB224" s="10">
        <f>SUM(AB212:AB223)</f>
        <v>10.489078254516533</v>
      </c>
      <c r="AC224" s="98"/>
      <c r="AD224" s="99"/>
      <c r="AE224" s="100"/>
      <c r="AF224" s="101"/>
      <c r="AG224" s="100"/>
      <c r="AH224" s="131"/>
    </row>
    <row r="225" spans="1:34" ht="13.5" thickBot="1" x14ac:dyDescent="0.25">
      <c r="A225" s="12" t="s">
        <v>96</v>
      </c>
      <c r="B225" s="146">
        <f>AVERAGE(B212:B223)</f>
        <v>32975.166666666664</v>
      </c>
      <c r="C225" s="13">
        <f t="shared" ref="C225:P225" si="105">AVERAGE(C212:C223)</f>
        <v>1081.5833333333333</v>
      </c>
      <c r="D225" s="13">
        <f t="shared" si="105"/>
        <v>385.83333333333331</v>
      </c>
      <c r="E225" s="13">
        <f>AVERAGE(E212:E223)</f>
        <v>26.916666666666668</v>
      </c>
      <c r="F225" s="13">
        <f>AVERAGE(F212:F223)</f>
        <v>91.5</v>
      </c>
      <c r="G225" s="13">
        <f>AVERAGE(G212:G223)</f>
        <v>338.58333333333331</v>
      </c>
      <c r="H225" s="13">
        <f>AVERAGE(H212:H223)</f>
        <v>16.583333333333332</v>
      </c>
      <c r="I225" s="13">
        <f>AVERAGE(I212:I223)</f>
        <v>94.833333333333329</v>
      </c>
      <c r="J225" s="13">
        <f t="shared" si="105"/>
        <v>877.58333333333337</v>
      </c>
      <c r="K225" s="13">
        <f>AVERAGE(K212:K223)</f>
        <v>86</v>
      </c>
      <c r="L225" s="13">
        <f>AVERAGE(L212:L223)</f>
        <v>89.833333333333329</v>
      </c>
      <c r="M225" s="18">
        <f t="shared" si="105"/>
        <v>7.7791666666666677</v>
      </c>
      <c r="N225" s="18">
        <f t="shared" si="105"/>
        <v>7.5541666666666671</v>
      </c>
      <c r="O225" s="18">
        <f t="shared" si="105"/>
        <v>1.573</v>
      </c>
      <c r="P225" s="18">
        <f t="shared" si="105"/>
        <v>1.379</v>
      </c>
      <c r="AA225" s="13">
        <f>AVERAGE(AA212:AA223)</f>
        <v>28726.333333333332</v>
      </c>
      <c r="AB225" s="18">
        <f>AVERAGE(AB212:AB223)</f>
        <v>0.87408985454304444</v>
      </c>
      <c r="AC225" s="94">
        <f>C225/$C$2</f>
        <v>0.6008796296296296</v>
      </c>
      <c r="AD225" s="95">
        <f>(C225*D225)/1000</f>
        <v>417.31090277777776</v>
      </c>
      <c r="AE225" s="96">
        <f t="shared" si="102"/>
        <v>0.66239825837742505</v>
      </c>
      <c r="AF225" s="97">
        <f>(C225*G225)/1000</f>
        <v>366.20609027777778</v>
      </c>
      <c r="AG225" s="96">
        <f t="shared" si="103"/>
        <v>0.67815942644032923</v>
      </c>
      <c r="AH225" s="132">
        <f>AVERAGE(AH212:AH223)</f>
        <v>4922.1144444444444</v>
      </c>
    </row>
    <row r="226" spans="1:34" ht="13.5" thickTop="1" x14ac:dyDescent="0.2"/>
    <row r="227" spans="1:34" ht="13.5" thickBot="1" x14ac:dyDescent="0.25"/>
    <row r="228" spans="1:34" ht="13.5" thickTop="1" x14ac:dyDescent="0.2">
      <c r="A228" s="27" t="s">
        <v>5</v>
      </c>
      <c r="B228" s="73" t="s">
        <v>6</v>
      </c>
      <c r="C228" s="73" t="s">
        <v>6</v>
      </c>
      <c r="D228" s="73" t="s">
        <v>49</v>
      </c>
      <c r="E228" s="73" t="s">
        <v>50</v>
      </c>
      <c r="F228" s="45" t="s">
        <v>2</v>
      </c>
      <c r="G228" s="73" t="s">
        <v>51</v>
      </c>
      <c r="H228" s="73" t="s">
        <v>52</v>
      </c>
      <c r="I228" s="45" t="s">
        <v>3</v>
      </c>
      <c r="J228" s="73" t="s">
        <v>53</v>
      </c>
      <c r="K228" s="73" t="s">
        <v>54</v>
      </c>
      <c r="L228" s="45" t="s">
        <v>14</v>
      </c>
      <c r="M228" s="73" t="s">
        <v>75</v>
      </c>
      <c r="N228" s="73" t="s">
        <v>76</v>
      </c>
      <c r="O228" s="73" t="s">
        <v>77</v>
      </c>
      <c r="P228" s="73" t="s">
        <v>78</v>
      </c>
      <c r="AA228" s="28" t="s">
        <v>64</v>
      </c>
      <c r="AB228" s="28" t="s">
        <v>55</v>
      </c>
      <c r="AC228" s="86" t="s">
        <v>16</v>
      </c>
      <c r="AD228" s="87" t="s">
        <v>17</v>
      </c>
      <c r="AE228" s="88" t="s">
        <v>18</v>
      </c>
      <c r="AF228" s="89" t="s">
        <v>16</v>
      </c>
      <c r="AG228" s="88" t="s">
        <v>16</v>
      </c>
      <c r="AH228" s="86" t="s">
        <v>169</v>
      </c>
    </row>
    <row r="229" spans="1:34" ht="13.5" thickBot="1" x14ac:dyDescent="0.25">
      <c r="A229" s="29" t="s">
        <v>97</v>
      </c>
      <c r="B229" s="30" t="s">
        <v>20</v>
      </c>
      <c r="C229" s="31" t="s">
        <v>21</v>
      </c>
      <c r="D229" s="30" t="s">
        <v>57</v>
      </c>
      <c r="E229" s="30" t="s">
        <v>57</v>
      </c>
      <c r="F229" s="46" t="s">
        <v>23</v>
      </c>
      <c r="G229" s="30" t="s">
        <v>57</v>
      </c>
      <c r="H229" s="30" t="s">
        <v>57</v>
      </c>
      <c r="I229" s="46" t="s">
        <v>23</v>
      </c>
      <c r="J229" s="30" t="s">
        <v>57</v>
      </c>
      <c r="K229" s="30" t="s">
        <v>57</v>
      </c>
      <c r="L229" s="46" t="s">
        <v>23</v>
      </c>
      <c r="M229" s="30"/>
      <c r="N229" s="30"/>
      <c r="O229" s="30"/>
      <c r="P229" s="30"/>
      <c r="AA229" s="31" t="s">
        <v>68</v>
      </c>
      <c r="AB229" s="31" t="s">
        <v>24</v>
      </c>
      <c r="AC229" s="90" t="s">
        <v>6</v>
      </c>
      <c r="AD229" s="91" t="s">
        <v>25</v>
      </c>
      <c r="AE229" s="92" t="s">
        <v>26</v>
      </c>
      <c r="AF229" s="93" t="s">
        <v>27</v>
      </c>
      <c r="AG229" s="92" t="s">
        <v>28</v>
      </c>
      <c r="AH229" s="140" t="s">
        <v>170</v>
      </c>
    </row>
    <row r="230" spans="1:34" ht="13.5" thickTop="1" x14ac:dyDescent="0.2">
      <c r="A230" s="6" t="s">
        <v>29</v>
      </c>
      <c r="B230" s="7">
        <v>28396</v>
      </c>
      <c r="C230" s="7">
        <v>916</v>
      </c>
      <c r="D230" s="7">
        <v>347</v>
      </c>
      <c r="E230" s="7">
        <v>45</v>
      </c>
      <c r="F230" s="7">
        <v>87</v>
      </c>
      <c r="G230" s="7">
        <v>405</v>
      </c>
      <c r="H230" s="7">
        <v>48</v>
      </c>
      <c r="I230" s="7">
        <v>88</v>
      </c>
      <c r="J230" s="7">
        <v>848</v>
      </c>
      <c r="K230" s="7">
        <v>148</v>
      </c>
      <c r="L230" s="7">
        <v>83</v>
      </c>
      <c r="M230" s="43">
        <v>8.3000000000000007</v>
      </c>
      <c r="N230" s="43">
        <v>7.27</v>
      </c>
      <c r="O230" s="43">
        <v>1.76</v>
      </c>
      <c r="P230" s="43">
        <v>1.44</v>
      </c>
      <c r="AA230" s="7">
        <v>28403</v>
      </c>
      <c r="AB230" s="8">
        <f t="shared" ref="AB230:AB241" si="106">AA230/B230</f>
        <v>1.0002465135934639</v>
      </c>
      <c r="AC230" s="94">
        <f t="shared" ref="AC230:AC241" si="107">C230/$C$2</f>
        <v>0.50888888888888884</v>
      </c>
      <c r="AD230" s="95">
        <f t="shared" ref="AD230:AD241" si="108">(C230*D230)/1000</f>
        <v>317.85199999999998</v>
      </c>
      <c r="AE230" s="96">
        <f>(AD230)/$E$3</f>
        <v>0.50452698412698405</v>
      </c>
      <c r="AF230" s="97">
        <f t="shared" ref="AF230:AF241" si="109">(C230*G230)/1000</f>
        <v>370.98</v>
      </c>
      <c r="AG230" s="96">
        <f>(AF230)/$G$3</f>
        <v>0.68700000000000006</v>
      </c>
      <c r="AH230" s="141">
        <f t="shared" ref="AH230:AH241" si="110">(0.8*C230*G230)/60</f>
        <v>4946.3999999999996</v>
      </c>
    </row>
    <row r="231" spans="1:34" x14ac:dyDescent="0.2">
      <c r="A231" s="6" t="s">
        <v>30</v>
      </c>
      <c r="B231" s="7">
        <v>28578</v>
      </c>
      <c r="C231" s="7">
        <v>1021</v>
      </c>
      <c r="D231" s="7">
        <v>323</v>
      </c>
      <c r="E231" s="7">
        <v>60</v>
      </c>
      <c r="F231" s="7">
        <v>81</v>
      </c>
      <c r="G231" s="7">
        <v>411</v>
      </c>
      <c r="H231" s="7">
        <v>49</v>
      </c>
      <c r="I231" s="7">
        <v>84</v>
      </c>
      <c r="J231" s="7">
        <v>952</v>
      </c>
      <c r="K231" s="7">
        <v>162</v>
      </c>
      <c r="L231" s="7">
        <v>82</v>
      </c>
      <c r="M231" s="43">
        <v>8.17</v>
      </c>
      <c r="N231" s="43">
        <v>7.43</v>
      </c>
      <c r="O231" s="43">
        <v>2.39</v>
      </c>
      <c r="P231" s="43">
        <v>1.71</v>
      </c>
      <c r="AA231" s="7">
        <v>33452</v>
      </c>
      <c r="AB231" s="8">
        <f t="shared" si="106"/>
        <v>1.1705507733221359</v>
      </c>
      <c r="AC231" s="94">
        <f t="shared" si="107"/>
        <v>0.56722222222222218</v>
      </c>
      <c r="AD231" s="95">
        <f t="shared" si="108"/>
        <v>329.78300000000002</v>
      </c>
      <c r="AE231" s="96">
        <f t="shared" ref="AE231:AE243" si="111">(AD231)/$E$3</f>
        <v>0.52346507936507936</v>
      </c>
      <c r="AF231" s="97">
        <f t="shared" si="109"/>
        <v>419.63099999999997</v>
      </c>
      <c r="AG231" s="96">
        <f t="shared" ref="AG231:AG243" si="112">(AF231)/$G$3</f>
        <v>0.77709444444444442</v>
      </c>
      <c r="AH231" s="142">
        <f t="shared" si="110"/>
        <v>5595.0800000000008</v>
      </c>
    </row>
    <row r="232" spans="1:34" x14ac:dyDescent="0.2">
      <c r="A232" s="6" t="s">
        <v>31</v>
      </c>
      <c r="B232" s="7">
        <v>33050</v>
      </c>
      <c r="C232" s="7">
        <v>1066</v>
      </c>
      <c r="D232" s="7">
        <v>443</v>
      </c>
      <c r="E232" s="7">
        <v>64</v>
      </c>
      <c r="F232" s="7">
        <v>84</v>
      </c>
      <c r="G232" s="7">
        <v>388</v>
      </c>
      <c r="H232" s="7">
        <v>56</v>
      </c>
      <c r="I232" s="7">
        <v>85</v>
      </c>
      <c r="J232" s="7">
        <v>1059</v>
      </c>
      <c r="K232" s="7">
        <v>186</v>
      </c>
      <c r="L232" s="7">
        <v>82</v>
      </c>
      <c r="M232" s="43">
        <v>8.66</v>
      </c>
      <c r="N232" s="43">
        <v>7.45</v>
      </c>
      <c r="O232" s="43">
        <v>1.53</v>
      </c>
      <c r="P232" s="43">
        <v>1.43</v>
      </c>
      <c r="AA232" s="7">
        <v>28512</v>
      </c>
      <c r="AB232" s="8">
        <f t="shared" si="106"/>
        <v>0.86269288956127077</v>
      </c>
      <c r="AC232" s="94">
        <f t="shared" si="107"/>
        <v>0.59222222222222221</v>
      </c>
      <c r="AD232" s="95">
        <f t="shared" si="108"/>
        <v>472.238</v>
      </c>
      <c r="AE232" s="96">
        <f t="shared" si="111"/>
        <v>0.74958412698412702</v>
      </c>
      <c r="AF232" s="97">
        <f t="shared" si="109"/>
        <v>413.608</v>
      </c>
      <c r="AG232" s="96">
        <f t="shared" si="112"/>
        <v>0.7659407407407407</v>
      </c>
      <c r="AH232" s="142">
        <f t="shared" si="110"/>
        <v>5514.7733333333335</v>
      </c>
    </row>
    <row r="233" spans="1:34" x14ac:dyDescent="0.2">
      <c r="A233" s="6" t="s">
        <v>32</v>
      </c>
      <c r="B233" s="7">
        <v>33270</v>
      </c>
      <c r="C233" s="7">
        <v>1109</v>
      </c>
      <c r="D233" s="7">
        <v>276</v>
      </c>
      <c r="E233" s="7">
        <v>39</v>
      </c>
      <c r="F233" s="7">
        <v>85</v>
      </c>
      <c r="G233" s="7">
        <v>273</v>
      </c>
      <c r="H233" s="7">
        <v>41</v>
      </c>
      <c r="I233" s="7">
        <v>84</v>
      </c>
      <c r="J233" s="7">
        <v>753</v>
      </c>
      <c r="K233" s="7">
        <v>136</v>
      </c>
      <c r="L233" s="7">
        <v>81</v>
      </c>
      <c r="M233" s="43">
        <v>7.39</v>
      </c>
      <c r="N233" s="43">
        <v>7.4</v>
      </c>
      <c r="O233" s="43">
        <v>1.43</v>
      </c>
      <c r="P233" s="43">
        <v>1.27</v>
      </c>
      <c r="AA233" s="7">
        <v>27474</v>
      </c>
      <c r="AB233" s="8">
        <f t="shared" si="106"/>
        <v>0.82578899909828674</v>
      </c>
      <c r="AC233" s="94">
        <f t="shared" si="107"/>
        <v>0.61611111111111116</v>
      </c>
      <c r="AD233" s="95">
        <f t="shared" si="108"/>
        <v>306.084</v>
      </c>
      <c r="AE233" s="96">
        <f t="shared" si="111"/>
        <v>0.48584761904761903</v>
      </c>
      <c r="AF233" s="97">
        <f t="shared" si="109"/>
        <v>302.75700000000001</v>
      </c>
      <c r="AG233" s="96">
        <f t="shared" si="112"/>
        <v>0.56066111111111117</v>
      </c>
      <c r="AH233" s="142">
        <f t="shared" si="110"/>
        <v>4036.76</v>
      </c>
    </row>
    <row r="234" spans="1:34" x14ac:dyDescent="0.2">
      <c r="A234" s="6" t="s">
        <v>33</v>
      </c>
      <c r="B234" s="7">
        <v>35376</v>
      </c>
      <c r="C234" s="7">
        <v>1141</v>
      </c>
      <c r="D234" s="7">
        <v>293</v>
      </c>
      <c r="E234" s="7">
        <v>77</v>
      </c>
      <c r="F234" s="7">
        <v>70</v>
      </c>
      <c r="G234" s="7">
        <v>331</v>
      </c>
      <c r="H234" s="7">
        <v>55</v>
      </c>
      <c r="I234" s="7">
        <v>82</v>
      </c>
      <c r="J234" s="7">
        <v>770</v>
      </c>
      <c r="K234" s="7">
        <v>165</v>
      </c>
      <c r="L234" s="7">
        <v>75</v>
      </c>
      <c r="M234" s="43">
        <v>7.73</v>
      </c>
      <c r="N234" s="43">
        <v>7.76</v>
      </c>
      <c r="O234" s="43">
        <v>1.7</v>
      </c>
      <c r="P234" s="43">
        <v>1.59</v>
      </c>
      <c r="AA234" s="7">
        <v>28676</v>
      </c>
      <c r="AB234" s="8">
        <f t="shared" si="106"/>
        <v>0.81060606060606055</v>
      </c>
      <c r="AC234" s="94">
        <f t="shared" si="107"/>
        <v>0.63388888888888884</v>
      </c>
      <c r="AD234" s="95">
        <f t="shared" si="108"/>
        <v>334.31299999999999</v>
      </c>
      <c r="AE234" s="96">
        <f t="shared" si="111"/>
        <v>0.53065555555555555</v>
      </c>
      <c r="AF234" s="97">
        <f t="shared" si="109"/>
        <v>377.67099999999999</v>
      </c>
      <c r="AG234" s="96">
        <f t="shared" si="112"/>
        <v>0.6993907407407407</v>
      </c>
      <c r="AH234" s="142">
        <f t="shared" si="110"/>
        <v>5035.6133333333337</v>
      </c>
    </row>
    <row r="235" spans="1:34" x14ac:dyDescent="0.2">
      <c r="A235" s="6" t="s">
        <v>34</v>
      </c>
      <c r="B235" s="7">
        <v>31479</v>
      </c>
      <c r="C235" s="7">
        <v>1049</v>
      </c>
      <c r="D235" s="7">
        <v>235</v>
      </c>
      <c r="E235" s="7">
        <v>85</v>
      </c>
      <c r="F235" s="7">
        <v>57</v>
      </c>
      <c r="G235" s="7">
        <v>259</v>
      </c>
      <c r="H235" s="7">
        <v>48</v>
      </c>
      <c r="I235" s="7">
        <v>80</v>
      </c>
      <c r="J235" s="7">
        <v>629</v>
      </c>
      <c r="K235" s="7">
        <v>141</v>
      </c>
      <c r="L235" s="7">
        <v>75</v>
      </c>
      <c r="M235" s="43">
        <v>7.15</v>
      </c>
      <c r="N235" s="43">
        <v>7.77</v>
      </c>
      <c r="O235" s="43">
        <v>1.44</v>
      </c>
      <c r="P235" s="43">
        <v>1.62</v>
      </c>
      <c r="AA235" s="7">
        <v>27075</v>
      </c>
      <c r="AB235" s="8">
        <f t="shared" si="106"/>
        <v>0.86009720766225106</v>
      </c>
      <c r="AC235" s="94">
        <f t="shared" si="107"/>
        <v>0.58277777777777773</v>
      </c>
      <c r="AD235" s="95">
        <f t="shared" si="108"/>
        <v>246.51499999999999</v>
      </c>
      <c r="AE235" s="96">
        <f t="shared" si="111"/>
        <v>0.39129365079365075</v>
      </c>
      <c r="AF235" s="97">
        <f t="shared" si="109"/>
        <v>271.69099999999997</v>
      </c>
      <c r="AG235" s="96">
        <f t="shared" si="112"/>
        <v>0.50313148148148146</v>
      </c>
      <c r="AH235" s="142">
        <f t="shared" si="110"/>
        <v>3622.5466666666671</v>
      </c>
    </row>
    <row r="236" spans="1:34" x14ac:dyDescent="0.2">
      <c r="A236" s="6" t="s">
        <v>35</v>
      </c>
      <c r="B236" s="7">
        <v>33717</v>
      </c>
      <c r="C236" s="7">
        <v>1088</v>
      </c>
      <c r="D236" s="7">
        <v>309</v>
      </c>
      <c r="E236" s="7">
        <v>61</v>
      </c>
      <c r="F236" s="7">
        <v>78</v>
      </c>
      <c r="G236" s="7">
        <v>233</v>
      </c>
      <c r="H236" s="7">
        <v>26</v>
      </c>
      <c r="I236" s="7">
        <v>89</v>
      </c>
      <c r="J236" s="7">
        <v>672</v>
      </c>
      <c r="K236" s="7">
        <v>101</v>
      </c>
      <c r="L236" s="7">
        <v>85</v>
      </c>
      <c r="M236" s="43">
        <v>7.29</v>
      </c>
      <c r="N236" s="43">
        <v>7.94</v>
      </c>
      <c r="O236" s="43">
        <v>1.3</v>
      </c>
      <c r="P236" s="43">
        <v>1.29</v>
      </c>
      <c r="AA236" s="7">
        <v>26538</v>
      </c>
      <c r="AB236" s="8">
        <f t="shared" si="106"/>
        <v>0.78708070112999373</v>
      </c>
      <c r="AC236" s="94">
        <f t="shared" si="107"/>
        <v>0.60444444444444445</v>
      </c>
      <c r="AD236" s="95">
        <f t="shared" si="108"/>
        <v>336.19200000000001</v>
      </c>
      <c r="AE236" s="96">
        <f t="shared" si="111"/>
        <v>0.53363809523809524</v>
      </c>
      <c r="AF236" s="97">
        <f t="shared" si="109"/>
        <v>253.50399999999999</v>
      </c>
      <c r="AG236" s="96">
        <f t="shared" si="112"/>
        <v>0.46945185185185184</v>
      </c>
      <c r="AH236" s="142">
        <f t="shared" si="110"/>
        <v>3380.0533333333337</v>
      </c>
    </row>
    <row r="237" spans="1:34" x14ac:dyDescent="0.2">
      <c r="A237" s="6" t="s">
        <v>36</v>
      </c>
      <c r="B237" s="7">
        <v>35406</v>
      </c>
      <c r="C237" s="7">
        <v>1142</v>
      </c>
      <c r="D237" s="7">
        <v>487</v>
      </c>
      <c r="E237" s="7">
        <v>52</v>
      </c>
      <c r="F237" s="7">
        <v>88</v>
      </c>
      <c r="G237" s="7">
        <v>336</v>
      </c>
      <c r="H237" s="7">
        <v>32</v>
      </c>
      <c r="I237" s="7">
        <v>88</v>
      </c>
      <c r="J237" s="7">
        <v>957</v>
      </c>
      <c r="K237" s="7">
        <v>102</v>
      </c>
      <c r="L237" s="7">
        <v>89</v>
      </c>
      <c r="M237" s="43">
        <v>8.23</v>
      </c>
      <c r="N237" s="43">
        <v>7.59</v>
      </c>
      <c r="O237" s="43">
        <v>1.29</v>
      </c>
      <c r="P237" s="43">
        <v>1.3</v>
      </c>
      <c r="AA237" s="7">
        <v>27190</v>
      </c>
      <c r="AB237" s="8">
        <f t="shared" si="106"/>
        <v>0.76794893520872165</v>
      </c>
      <c r="AC237" s="94">
        <f t="shared" si="107"/>
        <v>0.63444444444444448</v>
      </c>
      <c r="AD237" s="95">
        <f t="shared" si="108"/>
        <v>556.154</v>
      </c>
      <c r="AE237" s="96">
        <f t="shared" si="111"/>
        <v>0.882784126984127</v>
      </c>
      <c r="AF237" s="97">
        <f t="shared" si="109"/>
        <v>383.71199999999999</v>
      </c>
      <c r="AG237" s="96">
        <f t="shared" si="112"/>
        <v>0.71057777777777775</v>
      </c>
      <c r="AH237" s="142">
        <f t="shared" si="110"/>
        <v>5116.1600000000008</v>
      </c>
    </row>
    <row r="238" spans="1:34" x14ac:dyDescent="0.2">
      <c r="A238" s="6" t="s">
        <v>37</v>
      </c>
      <c r="B238" s="7">
        <v>35183</v>
      </c>
      <c r="C238" s="7">
        <v>1173</v>
      </c>
      <c r="D238" s="7">
        <v>222</v>
      </c>
      <c r="E238" s="7">
        <v>38</v>
      </c>
      <c r="F238" s="7">
        <v>83</v>
      </c>
      <c r="G238" s="7">
        <v>230</v>
      </c>
      <c r="H238" s="7">
        <v>22</v>
      </c>
      <c r="I238" s="7">
        <v>91</v>
      </c>
      <c r="J238" s="7">
        <v>548</v>
      </c>
      <c r="K238" s="7">
        <v>97</v>
      </c>
      <c r="L238" s="7">
        <v>82</v>
      </c>
      <c r="M238" s="43">
        <v>7.59</v>
      </c>
      <c r="N238" s="43">
        <v>7.92</v>
      </c>
      <c r="O238" s="43">
        <v>1.46</v>
      </c>
      <c r="P238" s="43">
        <v>1.38</v>
      </c>
      <c r="AA238" s="7">
        <v>25134</v>
      </c>
      <c r="AB238" s="8">
        <f t="shared" si="106"/>
        <v>0.71437910354432543</v>
      </c>
      <c r="AC238" s="94">
        <f t="shared" si="107"/>
        <v>0.65166666666666662</v>
      </c>
      <c r="AD238" s="95">
        <f t="shared" si="108"/>
        <v>260.40600000000001</v>
      </c>
      <c r="AE238" s="96">
        <f t="shared" si="111"/>
        <v>0.41334285714285718</v>
      </c>
      <c r="AF238" s="97">
        <f t="shared" si="109"/>
        <v>269.79000000000002</v>
      </c>
      <c r="AG238" s="96">
        <f t="shared" si="112"/>
        <v>0.49961111111111117</v>
      </c>
      <c r="AH238" s="142">
        <f t="shared" si="110"/>
        <v>3597.2000000000003</v>
      </c>
    </row>
    <row r="239" spans="1:34" x14ac:dyDescent="0.2">
      <c r="A239" s="6" t="s">
        <v>38</v>
      </c>
      <c r="B239" s="7">
        <v>34740</v>
      </c>
      <c r="C239" s="7">
        <v>1121</v>
      </c>
      <c r="D239" s="7">
        <v>330</v>
      </c>
      <c r="E239" s="7">
        <v>54</v>
      </c>
      <c r="F239" s="7">
        <v>83</v>
      </c>
      <c r="G239" s="7">
        <v>315</v>
      </c>
      <c r="H239" s="7">
        <v>33</v>
      </c>
      <c r="I239" s="7">
        <v>89</v>
      </c>
      <c r="J239" s="7">
        <v>746</v>
      </c>
      <c r="K239" s="7">
        <v>120</v>
      </c>
      <c r="L239" s="7">
        <v>83</v>
      </c>
      <c r="M239" s="43">
        <v>8.11</v>
      </c>
      <c r="N239" s="43">
        <v>7.98</v>
      </c>
      <c r="O239" s="43">
        <v>1.7</v>
      </c>
      <c r="P239" s="43">
        <v>1.08</v>
      </c>
      <c r="AA239" s="7">
        <v>30834</v>
      </c>
      <c r="AB239" s="8">
        <f t="shared" si="106"/>
        <v>0.88756476683937824</v>
      </c>
      <c r="AC239" s="94">
        <f t="shared" si="107"/>
        <v>0.62277777777777776</v>
      </c>
      <c r="AD239" s="95">
        <f t="shared" si="108"/>
        <v>369.93</v>
      </c>
      <c r="AE239" s="96">
        <f t="shared" si="111"/>
        <v>0.58719047619047615</v>
      </c>
      <c r="AF239" s="97">
        <f t="shared" si="109"/>
        <v>353.11500000000001</v>
      </c>
      <c r="AG239" s="96">
        <f t="shared" si="112"/>
        <v>0.6539166666666667</v>
      </c>
      <c r="AH239" s="142">
        <f t="shared" si="110"/>
        <v>4708.2</v>
      </c>
    </row>
    <row r="240" spans="1:34" x14ac:dyDescent="0.2">
      <c r="A240" s="6" t="s">
        <v>39</v>
      </c>
      <c r="B240" s="7">
        <v>31355</v>
      </c>
      <c r="C240" s="7">
        <v>1045</v>
      </c>
      <c r="D240" s="7">
        <v>353</v>
      </c>
      <c r="E240" s="7">
        <v>36</v>
      </c>
      <c r="F240" s="7">
        <v>89</v>
      </c>
      <c r="G240" s="7">
        <v>296</v>
      </c>
      <c r="H240" s="7">
        <v>25</v>
      </c>
      <c r="I240" s="7">
        <v>92</v>
      </c>
      <c r="J240" s="7">
        <v>768</v>
      </c>
      <c r="K240" s="7">
        <v>105</v>
      </c>
      <c r="L240" s="7">
        <v>86</v>
      </c>
      <c r="M240" s="43">
        <v>7.39</v>
      </c>
      <c r="N240" s="43">
        <v>7.56</v>
      </c>
      <c r="O240" s="43">
        <v>1.39</v>
      </c>
      <c r="P240" s="43">
        <v>1.29</v>
      </c>
      <c r="AA240" s="7">
        <v>27361</v>
      </c>
      <c r="AB240" s="8">
        <f t="shared" si="106"/>
        <v>0.872619996810716</v>
      </c>
      <c r="AC240" s="94">
        <f t="shared" si="107"/>
        <v>0.5805555555555556</v>
      </c>
      <c r="AD240" s="95">
        <f t="shared" si="108"/>
        <v>368.88499999999999</v>
      </c>
      <c r="AE240" s="96">
        <f t="shared" si="111"/>
        <v>0.58553174603174607</v>
      </c>
      <c r="AF240" s="97">
        <f t="shared" si="109"/>
        <v>309.32</v>
      </c>
      <c r="AG240" s="96">
        <f t="shared" si="112"/>
        <v>0.57281481481481478</v>
      </c>
      <c r="AH240" s="142">
        <f t="shared" si="110"/>
        <v>4124.2666666666664</v>
      </c>
    </row>
    <row r="241" spans="1:34" ht="13.5" thickBot="1" x14ac:dyDescent="0.25">
      <c r="A241" s="6" t="s">
        <v>40</v>
      </c>
      <c r="B241" s="7">
        <v>35752</v>
      </c>
      <c r="C241" s="7">
        <v>1153</v>
      </c>
      <c r="D241" s="7">
        <v>277</v>
      </c>
      <c r="E241" s="7">
        <v>30</v>
      </c>
      <c r="F241" s="7">
        <v>89</v>
      </c>
      <c r="G241" s="7">
        <v>251</v>
      </c>
      <c r="H241" s="7">
        <v>30</v>
      </c>
      <c r="I241" s="7">
        <v>88</v>
      </c>
      <c r="J241" s="7">
        <v>619</v>
      </c>
      <c r="K241" s="7">
        <v>108</v>
      </c>
      <c r="L241" s="7">
        <v>83</v>
      </c>
      <c r="M241" s="43">
        <v>7.24</v>
      </c>
      <c r="N241" s="43">
        <v>7.7</v>
      </c>
      <c r="O241" s="43">
        <v>1.22</v>
      </c>
      <c r="P241" s="43">
        <v>1.29</v>
      </c>
      <c r="AA241" s="7">
        <v>27451</v>
      </c>
      <c r="AB241" s="8">
        <f t="shared" si="106"/>
        <v>0.76781718505258445</v>
      </c>
      <c r="AC241" s="94">
        <f t="shared" si="107"/>
        <v>0.64055555555555554</v>
      </c>
      <c r="AD241" s="95">
        <f t="shared" si="108"/>
        <v>319.38099999999997</v>
      </c>
      <c r="AE241" s="96">
        <f t="shared" si="111"/>
        <v>0.50695396825396821</v>
      </c>
      <c r="AF241" s="97">
        <f t="shared" si="109"/>
        <v>289.40300000000002</v>
      </c>
      <c r="AG241" s="96">
        <f t="shared" si="112"/>
        <v>0.53593148148148151</v>
      </c>
      <c r="AH241" s="142">
        <f t="shared" si="110"/>
        <v>3858.7066666666669</v>
      </c>
    </row>
    <row r="242" spans="1:34" ht="13.5" thickTop="1" x14ac:dyDescent="0.2">
      <c r="A242" s="9" t="s">
        <v>98</v>
      </c>
      <c r="B242" s="47">
        <f t="shared" ref="B242:P242" si="113">SUM(B230:B241)</f>
        <v>396302</v>
      </c>
      <c r="C242" s="10">
        <f t="shared" si="113"/>
        <v>13024</v>
      </c>
      <c r="D242" s="10">
        <f t="shared" si="113"/>
        <v>3895</v>
      </c>
      <c r="E242" s="10">
        <f>SUM(E230:E241)</f>
        <v>641</v>
      </c>
      <c r="F242" s="10">
        <f>SUM(F230:F241)</f>
        <v>974</v>
      </c>
      <c r="G242" s="10">
        <f>SUM(G230:G241)</f>
        <v>3728</v>
      </c>
      <c r="H242" s="10">
        <f>SUM(H230:H241)</f>
        <v>465</v>
      </c>
      <c r="I242" s="10">
        <f>SUM(I230:I241)</f>
        <v>1040</v>
      </c>
      <c r="J242" s="10">
        <f t="shared" si="113"/>
        <v>9321</v>
      </c>
      <c r="K242" s="10">
        <f>SUM(K230:K241)</f>
        <v>1571</v>
      </c>
      <c r="L242" s="10">
        <f>SUM(L230:L241)</f>
        <v>986</v>
      </c>
      <c r="M242" s="44">
        <f t="shared" si="113"/>
        <v>93.25</v>
      </c>
      <c r="N242" s="44">
        <f t="shared" si="113"/>
        <v>91.77000000000001</v>
      </c>
      <c r="O242" s="44">
        <f t="shared" si="113"/>
        <v>18.61</v>
      </c>
      <c r="P242" s="44">
        <f t="shared" si="113"/>
        <v>16.689999999999998</v>
      </c>
      <c r="AA242" s="10">
        <f>SUM(AA230:AA241)</f>
        <v>338100</v>
      </c>
      <c r="AB242" s="10">
        <f>SUM(AB230:AB241)</f>
        <v>10.327393132429188</v>
      </c>
      <c r="AC242" s="98"/>
      <c r="AD242" s="99"/>
      <c r="AE242" s="100"/>
      <c r="AF242" s="101"/>
      <c r="AG242" s="100"/>
      <c r="AH242" s="131"/>
    </row>
    <row r="243" spans="1:34" ht="13.5" thickBot="1" x14ac:dyDescent="0.25">
      <c r="A243" s="12" t="s">
        <v>99</v>
      </c>
      <c r="B243" s="146">
        <f>AVERAGE(B230:B241)</f>
        <v>33025.166666666664</v>
      </c>
      <c r="C243" s="13">
        <f t="shared" ref="C243:P243" si="114">AVERAGE(C230:C241)</f>
        <v>1085.3333333333333</v>
      </c>
      <c r="D243" s="13">
        <f t="shared" si="114"/>
        <v>324.58333333333331</v>
      </c>
      <c r="E243" s="13">
        <f>AVERAGE(E230:E241)</f>
        <v>53.416666666666664</v>
      </c>
      <c r="F243" s="13">
        <f>AVERAGE(F230:F241)</f>
        <v>81.166666666666671</v>
      </c>
      <c r="G243" s="13">
        <f>AVERAGE(G230:G241)</f>
        <v>310.66666666666669</v>
      </c>
      <c r="H243" s="13">
        <f>AVERAGE(H230:H241)</f>
        <v>38.75</v>
      </c>
      <c r="I243" s="13">
        <f>AVERAGE(I230:I241)</f>
        <v>86.666666666666671</v>
      </c>
      <c r="J243" s="13">
        <f t="shared" si="114"/>
        <v>776.75</v>
      </c>
      <c r="K243" s="13">
        <f>AVERAGE(K230:K241)</f>
        <v>130.91666666666666</v>
      </c>
      <c r="L243" s="13">
        <f>AVERAGE(L230:L241)</f>
        <v>82.166666666666671</v>
      </c>
      <c r="M243" s="18">
        <f t="shared" si="114"/>
        <v>7.770833333333333</v>
      </c>
      <c r="N243" s="18">
        <f t="shared" si="114"/>
        <v>7.6475000000000009</v>
      </c>
      <c r="O243" s="18">
        <f t="shared" si="114"/>
        <v>1.5508333333333333</v>
      </c>
      <c r="P243" s="18">
        <f t="shared" si="114"/>
        <v>1.3908333333333331</v>
      </c>
      <c r="AA243" s="13">
        <f>AVERAGE(AA230:AA241)</f>
        <v>28175</v>
      </c>
      <c r="AB243" s="18">
        <f>AVERAGE(AB230:AB241)</f>
        <v>0.86061609436909903</v>
      </c>
      <c r="AC243" s="94">
        <f>C243/$C$2</f>
        <v>0.60296296296296292</v>
      </c>
      <c r="AD243" s="95">
        <f>(C243*D243)/1000</f>
        <v>352.28111111111104</v>
      </c>
      <c r="AE243" s="96">
        <f t="shared" si="111"/>
        <v>0.5591763668430334</v>
      </c>
      <c r="AF243" s="97">
        <f>(C243*G243)/1000</f>
        <v>337.17688888888887</v>
      </c>
      <c r="AG243" s="96">
        <f t="shared" si="112"/>
        <v>0.62440164609053495</v>
      </c>
      <c r="AH243" s="132">
        <f>AVERAGE(AH230:AH241)</f>
        <v>4461.3133333333326</v>
      </c>
    </row>
    <row r="244" spans="1:34" ht="13.5" thickTop="1" x14ac:dyDescent="0.2"/>
    <row r="245" spans="1:34" ht="13.5" thickBot="1" x14ac:dyDescent="0.25"/>
    <row r="246" spans="1:34" ht="13.5" thickTop="1" x14ac:dyDescent="0.2">
      <c r="A246" s="27" t="s">
        <v>5</v>
      </c>
      <c r="B246" s="73" t="s">
        <v>6</v>
      </c>
      <c r="C246" s="73" t="s">
        <v>6</v>
      </c>
      <c r="D246" s="73" t="s">
        <v>49</v>
      </c>
      <c r="E246" s="73" t="s">
        <v>50</v>
      </c>
      <c r="F246" s="45" t="s">
        <v>2</v>
      </c>
      <c r="G246" s="73" t="s">
        <v>51</v>
      </c>
      <c r="H246" s="73" t="s">
        <v>52</v>
      </c>
      <c r="I246" s="45" t="s">
        <v>3</v>
      </c>
      <c r="J246" s="73" t="s">
        <v>53</v>
      </c>
      <c r="K246" s="73" t="s">
        <v>54</v>
      </c>
      <c r="L246" s="45" t="s">
        <v>14</v>
      </c>
      <c r="M246" s="73" t="s">
        <v>75</v>
      </c>
      <c r="N246" s="73" t="s">
        <v>76</v>
      </c>
      <c r="O246" s="73" t="s">
        <v>77</v>
      </c>
      <c r="P246" s="73" t="s">
        <v>78</v>
      </c>
      <c r="AA246" s="28" t="s">
        <v>64</v>
      </c>
      <c r="AB246" s="28" t="s">
        <v>55</v>
      </c>
      <c r="AC246" s="86" t="s">
        <v>16</v>
      </c>
      <c r="AD246" s="87" t="s">
        <v>17</v>
      </c>
      <c r="AE246" s="88" t="s">
        <v>18</v>
      </c>
      <c r="AF246" s="89" t="s">
        <v>16</v>
      </c>
      <c r="AG246" s="88" t="s">
        <v>16</v>
      </c>
      <c r="AH246" s="86" t="s">
        <v>169</v>
      </c>
    </row>
    <row r="247" spans="1:34" ht="13.5" thickBot="1" x14ac:dyDescent="0.25">
      <c r="A247" s="29" t="s">
        <v>100</v>
      </c>
      <c r="B247" s="30" t="s">
        <v>20</v>
      </c>
      <c r="C247" s="31" t="s">
        <v>21</v>
      </c>
      <c r="D247" s="30" t="s">
        <v>57</v>
      </c>
      <c r="E247" s="30" t="s">
        <v>57</v>
      </c>
      <c r="F247" s="46" t="s">
        <v>23</v>
      </c>
      <c r="G247" s="30" t="s">
        <v>57</v>
      </c>
      <c r="H247" s="30" t="s">
        <v>57</v>
      </c>
      <c r="I247" s="46" t="s">
        <v>23</v>
      </c>
      <c r="J247" s="30" t="s">
        <v>57</v>
      </c>
      <c r="K247" s="30" t="s">
        <v>57</v>
      </c>
      <c r="L247" s="46" t="s">
        <v>23</v>
      </c>
      <c r="M247" s="30"/>
      <c r="N247" s="30"/>
      <c r="O247" s="30"/>
      <c r="P247" s="30"/>
      <c r="AA247" s="31" t="s">
        <v>68</v>
      </c>
      <c r="AB247" s="31" t="s">
        <v>24</v>
      </c>
      <c r="AC247" s="90" t="s">
        <v>6</v>
      </c>
      <c r="AD247" s="91" t="s">
        <v>25</v>
      </c>
      <c r="AE247" s="92" t="s">
        <v>26</v>
      </c>
      <c r="AF247" s="93" t="s">
        <v>27</v>
      </c>
      <c r="AG247" s="92" t="s">
        <v>28</v>
      </c>
      <c r="AH247" s="140" t="s">
        <v>170</v>
      </c>
    </row>
    <row r="248" spans="1:34" ht="13.5" thickTop="1" x14ac:dyDescent="0.2">
      <c r="A248" s="6" t="s">
        <v>29</v>
      </c>
      <c r="B248" s="7">
        <v>35592</v>
      </c>
      <c r="C248" s="7">
        <v>1148</v>
      </c>
      <c r="D248" s="7">
        <v>305</v>
      </c>
      <c r="E248" s="7">
        <v>27</v>
      </c>
      <c r="F248" s="7">
        <v>89</v>
      </c>
      <c r="G248" s="7">
        <v>352</v>
      </c>
      <c r="H248" s="7">
        <v>24</v>
      </c>
      <c r="I248" s="7">
        <v>93</v>
      </c>
      <c r="J248" s="7">
        <v>712</v>
      </c>
      <c r="K248" s="7">
        <v>96</v>
      </c>
      <c r="L248" s="7">
        <v>84</v>
      </c>
      <c r="M248" s="43">
        <v>7.66</v>
      </c>
      <c r="N248" s="43">
        <v>7.67</v>
      </c>
      <c r="O248" s="43">
        <v>1.61</v>
      </c>
      <c r="P248" s="43">
        <v>1.58</v>
      </c>
      <c r="AA248" s="7">
        <v>26482</v>
      </c>
      <c r="AB248" s="8">
        <f t="shared" ref="AB248:AB259" si="115">AA248/B248</f>
        <v>0.74404360530456282</v>
      </c>
      <c r="AC248" s="94">
        <f t="shared" ref="AC248:AC259" si="116">C248/$C$2</f>
        <v>0.63777777777777778</v>
      </c>
      <c r="AD248" s="95">
        <f t="shared" ref="AD248:AD259" si="117">(C248*D248)/1000</f>
        <v>350.14</v>
      </c>
      <c r="AE248" s="96">
        <f>(AD248)/$E$3</f>
        <v>0.5557777777777777</v>
      </c>
      <c r="AF248" s="97">
        <f t="shared" ref="AF248:AF259" si="118">(C248*G248)/1000</f>
        <v>404.096</v>
      </c>
      <c r="AG248" s="96">
        <f>(AF248)/$G$3</f>
        <v>0.74832592592592595</v>
      </c>
      <c r="AH248" s="141">
        <f t="shared" ref="AH248:AH259" si="119">(0.8*C248*G248)/60</f>
        <v>5387.9466666666676</v>
      </c>
    </row>
    <row r="249" spans="1:34" x14ac:dyDescent="0.2">
      <c r="A249" s="6" t="s">
        <v>30</v>
      </c>
      <c r="B249" s="7">
        <v>31408</v>
      </c>
      <c r="C249" s="7">
        <v>1122</v>
      </c>
      <c r="D249" s="7">
        <v>298</v>
      </c>
      <c r="E249" s="7">
        <v>42</v>
      </c>
      <c r="F249" s="7">
        <v>85</v>
      </c>
      <c r="G249" s="7">
        <v>313</v>
      </c>
      <c r="H249" s="7">
        <v>34</v>
      </c>
      <c r="I249" s="7">
        <v>87</v>
      </c>
      <c r="J249" s="7">
        <v>747</v>
      </c>
      <c r="K249" s="7">
        <v>121</v>
      </c>
      <c r="L249" s="7">
        <v>83</v>
      </c>
      <c r="M249" s="43">
        <v>7.61</v>
      </c>
      <c r="N249" s="43">
        <v>7.67</v>
      </c>
      <c r="O249" s="43">
        <v>1.32</v>
      </c>
      <c r="P249" s="43">
        <v>1.35</v>
      </c>
      <c r="AA249" s="7">
        <v>24083</v>
      </c>
      <c r="AB249" s="8">
        <f t="shared" si="115"/>
        <v>0.76677916454406525</v>
      </c>
      <c r="AC249" s="94">
        <f t="shared" si="116"/>
        <v>0.62333333333333329</v>
      </c>
      <c r="AD249" s="95">
        <f t="shared" si="117"/>
        <v>334.35599999999999</v>
      </c>
      <c r="AE249" s="96">
        <f t="shared" ref="AE249:AE261" si="120">(AD249)/$E$3</f>
        <v>0.53072380952380949</v>
      </c>
      <c r="AF249" s="97">
        <f t="shared" si="118"/>
        <v>351.18599999999998</v>
      </c>
      <c r="AG249" s="96">
        <f t="shared" ref="AG249:AG261" si="121">(AF249)/$G$3</f>
        <v>0.65034444444444439</v>
      </c>
      <c r="AH249" s="142">
        <f t="shared" si="119"/>
        <v>4682.4799999999996</v>
      </c>
    </row>
    <row r="250" spans="1:34" x14ac:dyDescent="0.2">
      <c r="A250" s="6" t="s">
        <v>31</v>
      </c>
      <c r="B250" s="7">
        <v>33550</v>
      </c>
      <c r="C250" s="7">
        <v>1082</v>
      </c>
      <c r="D250" s="7">
        <v>374</v>
      </c>
      <c r="E250" s="7">
        <v>42</v>
      </c>
      <c r="F250" s="7">
        <v>88</v>
      </c>
      <c r="G250" s="7">
        <v>414</v>
      </c>
      <c r="H250" s="7">
        <v>31</v>
      </c>
      <c r="I250" s="7">
        <v>92</v>
      </c>
      <c r="J250" s="7">
        <v>979</v>
      </c>
      <c r="K250" s="7">
        <v>123</v>
      </c>
      <c r="L250" s="7">
        <v>87</v>
      </c>
      <c r="M250" s="43">
        <v>7.82</v>
      </c>
      <c r="N250" s="43">
        <v>7.59</v>
      </c>
      <c r="O250" s="43">
        <v>1.83</v>
      </c>
      <c r="P250" s="43">
        <v>1.63</v>
      </c>
      <c r="AA250" s="7">
        <v>26046</v>
      </c>
      <c r="AB250" s="8">
        <f t="shared" si="115"/>
        <v>0.77633383010432189</v>
      </c>
      <c r="AC250" s="94">
        <f t="shared" si="116"/>
        <v>0.60111111111111115</v>
      </c>
      <c r="AD250" s="95">
        <f t="shared" si="117"/>
        <v>404.66800000000001</v>
      </c>
      <c r="AE250" s="96">
        <f t="shared" si="120"/>
        <v>0.64233015873015875</v>
      </c>
      <c r="AF250" s="97">
        <f t="shared" si="118"/>
        <v>447.94799999999998</v>
      </c>
      <c r="AG250" s="96">
        <f t="shared" si="121"/>
        <v>0.82953333333333334</v>
      </c>
      <c r="AH250" s="142">
        <f t="shared" si="119"/>
        <v>5972.64</v>
      </c>
    </row>
    <row r="251" spans="1:34" x14ac:dyDescent="0.2">
      <c r="A251" s="6" t="s">
        <v>32</v>
      </c>
      <c r="B251" s="7">
        <v>32175</v>
      </c>
      <c r="C251" s="7">
        <v>1073</v>
      </c>
      <c r="D251" s="7">
        <v>485</v>
      </c>
      <c r="E251" s="7">
        <v>54</v>
      </c>
      <c r="F251" s="7">
        <v>88</v>
      </c>
      <c r="G251" s="7">
        <v>436</v>
      </c>
      <c r="H251" s="7">
        <v>49</v>
      </c>
      <c r="I251" s="7">
        <v>88</v>
      </c>
      <c r="J251" s="7">
        <v>1026</v>
      </c>
      <c r="K251" s="7">
        <v>149</v>
      </c>
      <c r="L251" s="7">
        <v>85</v>
      </c>
      <c r="M251" s="43">
        <v>8.4</v>
      </c>
      <c r="N251" s="43">
        <v>7.46</v>
      </c>
      <c r="O251" s="43">
        <v>1.76</v>
      </c>
      <c r="P251" s="43">
        <v>1.51</v>
      </c>
      <c r="AA251" s="7">
        <v>25942</v>
      </c>
      <c r="AB251" s="8">
        <f t="shared" si="115"/>
        <v>0.80627816627816629</v>
      </c>
      <c r="AC251" s="94">
        <f t="shared" si="116"/>
        <v>0.59611111111111115</v>
      </c>
      <c r="AD251" s="95">
        <f t="shared" si="117"/>
        <v>520.40499999999997</v>
      </c>
      <c r="AE251" s="96">
        <f t="shared" si="120"/>
        <v>0.82603968253968252</v>
      </c>
      <c r="AF251" s="97">
        <f t="shared" si="118"/>
        <v>467.82799999999997</v>
      </c>
      <c r="AG251" s="96">
        <f t="shared" si="121"/>
        <v>0.86634814814814809</v>
      </c>
      <c r="AH251" s="142">
        <f t="shared" si="119"/>
        <v>6237.7066666666669</v>
      </c>
    </row>
    <row r="252" spans="1:34" x14ac:dyDescent="0.2">
      <c r="A252" s="6" t="s">
        <v>33</v>
      </c>
      <c r="B252" s="7">
        <v>33021</v>
      </c>
      <c r="C252" s="7">
        <v>1065</v>
      </c>
      <c r="D252" s="7">
        <v>377</v>
      </c>
      <c r="E252" s="7">
        <v>29</v>
      </c>
      <c r="F252" s="7">
        <v>92</v>
      </c>
      <c r="G252" s="7">
        <v>361</v>
      </c>
      <c r="H252" s="7">
        <v>28</v>
      </c>
      <c r="I252" s="7">
        <v>92</v>
      </c>
      <c r="J252" s="7">
        <v>863</v>
      </c>
      <c r="K252" s="7">
        <v>112</v>
      </c>
      <c r="L252" s="7">
        <v>87</v>
      </c>
      <c r="M252" s="43">
        <v>8.24</v>
      </c>
      <c r="N252" s="43">
        <v>7.61</v>
      </c>
      <c r="O252" s="43">
        <v>1.67</v>
      </c>
      <c r="P252" s="43">
        <v>1.38</v>
      </c>
      <c r="AA252" s="7">
        <v>27478</v>
      </c>
      <c r="AB252" s="8">
        <f t="shared" si="115"/>
        <v>0.83213712485993763</v>
      </c>
      <c r="AC252" s="94">
        <f t="shared" si="116"/>
        <v>0.59166666666666667</v>
      </c>
      <c r="AD252" s="95">
        <f t="shared" si="117"/>
        <v>401.505</v>
      </c>
      <c r="AE252" s="96">
        <f t="shared" si="120"/>
        <v>0.63730952380952377</v>
      </c>
      <c r="AF252" s="97">
        <f t="shared" si="118"/>
        <v>384.46499999999997</v>
      </c>
      <c r="AG252" s="96">
        <f t="shared" si="121"/>
        <v>0.71197222222222223</v>
      </c>
      <c r="AH252" s="142">
        <f t="shared" si="119"/>
        <v>5126.2</v>
      </c>
    </row>
    <row r="253" spans="1:34" x14ac:dyDescent="0.2">
      <c r="A253" s="6" t="s">
        <v>34</v>
      </c>
      <c r="B253" s="7">
        <v>30789</v>
      </c>
      <c r="C253" s="7">
        <v>1026</v>
      </c>
      <c r="D253" s="7">
        <v>579</v>
      </c>
      <c r="E253" s="7">
        <v>44</v>
      </c>
      <c r="F253" s="7">
        <v>90</v>
      </c>
      <c r="G253" s="7">
        <v>480</v>
      </c>
      <c r="H253" s="7">
        <v>32</v>
      </c>
      <c r="I253" s="7">
        <v>93</v>
      </c>
      <c r="J253" s="7">
        <v>1018</v>
      </c>
      <c r="K253" s="7">
        <v>124</v>
      </c>
      <c r="L253" s="7">
        <v>88</v>
      </c>
      <c r="M253" s="43">
        <v>7.71</v>
      </c>
      <c r="N253" s="43">
        <v>7.64</v>
      </c>
      <c r="O253" s="43">
        <v>1.47</v>
      </c>
      <c r="P253" s="43">
        <v>1.44</v>
      </c>
      <c r="AA253" s="7">
        <v>25928</v>
      </c>
      <c r="AB253" s="8">
        <f t="shared" si="115"/>
        <v>0.84211893858196107</v>
      </c>
      <c r="AC253" s="94">
        <f t="shared" si="116"/>
        <v>0.56999999999999995</v>
      </c>
      <c r="AD253" s="95">
        <f t="shared" si="117"/>
        <v>594.05399999999997</v>
      </c>
      <c r="AE253" s="96">
        <f t="shared" si="120"/>
        <v>0.94294285714285708</v>
      </c>
      <c r="AF253" s="97">
        <f t="shared" si="118"/>
        <v>492.48</v>
      </c>
      <c r="AG253" s="96">
        <f t="shared" si="121"/>
        <v>0.91200000000000003</v>
      </c>
      <c r="AH253" s="142">
        <f t="shared" si="119"/>
        <v>6566.4000000000005</v>
      </c>
    </row>
    <row r="254" spans="1:34" x14ac:dyDescent="0.2">
      <c r="A254" s="6" t="s">
        <v>35</v>
      </c>
      <c r="B254" s="7">
        <v>29966</v>
      </c>
      <c r="C254" s="7">
        <v>967</v>
      </c>
      <c r="D254" s="7">
        <v>336</v>
      </c>
      <c r="E254" s="7">
        <v>50</v>
      </c>
      <c r="F254" s="7">
        <v>85</v>
      </c>
      <c r="G254" s="7">
        <v>472</v>
      </c>
      <c r="H254" s="7">
        <v>33</v>
      </c>
      <c r="I254" s="7">
        <v>92</v>
      </c>
      <c r="J254" s="7">
        <v>1014</v>
      </c>
      <c r="K254" s="7">
        <v>112</v>
      </c>
      <c r="L254" s="7">
        <v>88</v>
      </c>
      <c r="M254" s="43">
        <v>7.48</v>
      </c>
      <c r="N254" s="43">
        <v>7.9</v>
      </c>
      <c r="O254" s="43">
        <v>1.48</v>
      </c>
      <c r="P254" s="43">
        <v>1.33</v>
      </c>
      <c r="AA254" s="7">
        <v>28677</v>
      </c>
      <c r="AB254" s="8">
        <f t="shared" si="115"/>
        <v>0.9569845825268638</v>
      </c>
      <c r="AC254" s="94">
        <f t="shared" si="116"/>
        <v>0.53722222222222227</v>
      </c>
      <c r="AD254" s="95">
        <f t="shared" si="117"/>
        <v>324.91199999999998</v>
      </c>
      <c r="AE254" s="96">
        <f t="shared" si="120"/>
        <v>0.51573333333333327</v>
      </c>
      <c r="AF254" s="97">
        <f t="shared" si="118"/>
        <v>456.42399999999998</v>
      </c>
      <c r="AG254" s="96">
        <f t="shared" si="121"/>
        <v>0.84522962962962955</v>
      </c>
      <c r="AH254" s="142">
        <f t="shared" si="119"/>
        <v>6085.6533333333336</v>
      </c>
    </row>
    <row r="255" spans="1:34" x14ac:dyDescent="0.2">
      <c r="A255" s="6" t="s">
        <v>36</v>
      </c>
      <c r="B255" s="7">
        <v>30158</v>
      </c>
      <c r="C255" s="7">
        <v>973</v>
      </c>
      <c r="D255" s="7">
        <v>331</v>
      </c>
      <c r="E255" s="7">
        <v>26</v>
      </c>
      <c r="F255" s="7">
        <v>92</v>
      </c>
      <c r="G255" s="7">
        <v>404</v>
      </c>
      <c r="H255" s="7">
        <v>23</v>
      </c>
      <c r="I255" s="7">
        <v>94</v>
      </c>
      <c r="J255" s="7">
        <v>820</v>
      </c>
      <c r="K255" s="7">
        <v>94</v>
      </c>
      <c r="L255" s="7">
        <v>88</v>
      </c>
      <c r="M255" s="43">
        <v>7.69</v>
      </c>
      <c r="N255" s="43">
        <v>7.54</v>
      </c>
      <c r="O255" s="43">
        <v>1.67</v>
      </c>
      <c r="P255" s="43">
        <v>1.28</v>
      </c>
      <c r="AA255" s="7">
        <v>28564</v>
      </c>
      <c r="AB255" s="8">
        <f t="shared" si="115"/>
        <v>0.94714503614298029</v>
      </c>
      <c r="AC255" s="94">
        <f t="shared" si="116"/>
        <v>0.54055555555555557</v>
      </c>
      <c r="AD255" s="95">
        <f t="shared" si="117"/>
        <v>322.06299999999999</v>
      </c>
      <c r="AE255" s="96">
        <f t="shared" si="120"/>
        <v>0.51121111111111106</v>
      </c>
      <c r="AF255" s="97">
        <f t="shared" si="118"/>
        <v>393.09199999999998</v>
      </c>
      <c r="AG255" s="96">
        <f t="shared" si="121"/>
        <v>0.72794814814814812</v>
      </c>
      <c r="AH255" s="142">
        <f t="shared" si="119"/>
        <v>5241.2266666666674</v>
      </c>
    </row>
    <row r="256" spans="1:34" x14ac:dyDescent="0.2">
      <c r="A256" s="6" t="s">
        <v>37</v>
      </c>
      <c r="B256" s="7">
        <v>29341</v>
      </c>
      <c r="C256" s="7">
        <v>978</v>
      </c>
      <c r="D256" s="7">
        <v>374</v>
      </c>
      <c r="E256" s="7">
        <v>16</v>
      </c>
      <c r="F256" s="7">
        <v>96</v>
      </c>
      <c r="G256" s="7">
        <v>367</v>
      </c>
      <c r="H256" s="7">
        <v>13</v>
      </c>
      <c r="I256" s="7">
        <v>96</v>
      </c>
      <c r="J256" s="7">
        <v>939</v>
      </c>
      <c r="K256" s="7">
        <v>50</v>
      </c>
      <c r="L256" s="7">
        <v>95</v>
      </c>
      <c r="M256" s="43">
        <v>6.89</v>
      </c>
      <c r="N256" s="43">
        <v>7.16</v>
      </c>
      <c r="O256" s="43">
        <v>1.68</v>
      </c>
      <c r="P256" s="43">
        <v>1.3</v>
      </c>
      <c r="AA256" s="7">
        <v>28341</v>
      </c>
      <c r="AB256" s="8">
        <f t="shared" si="115"/>
        <v>0.96591799870488393</v>
      </c>
      <c r="AC256" s="94">
        <f t="shared" si="116"/>
        <v>0.54333333333333333</v>
      </c>
      <c r="AD256" s="95">
        <f t="shared" si="117"/>
        <v>365.77199999999999</v>
      </c>
      <c r="AE256" s="96">
        <f t="shared" si="120"/>
        <v>0.58059047619047621</v>
      </c>
      <c r="AF256" s="97">
        <f t="shared" si="118"/>
        <v>358.92599999999999</v>
      </c>
      <c r="AG256" s="96">
        <f t="shared" si="121"/>
        <v>0.6646777777777777</v>
      </c>
      <c r="AH256" s="142">
        <f t="shared" si="119"/>
        <v>4785.6800000000012</v>
      </c>
    </row>
    <row r="257" spans="1:34" x14ac:dyDescent="0.2">
      <c r="A257" s="6" t="s">
        <v>38</v>
      </c>
      <c r="B257" s="7">
        <v>32821</v>
      </c>
      <c r="C257" s="7">
        <v>1059</v>
      </c>
      <c r="D257" s="7">
        <v>280</v>
      </c>
      <c r="E257" s="7">
        <v>54</v>
      </c>
      <c r="F257" s="7">
        <v>93</v>
      </c>
      <c r="G257" s="7">
        <v>361</v>
      </c>
      <c r="H257" s="7">
        <v>15</v>
      </c>
      <c r="I257" s="7">
        <v>96</v>
      </c>
      <c r="J257" s="7">
        <v>840</v>
      </c>
      <c r="K257" s="7">
        <v>54</v>
      </c>
      <c r="L257" s="7">
        <v>93</v>
      </c>
      <c r="M257" s="43">
        <v>7.56</v>
      </c>
      <c r="N257" s="43">
        <v>7.23</v>
      </c>
      <c r="O257" s="43">
        <v>1.82</v>
      </c>
      <c r="P257" s="43">
        <v>1.37</v>
      </c>
      <c r="AA257" s="7">
        <v>28585</v>
      </c>
      <c r="AB257" s="8">
        <f t="shared" si="115"/>
        <v>0.87093629078943358</v>
      </c>
      <c r="AC257" s="94">
        <f t="shared" si="116"/>
        <v>0.58833333333333337</v>
      </c>
      <c r="AD257" s="95">
        <f t="shared" si="117"/>
        <v>296.52</v>
      </c>
      <c r="AE257" s="96">
        <f t="shared" si="120"/>
        <v>0.47066666666666662</v>
      </c>
      <c r="AF257" s="97">
        <f t="shared" si="118"/>
        <v>382.29899999999998</v>
      </c>
      <c r="AG257" s="96">
        <f t="shared" si="121"/>
        <v>0.70796111111111104</v>
      </c>
      <c r="AH257" s="142">
        <f t="shared" si="119"/>
        <v>5097.3200000000006</v>
      </c>
    </row>
    <row r="258" spans="1:34" x14ac:dyDescent="0.2">
      <c r="A258" s="6" t="s">
        <v>39</v>
      </c>
      <c r="B258" s="7">
        <v>31210</v>
      </c>
      <c r="C258" s="7">
        <v>1040</v>
      </c>
      <c r="D258" s="7">
        <v>343</v>
      </c>
      <c r="E258" s="7">
        <v>19</v>
      </c>
      <c r="F258" s="7">
        <v>94</v>
      </c>
      <c r="G258" s="7">
        <v>474</v>
      </c>
      <c r="H258" s="7">
        <v>12</v>
      </c>
      <c r="I258" s="7">
        <v>98</v>
      </c>
      <c r="J258" s="7">
        <v>1016</v>
      </c>
      <c r="K258" s="7">
        <v>67</v>
      </c>
      <c r="L258" s="7">
        <v>93</v>
      </c>
      <c r="M258" s="43">
        <v>7.73</v>
      </c>
      <c r="N258" s="43">
        <v>7.57</v>
      </c>
      <c r="O258" s="43">
        <v>1.28</v>
      </c>
      <c r="P258" s="43">
        <v>1.32</v>
      </c>
      <c r="AA258" s="7">
        <v>26197</v>
      </c>
      <c r="AB258" s="8">
        <f t="shared" si="115"/>
        <v>0.83937840435757771</v>
      </c>
      <c r="AC258" s="94">
        <f t="shared" si="116"/>
        <v>0.57777777777777772</v>
      </c>
      <c r="AD258" s="95">
        <f t="shared" si="117"/>
        <v>356.72</v>
      </c>
      <c r="AE258" s="96">
        <f t="shared" si="120"/>
        <v>0.56622222222222229</v>
      </c>
      <c r="AF258" s="97">
        <f t="shared" si="118"/>
        <v>492.96</v>
      </c>
      <c r="AG258" s="96">
        <f t="shared" si="121"/>
        <v>0.91288888888888886</v>
      </c>
      <c r="AH258" s="142">
        <f t="shared" si="119"/>
        <v>6572.8</v>
      </c>
    </row>
    <row r="259" spans="1:34" ht="13.5" thickBot="1" x14ac:dyDescent="0.25">
      <c r="A259" s="6" t="s">
        <v>40</v>
      </c>
      <c r="B259" s="7">
        <v>30745</v>
      </c>
      <c r="C259" s="7">
        <v>992</v>
      </c>
      <c r="D259" s="7">
        <v>551</v>
      </c>
      <c r="E259" s="7">
        <v>22</v>
      </c>
      <c r="F259" s="7">
        <v>96</v>
      </c>
      <c r="G259" s="7">
        <v>355</v>
      </c>
      <c r="H259" s="7">
        <v>13</v>
      </c>
      <c r="I259" s="7">
        <v>96</v>
      </c>
      <c r="J259" s="7">
        <v>1155</v>
      </c>
      <c r="K259" s="7">
        <v>89</v>
      </c>
      <c r="L259" s="7">
        <v>92</v>
      </c>
      <c r="M259" s="43">
        <v>8.0500000000000007</v>
      </c>
      <c r="N259" s="43">
        <v>7.56</v>
      </c>
      <c r="O259" s="43">
        <v>1.65</v>
      </c>
      <c r="P259" s="43">
        <v>1.38</v>
      </c>
      <c r="AA259" s="7">
        <v>31102</v>
      </c>
      <c r="AB259" s="8">
        <f t="shared" si="115"/>
        <v>1.0116116441697838</v>
      </c>
      <c r="AC259" s="94">
        <f t="shared" si="116"/>
        <v>0.55111111111111111</v>
      </c>
      <c r="AD259" s="95">
        <f t="shared" si="117"/>
        <v>546.59199999999998</v>
      </c>
      <c r="AE259" s="96">
        <f t="shared" si="120"/>
        <v>0.86760634920634916</v>
      </c>
      <c r="AF259" s="97">
        <f t="shared" si="118"/>
        <v>352.16</v>
      </c>
      <c r="AG259" s="96">
        <f t="shared" si="121"/>
        <v>0.65214814814814814</v>
      </c>
      <c r="AH259" s="142">
        <f t="shared" si="119"/>
        <v>4695.4666666666662</v>
      </c>
    </row>
    <row r="260" spans="1:34" ht="13.5" thickTop="1" x14ac:dyDescent="0.2">
      <c r="A260" s="9" t="s">
        <v>101</v>
      </c>
      <c r="B260" s="47">
        <f t="shared" ref="B260:P260" si="122">SUM(B248:B259)</f>
        <v>380776</v>
      </c>
      <c r="C260" s="10">
        <f t="shared" si="122"/>
        <v>12525</v>
      </c>
      <c r="D260" s="10">
        <f t="shared" si="122"/>
        <v>4633</v>
      </c>
      <c r="E260" s="10">
        <f>SUM(E248:E259)</f>
        <v>425</v>
      </c>
      <c r="F260" s="10">
        <f>SUM(F248:F259)</f>
        <v>1088</v>
      </c>
      <c r="G260" s="10">
        <f>SUM(G248:G259)</f>
        <v>4789</v>
      </c>
      <c r="H260" s="10">
        <f>SUM(H248:H259)</f>
        <v>307</v>
      </c>
      <c r="I260" s="10">
        <f>SUM(I248:I259)</f>
        <v>1117</v>
      </c>
      <c r="J260" s="10">
        <f t="shared" si="122"/>
        <v>11129</v>
      </c>
      <c r="K260" s="10">
        <f>SUM(K248:K259)</f>
        <v>1191</v>
      </c>
      <c r="L260" s="10">
        <f>SUM(L248:L259)</f>
        <v>1063</v>
      </c>
      <c r="M260" s="44">
        <f t="shared" si="122"/>
        <v>92.84</v>
      </c>
      <c r="N260" s="44">
        <f t="shared" si="122"/>
        <v>90.6</v>
      </c>
      <c r="O260" s="44">
        <f t="shared" si="122"/>
        <v>19.239999999999998</v>
      </c>
      <c r="P260" s="44">
        <f t="shared" si="122"/>
        <v>16.87</v>
      </c>
      <c r="AA260" s="10">
        <f>SUM(AA248:AA259)</f>
        <v>327425</v>
      </c>
      <c r="AB260" s="10">
        <f>SUM(AB248:AB259)</f>
        <v>10.359664786364538</v>
      </c>
      <c r="AC260" s="98"/>
      <c r="AD260" s="99"/>
      <c r="AE260" s="100"/>
      <c r="AF260" s="101"/>
      <c r="AG260" s="100"/>
      <c r="AH260" s="131"/>
    </row>
    <row r="261" spans="1:34" ht="13.5" thickBot="1" x14ac:dyDescent="0.25">
      <c r="A261" s="12" t="s">
        <v>102</v>
      </c>
      <c r="B261" s="146">
        <f>AVERAGE(B248:B259)</f>
        <v>31731.333333333332</v>
      </c>
      <c r="C261" s="13">
        <f t="shared" ref="C261:P261" si="123">AVERAGE(C248:C259)</f>
        <v>1043.75</v>
      </c>
      <c r="D261" s="13">
        <f t="shared" si="123"/>
        <v>386.08333333333331</v>
      </c>
      <c r="E261" s="13">
        <f>AVERAGE(E248:E259)</f>
        <v>35.416666666666664</v>
      </c>
      <c r="F261" s="13">
        <f>AVERAGE(F248:F259)</f>
        <v>90.666666666666671</v>
      </c>
      <c r="G261" s="13">
        <f>AVERAGE(G248:G259)</f>
        <v>399.08333333333331</v>
      </c>
      <c r="H261" s="13">
        <f>AVERAGE(H248:H259)</f>
        <v>25.583333333333332</v>
      </c>
      <c r="I261" s="13">
        <f>AVERAGE(I248:I259)</f>
        <v>93.083333333333329</v>
      </c>
      <c r="J261" s="13">
        <f t="shared" si="123"/>
        <v>927.41666666666663</v>
      </c>
      <c r="K261" s="13">
        <f>AVERAGE(K248:K259)</f>
        <v>99.25</v>
      </c>
      <c r="L261" s="13">
        <f>AVERAGE(L248:L259)</f>
        <v>88.583333333333329</v>
      </c>
      <c r="M261" s="18">
        <f t="shared" si="123"/>
        <v>7.7366666666666672</v>
      </c>
      <c r="N261" s="18">
        <f t="shared" si="123"/>
        <v>7.55</v>
      </c>
      <c r="O261" s="18">
        <f t="shared" si="123"/>
        <v>1.6033333333333333</v>
      </c>
      <c r="P261" s="18">
        <f t="shared" si="123"/>
        <v>1.4058333333333335</v>
      </c>
      <c r="AA261" s="13">
        <f>AVERAGE(AA248:AA259)</f>
        <v>27285.416666666668</v>
      </c>
      <c r="AB261" s="18">
        <f>AVERAGE(AB248:AB259)</f>
        <v>0.86330539886371149</v>
      </c>
      <c r="AC261" s="94">
        <f>C261/$C$2</f>
        <v>0.57986111111111116</v>
      </c>
      <c r="AD261" s="95">
        <f>(C261*D261)/1000</f>
        <v>402.97447916666664</v>
      </c>
      <c r="AE261" s="96">
        <f t="shared" si="120"/>
        <v>0.63964203042328038</v>
      </c>
      <c r="AF261" s="97">
        <f>(C261*G261)/1000</f>
        <v>416.54322916666661</v>
      </c>
      <c r="AG261" s="96">
        <f t="shared" si="121"/>
        <v>0.77137635030864182</v>
      </c>
      <c r="AH261" s="132">
        <f>AVERAGE(AH248:AH259)</f>
        <v>5537.626666666667</v>
      </c>
    </row>
    <row r="262" spans="1:34" ht="13.5" thickTop="1" x14ac:dyDescent="0.2"/>
    <row r="263" spans="1:34" ht="13.5" thickBot="1" x14ac:dyDescent="0.25"/>
    <row r="264" spans="1:34" ht="13.5" thickTop="1" x14ac:dyDescent="0.2">
      <c r="A264" s="27" t="s">
        <v>5</v>
      </c>
      <c r="B264" s="73" t="s">
        <v>6</v>
      </c>
      <c r="C264" s="73" t="s">
        <v>6</v>
      </c>
      <c r="D264" s="73" t="s">
        <v>49</v>
      </c>
      <c r="E264" s="73" t="s">
        <v>50</v>
      </c>
      <c r="F264" s="45" t="s">
        <v>2</v>
      </c>
      <c r="G264" s="73" t="s">
        <v>51</v>
      </c>
      <c r="H264" s="73" t="s">
        <v>52</v>
      </c>
      <c r="I264" s="45" t="s">
        <v>3</v>
      </c>
      <c r="J264" s="73" t="s">
        <v>53</v>
      </c>
      <c r="K264" s="73" t="s">
        <v>54</v>
      </c>
      <c r="L264" s="45" t="s">
        <v>14</v>
      </c>
      <c r="M264" s="73" t="s">
        <v>75</v>
      </c>
      <c r="N264" s="73" t="s">
        <v>76</v>
      </c>
      <c r="O264" s="73" t="s">
        <v>77</v>
      </c>
      <c r="P264" s="73" t="s">
        <v>78</v>
      </c>
      <c r="Q264" s="73" t="s">
        <v>103</v>
      </c>
      <c r="R264" s="73" t="s">
        <v>104</v>
      </c>
      <c r="U264" s="73" t="s">
        <v>105</v>
      </c>
      <c r="V264" s="73" t="s">
        <v>106</v>
      </c>
      <c r="W264" s="73"/>
      <c r="X264" s="73" t="s">
        <v>107</v>
      </c>
      <c r="Y264" s="73" t="s">
        <v>108</v>
      </c>
      <c r="Z264" s="84"/>
      <c r="AA264" s="28" t="s">
        <v>64</v>
      </c>
      <c r="AB264" s="28" t="s">
        <v>55</v>
      </c>
      <c r="AC264" s="86" t="s">
        <v>16</v>
      </c>
      <c r="AD264" s="87" t="s">
        <v>17</v>
      </c>
      <c r="AE264" s="88" t="s">
        <v>18</v>
      </c>
      <c r="AF264" s="89" t="s">
        <v>16</v>
      </c>
      <c r="AG264" s="88" t="s">
        <v>16</v>
      </c>
      <c r="AH264" s="86" t="s">
        <v>169</v>
      </c>
    </row>
    <row r="265" spans="1:34" ht="13.5" thickBot="1" x14ac:dyDescent="0.25">
      <c r="A265" s="29" t="s">
        <v>109</v>
      </c>
      <c r="B265" s="30" t="s">
        <v>20</v>
      </c>
      <c r="C265" s="31" t="s">
        <v>21</v>
      </c>
      <c r="D265" s="30" t="s">
        <v>57</v>
      </c>
      <c r="E265" s="30" t="s">
        <v>57</v>
      </c>
      <c r="F265" s="46" t="s">
        <v>23</v>
      </c>
      <c r="G265" s="30" t="s">
        <v>57</v>
      </c>
      <c r="H265" s="30" t="s">
        <v>57</v>
      </c>
      <c r="I265" s="46" t="s">
        <v>23</v>
      </c>
      <c r="J265" s="30" t="s">
        <v>57</v>
      </c>
      <c r="K265" s="30" t="s">
        <v>57</v>
      </c>
      <c r="L265" s="46" t="s">
        <v>23</v>
      </c>
      <c r="M265" s="30"/>
      <c r="N265" s="30"/>
      <c r="O265" s="30"/>
      <c r="P265" s="30"/>
      <c r="Q265" s="30"/>
      <c r="R265" s="30"/>
      <c r="U265" s="30"/>
      <c r="V265" s="30"/>
      <c r="W265" s="30"/>
      <c r="X265" s="30"/>
      <c r="Y265" s="30"/>
      <c r="Z265" s="84"/>
      <c r="AA265" s="31" t="s">
        <v>68</v>
      </c>
      <c r="AB265" s="31" t="s">
        <v>24</v>
      </c>
      <c r="AC265" s="90" t="s">
        <v>6</v>
      </c>
      <c r="AD265" s="91" t="s">
        <v>25</v>
      </c>
      <c r="AE265" s="92" t="s">
        <v>26</v>
      </c>
      <c r="AF265" s="93" t="s">
        <v>27</v>
      </c>
      <c r="AG265" s="92" t="s">
        <v>28</v>
      </c>
      <c r="AH265" s="140" t="s">
        <v>170</v>
      </c>
    </row>
    <row r="266" spans="1:34" ht="13.5" thickTop="1" x14ac:dyDescent="0.2">
      <c r="A266" s="6" t="s">
        <v>29</v>
      </c>
      <c r="B266" s="7">
        <v>32634</v>
      </c>
      <c r="C266" s="7">
        <v>1053</v>
      </c>
      <c r="D266" s="7">
        <v>358</v>
      </c>
      <c r="E266" s="7">
        <v>30</v>
      </c>
      <c r="F266" s="7">
        <v>92</v>
      </c>
      <c r="G266" s="7">
        <v>432</v>
      </c>
      <c r="H266" s="7">
        <v>17</v>
      </c>
      <c r="I266" s="7">
        <v>96</v>
      </c>
      <c r="J266" s="7">
        <v>889</v>
      </c>
      <c r="K266" s="7">
        <v>101</v>
      </c>
      <c r="L266" s="7">
        <v>89</v>
      </c>
      <c r="M266" s="43">
        <v>7.96</v>
      </c>
      <c r="N266" s="43">
        <v>7.58</v>
      </c>
      <c r="O266" s="43">
        <v>1.83</v>
      </c>
      <c r="P266" s="43">
        <v>1.66</v>
      </c>
      <c r="Q266" s="7">
        <v>103</v>
      </c>
      <c r="R266" s="7">
        <v>20</v>
      </c>
      <c r="U266" s="7">
        <v>145</v>
      </c>
      <c r="V266" s="7">
        <v>52</v>
      </c>
      <c r="W266" s="7"/>
      <c r="X266" s="7">
        <v>15</v>
      </c>
      <c r="Y266" s="7">
        <v>6</v>
      </c>
      <c r="Z266" s="2"/>
      <c r="AA266" s="7">
        <v>26898</v>
      </c>
      <c r="AB266" s="8">
        <f t="shared" ref="AB266:AB277" si="124">AA266/B266</f>
        <v>0.82423239566096707</v>
      </c>
      <c r="AC266" s="94">
        <f t="shared" ref="AC266:AC277" si="125">C266/$C$2</f>
        <v>0.58499999999999996</v>
      </c>
      <c r="AD266" s="95">
        <f t="shared" ref="AD266:AD277" si="126">(C266*D266)/1000</f>
        <v>376.97399999999999</v>
      </c>
      <c r="AE266" s="96">
        <f>(AD266)/$E$3</f>
        <v>0.59837142857142855</v>
      </c>
      <c r="AF266" s="97">
        <f t="shared" ref="AF266:AF277" si="127">(C266*G266)/1000</f>
        <v>454.89600000000002</v>
      </c>
      <c r="AG266" s="96">
        <f>(AF266)/$G$3</f>
        <v>0.84240000000000004</v>
      </c>
      <c r="AH266" s="141">
        <f t="shared" ref="AH266:AH277" si="128">(0.8*C266*G266)/60</f>
        <v>6065.2800000000007</v>
      </c>
    </row>
    <row r="267" spans="1:34" x14ac:dyDescent="0.2">
      <c r="A267" s="6" t="s">
        <v>30</v>
      </c>
      <c r="B267" s="7">
        <v>27910</v>
      </c>
      <c r="C267" s="7">
        <v>997</v>
      </c>
      <c r="D267" s="7">
        <v>453</v>
      </c>
      <c r="E267" s="7">
        <v>41</v>
      </c>
      <c r="F267" s="7">
        <v>91</v>
      </c>
      <c r="G267" s="7">
        <v>424</v>
      </c>
      <c r="H267" s="7">
        <v>18</v>
      </c>
      <c r="I267" s="7">
        <v>96</v>
      </c>
      <c r="J267" s="7">
        <v>995</v>
      </c>
      <c r="K267" s="7">
        <v>132</v>
      </c>
      <c r="L267" s="7">
        <v>87</v>
      </c>
      <c r="M267" s="43">
        <v>8.07</v>
      </c>
      <c r="N267" s="43">
        <v>7.74</v>
      </c>
      <c r="O267" s="43">
        <v>1.67</v>
      </c>
      <c r="P267" s="43">
        <v>1.36</v>
      </c>
      <c r="Q267" s="7">
        <v>67</v>
      </c>
      <c r="R267" s="7">
        <v>23</v>
      </c>
      <c r="U267" s="7">
        <v>95</v>
      </c>
      <c r="V267" s="7">
        <v>49</v>
      </c>
      <c r="W267" s="7"/>
      <c r="X267" s="7">
        <v>13</v>
      </c>
      <c r="Y267" s="7">
        <v>6</v>
      </c>
      <c r="Z267" s="2"/>
      <c r="AA267" s="7">
        <v>25228</v>
      </c>
      <c r="AB267" s="8">
        <f t="shared" si="124"/>
        <v>0.90390541024722326</v>
      </c>
      <c r="AC267" s="94">
        <f t="shared" si="125"/>
        <v>0.55388888888888888</v>
      </c>
      <c r="AD267" s="95">
        <f t="shared" si="126"/>
        <v>451.64100000000002</v>
      </c>
      <c r="AE267" s="96">
        <f t="shared" ref="AE267:AE279" si="129">(AD267)/$E$3</f>
        <v>0.71689047619047619</v>
      </c>
      <c r="AF267" s="97">
        <f t="shared" si="127"/>
        <v>422.72800000000001</v>
      </c>
      <c r="AG267" s="96">
        <f t="shared" ref="AG267:AG279" si="130">(AF267)/$G$3</f>
        <v>0.78282962962962965</v>
      </c>
      <c r="AH267" s="142">
        <f t="shared" si="128"/>
        <v>5636.3733333333339</v>
      </c>
    </row>
    <row r="268" spans="1:34" x14ac:dyDescent="0.2">
      <c r="A268" s="6" t="s">
        <v>31</v>
      </c>
      <c r="B268" s="7">
        <v>33042</v>
      </c>
      <c r="C268" s="7">
        <v>1066</v>
      </c>
      <c r="D268" s="7">
        <v>298</v>
      </c>
      <c r="E268" s="7">
        <v>24</v>
      </c>
      <c r="F268" s="7">
        <v>91</v>
      </c>
      <c r="G268" s="7">
        <v>363</v>
      </c>
      <c r="H268" s="7">
        <v>21</v>
      </c>
      <c r="I268" s="7">
        <v>94</v>
      </c>
      <c r="J268" s="7">
        <v>861</v>
      </c>
      <c r="K268" s="7">
        <v>79</v>
      </c>
      <c r="L268" s="7">
        <v>91</v>
      </c>
      <c r="M268" s="43">
        <v>8.2899999999999991</v>
      </c>
      <c r="N268" s="43">
        <v>7.31</v>
      </c>
      <c r="O268" s="43">
        <v>1.53</v>
      </c>
      <c r="P268" s="43">
        <v>1.18</v>
      </c>
      <c r="Q268" s="7">
        <v>158</v>
      </c>
      <c r="R268" s="7">
        <v>15</v>
      </c>
      <c r="U268" s="7">
        <v>168</v>
      </c>
      <c r="V268" s="7">
        <v>27</v>
      </c>
      <c r="W268" s="7"/>
      <c r="X268" s="7">
        <v>15</v>
      </c>
      <c r="Y268" s="7">
        <v>8</v>
      </c>
      <c r="Z268" s="2"/>
      <c r="AA268" s="7">
        <v>27713</v>
      </c>
      <c r="AB268" s="8">
        <f t="shared" si="124"/>
        <v>0.83872041643968287</v>
      </c>
      <c r="AC268" s="94">
        <f t="shared" si="125"/>
        <v>0.59222222222222221</v>
      </c>
      <c r="AD268" s="95">
        <f t="shared" si="126"/>
        <v>317.66800000000001</v>
      </c>
      <c r="AE268" s="96">
        <f t="shared" si="129"/>
        <v>0.50423492063492059</v>
      </c>
      <c r="AF268" s="97">
        <f t="shared" si="127"/>
        <v>386.95800000000003</v>
      </c>
      <c r="AG268" s="96">
        <f t="shared" si="130"/>
        <v>0.71658888888888894</v>
      </c>
      <c r="AH268" s="142">
        <f t="shared" si="128"/>
        <v>5159.4400000000005</v>
      </c>
    </row>
    <row r="269" spans="1:34" x14ac:dyDescent="0.2">
      <c r="A269" s="6" t="s">
        <v>32</v>
      </c>
      <c r="B269" s="7">
        <v>29600</v>
      </c>
      <c r="C269" s="7">
        <v>987</v>
      </c>
      <c r="D269" s="7">
        <v>323</v>
      </c>
      <c r="E269" s="7">
        <v>52</v>
      </c>
      <c r="F269" s="7">
        <v>84</v>
      </c>
      <c r="G269" s="7">
        <v>423</v>
      </c>
      <c r="H269" s="7">
        <v>32</v>
      </c>
      <c r="I269" s="7">
        <v>92</v>
      </c>
      <c r="J269" s="7">
        <v>900</v>
      </c>
      <c r="K269" s="7">
        <v>147</v>
      </c>
      <c r="L269" s="7">
        <v>84</v>
      </c>
      <c r="M269" s="43">
        <v>8.0399999999999991</v>
      </c>
      <c r="N269" s="43">
        <v>7.57</v>
      </c>
      <c r="O269" s="43">
        <v>1.97</v>
      </c>
      <c r="P269" s="43">
        <v>1.56</v>
      </c>
      <c r="Q269" s="7">
        <v>85</v>
      </c>
      <c r="R269" s="7">
        <v>35</v>
      </c>
      <c r="U269" s="7">
        <v>106</v>
      </c>
      <c r="V269" s="7">
        <v>38</v>
      </c>
      <c r="W269" s="7"/>
      <c r="X269" s="7">
        <v>14</v>
      </c>
      <c r="Y269" s="7">
        <v>6</v>
      </c>
      <c r="Z269" s="2"/>
      <c r="AA269" s="7">
        <v>25981</v>
      </c>
      <c r="AB269" s="8">
        <f t="shared" si="124"/>
        <v>0.8777364864864865</v>
      </c>
      <c r="AC269" s="94">
        <f t="shared" si="125"/>
        <v>0.54833333333333334</v>
      </c>
      <c r="AD269" s="95">
        <f t="shared" si="126"/>
        <v>318.80099999999999</v>
      </c>
      <c r="AE269" s="96">
        <f t="shared" si="129"/>
        <v>0.50603333333333333</v>
      </c>
      <c r="AF269" s="97">
        <f t="shared" si="127"/>
        <v>417.50099999999998</v>
      </c>
      <c r="AG269" s="96">
        <f t="shared" si="130"/>
        <v>0.77315</v>
      </c>
      <c r="AH269" s="142">
        <f t="shared" si="128"/>
        <v>5566.6799999999994</v>
      </c>
    </row>
    <row r="270" spans="1:34" x14ac:dyDescent="0.2">
      <c r="A270" s="6" t="s">
        <v>33</v>
      </c>
      <c r="B270" s="7">
        <v>30774</v>
      </c>
      <c r="C270" s="7">
        <v>962</v>
      </c>
      <c r="D270" s="7">
        <v>410</v>
      </c>
      <c r="E270" s="7">
        <v>41</v>
      </c>
      <c r="F270" s="7">
        <v>89</v>
      </c>
      <c r="G270" s="7">
        <v>462</v>
      </c>
      <c r="H270" s="7">
        <v>37</v>
      </c>
      <c r="I270" s="7">
        <v>92</v>
      </c>
      <c r="J270" s="7">
        <v>955</v>
      </c>
      <c r="K270" s="7">
        <v>122</v>
      </c>
      <c r="L270" s="7">
        <v>87</v>
      </c>
      <c r="M270" s="43">
        <v>7.68</v>
      </c>
      <c r="N270" s="43">
        <v>7.61</v>
      </c>
      <c r="O270" s="43">
        <v>1.65</v>
      </c>
      <c r="P270" s="43">
        <v>1.48</v>
      </c>
      <c r="Q270" s="7">
        <v>35</v>
      </c>
      <c r="R270" s="7">
        <v>32</v>
      </c>
      <c r="U270" s="7">
        <v>54</v>
      </c>
      <c r="V270" s="7">
        <v>45</v>
      </c>
      <c r="W270" s="7"/>
      <c r="X270" s="7">
        <v>7</v>
      </c>
      <c r="Y270" s="7">
        <v>9</v>
      </c>
      <c r="Z270" s="2"/>
      <c r="AA270" s="7">
        <v>25856</v>
      </c>
      <c r="AB270" s="8">
        <f t="shared" si="124"/>
        <v>0.84018977058555921</v>
      </c>
      <c r="AC270" s="94">
        <f t="shared" si="125"/>
        <v>0.5344444444444445</v>
      </c>
      <c r="AD270" s="95">
        <f t="shared" si="126"/>
        <v>394.42</v>
      </c>
      <c r="AE270" s="96">
        <f t="shared" si="129"/>
        <v>0.6260634920634921</v>
      </c>
      <c r="AF270" s="97">
        <f t="shared" si="127"/>
        <v>444.44400000000002</v>
      </c>
      <c r="AG270" s="96">
        <f t="shared" si="130"/>
        <v>0.82304444444444447</v>
      </c>
      <c r="AH270" s="142">
        <f t="shared" si="128"/>
        <v>5925.92</v>
      </c>
    </row>
    <row r="271" spans="1:34" x14ac:dyDescent="0.2">
      <c r="A271" s="6" t="s">
        <v>34</v>
      </c>
      <c r="B271" s="7">
        <v>31318</v>
      </c>
      <c r="C271" s="7">
        <v>1044</v>
      </c>
      <c r="D271" s="7">
        <v>303</v>
      </c>
      <c r="E271" s="7">
        <v>43</v>
      </c>
      <c r="F271" s="7">
        <v>83</v>
      </c>
      <c r="G271" s="7">
        <v>324</v>
      </c>
      <c r="H271" s="7">
        <v>26</v>
      </c>
      <c r="I271" s="7">
        <v>92</v>
      </c>
      <c r="J271" s="7">
        <v>898</v>
      </c>
      <c r="K271" s="7">
        <v>130</v>
      </c>
      <c r="L271" s="7">
        <v>85</v>
      </c>
      <c r="M271" s="43">
        <v>7.91</v>
      </c>
      <c r="N271" s="43">
        <v>7.87</v>
      </c>
      <c r="O271" s="43">
        <v>2.13</v>
      </c>
      <c r="P271" s="43">
        <v>1.54</v>
      </c>
      <c r="Q271" s="7">
        <v>89</v>
      </c>
      <c r="R271" s="7">
        <v>35</v>
      </c>
      <c r="U271" s="7">
        <v>102</v>
      </c>
      <c r="V271" s="7">
        <v>45</v>
      </c>
      <c r="W271" s="7"/>
      <c r="X271" s="7">
        <v>11</v>
      </c>
      <c r="Y271" s="7">
        <v>7</v>
      </c>
      <c r="Z271" s="2"/>
      <c r="AA271" s="7">
        <v>27038</v>
      </c>
      <c r="AB271" s="8">
        <f t="shared" si="124"/>
        <v>0.86333737786576414</v>
      </c>
      <c r="AC271" s="94">
        <f t="shared" si="125"/>
        <v>0.57999999999999996</v>
      </c>
      <c r="AD271" s="95">
        <f t="shared" si="126"/>
        <v>316.33199999999999</v>
      </c>
      <c r="AE271" s="96">
        <f t="shared" si="129"/>
        <v>0.50211428571428574</v>
      </c>
      <c r="AF271" s="97">
        <f t="shared" si="127"/>
        <v>338.25599999999997</v>
      </c>
      <c r="AG271" s="96">
        <f t="shared" si="130"/>
        <v>0.62639999999999996</v>
      </c>
      <c r="AH271" s="142">
        <f t="shared" si="128"/>
        <v>4510.08</v>
      </c>
    </row>
    <row r="272" spans="1:34" x14ac:dyDescent="0.2">
      <c r="A272" s="6" t="s">
        <v>35</v>
      </c>
      <c r="B272" s="7">
        <v>30258</v>
      </c>
      <c r="C272" s="7">
        <v>976</v>
      </c>
      <c r="D272" s="7">
        <v>467</v>
      </c>
      <c r="E272" s="7">
        <v>47</v>
      </c>
      <c r="F272" s="7">
        <v>89</v>
      </c>
      <c r="G272" s="7">
        <v>300</v>
      </c>
      <c r="H272" s="7">
        <v>21</v>
      </c>
      <c r="I272" s="7">
        <v>93</v>
      </c>
      <c r="J272" s="7">
        <v>860</v>
      </c>
      <c r="K272" s="7">
        <v>107</v>
      </c>
      <c r="L272" s="7">
        <v>87</v>
      </c>
      <c r="M272" s="43">
        <v>7.86</v>
      </c>
      <c r="N272" s="43">
        <v>7.9</v>
      </c>
      <c r="O272" s="43">
        <v>1.54</v>
      </c>
      <c r="P272" s="43">
        <v>1.34</v>
      </c>
      <c r="Q272" s="7">
        <v>63</v>
      </c>
      <c r="R272" s="7">
        <v>27</v>
      </c>
      <c r="U272" s="7">
        <v>80</v>
      </c>
      <c r="V272" s="7">
        <v>28</v>
      </c>
      <c r="W272" s="7"/>
      <c r="X272" s="7">
        <v>12</v>
      </c>
      <c r="Y272" s="7">
        <v>9</v>
      </c>
      <c r="Z272" s="2"/>
      <c r="AA272" s="7">
        <v>27158</v>
      </c>
      <c r="AB272" s="8">
        <f t="shared" si="124"/>
        <v>0.89754775596536451</v>
      </c>
      <c r="AC272" s="94">
        <f t="shared" si="125"/>
        <v>0.54222222222222227</v>
      </c>
      <c r="AD272" s="95">
        <f t="shared" si="126"/>
        <v>455.79199999999997</v>
      </c>
      <c r="AE272" s="96">
        <f t="shared" si="129"/>
        <v>0.72347936507936506</v>
      </c>
      <c r="AF272" s="97">
        <f t="shared" si="127"/>
        <v>292.8</v>
      </c>
      <c r="AG272" s="96">
        <f t="shared" si="130"/>
        <v>0.54222222222222227</v>
      </c>
      <c r="AH272" s="142">
        <f t="shared" si="128"/>
        <v>3904.0000000000005</v>
      </c>
    </row>
    <row r="273" spans="1:34" x14ac:dyDescent="0.2">
      <c r="A273" s="6" t="s">
        <v>36</v>
      </c>
      <c r="B273" s="7">
        <v>30765</v>
      </c>
      <c r="C273" s="7">
        <v>992</v>
      </c>
      <c r="D273" s="7">
        <v>413</v>
      </c>
      <c r="E273" s="7">
        <v>61</v>
      </c>
      <c r="F273" s="7">
        <v>84</v>
      </c>
      <c r="G273" s="7">
        <v>348</v>
      </c>
      <c r="H273" s="7">
        <v>22</v>
      </c>
      <c r="I273" s="7">
        <v>93</v>
      </c>
      <c r="J273" s="7">
        <v>877</v>
      </c>
      <c r="K273" s="7">
        <v>100</v>
      </c>
      <c r="L273" s="7">
        <v>88</v>
      </c>
      <c r="M273" s="43">
        <v>7.94</v>
      </c>
      <c r="N273" s="43">
        <v>7.97</v>
      </c>
      <c r="O273" s="43">
        <v>1.63</v>
      </c>
      <c r="P273" s="43">
        <v>1.22</v>
      </c>
      <c r="Q273" s="7">
        <v>73</v>
      </c>
      <c r="R273" s="7">
        <v>18</v>
      </c>
      <c r="U273" s="7">
        <v>90</v>
      </c>
      <c r="V273" s="7">
        <v>23</v>
      </c>
      <c r="W273" s="7"/>
      <c r="X273" s="7">
        <v>10</v>
      </c>
      <c r="Y273" s="7">
        <v>6</v>
      </c>
      <c r="Z273" s="2"/>
      <c r="AA273" s="7">
        <v>25978</v>
      </c>
      <c r="AB273" s="8">
        <f t="shared" si="124"/>
        <v>0.84440110515195843</v>
      </c>
      <c r="AC273" s="94">
        <f t="shared" si="125"/>
        <v>0.55111111111111111</v>
      </c>
      <c r="AD273" s="95">
        <f t="shared" si="126"/>
        <v>409.69600000000003</v>
      </c>
      <c r="AE273" s="96">
        <f t="shared" si="129"/>
        <v>0.65031111111111117</v>
      </c>
      <c r="AF273" s="97">
        <f t="shared" si="127"/>
        <v>345.21600000000001</v>
      </c>
      <c r="AG273" s="96">
        <f t="shared" si="130"/>
        <v>0.63928888888888891</v>
      </c>
      <c r="AH273" s="142">
        <f t="shared" si="128"/>
        <v>4602.88</v>
      </c>
    </row>
    <row r="274" spans="1:34" x14ac:dyDescent="0.2">
      <c r="A274" s="6" t="s">
        <v>37</v>
      </c>
      <c r="B274" s="7">
        <v>30942</v>
      </c>
      <c r="C274" s="7">
        <v>1031</v>
      </c>
      <c r="D274" s="7">
        <v>339</v>
      </c>
      <c r="E274" s="7">
        <v>55</v>
      </c>
      <c r="F274" s="7">
        <v>83</v>
      </c>
      <c r="G274" s="7">
        <v>331</v>
      </c>
      <c r="H274" s="7">
        <v>22</v>
      </c>
      <c r="I274" s="7">
        <v>93</v>
      </c>
      <c r="J274" s="7">
        <v>849</v>
      </c>
      <c r="K274" s="7">
        <v>126</v>
      </c>
      <c r="L274" s="7">
        <v>85</v>
      </c>
      <c r="M274" s="43">
        <v>7.89</v>
      </c>
      <c r="N274" s="43">
        <v>8.1199999999999992</v>
      </c>
      <c r="O274" s="43">
        <v>1.54</v>
      </c>
      <c r="P274" s="43">
        <v>1.22</v>
      </c>
      <c r="Q274" s="7">
        <v>36</v>
      </c>
      <c r="R274" s="7">
        <v>25</v>
      </c>
      <c r="U274" s="7">
        <v>44</v>
      </c>
      <c r="V274" s="7">
        <v>28</v>
      </c>
      <c r="W274" s="7"/>
      <c r="X274" s="7">
        <v>7</v>
      </c>
      <c r="Y274" s="7">
        <v>4</v>
      </c>
      <c r="Z274" s="2"/>
      <c r="AA274" s="7">
        <v>28200</v>
      </c>
      <c r="AB274" s="8">
        <f t="shared" si="124"/>
        <v>0.91138258677525696</v>
      </c>
      <c r="AC274" s="94">
        <f t="shared" si="125"/>
        <v>0.57277777777777783</v>
      </c>
      <c r="AD274" s="95">
        <f t="shared" si="126"/>
        <v>349.50900000000001</v>
      </c>
      <c r="AE274" s="96">
        <f t="shared" si="129"/>
        <v>0.55477619047619053</v>
      </c>
      <c r="AF274" s="97">
        <f t="shared" si="127"/>
        <v>341.26100000000002</v>
      </c>
      <c r="AG274" s="96">
        <f t="shared" si="130"/>
        <v>0.63196481481481481</v>
      </c>
      <c r="AH274" s="142">
        <f t="shared" si="128"/>
        <v>4550.1466666666674</v>
      </c>
    </row>
    <row r="275" spans="1:34" x14ac:dyDescent="0.2">
      <c r="A275" s="6" t="s">
        <v>38</v>
      </c>
      <c r="B275" s="7">
        <v>34352</v>
      </c>
      <c r="C275" s="7">
        <v>1108</v>
      </c>
      <c r="D275" s="7">
        <v>343</v>
      </c>
      <c r="E275" s="7">
        <v>44</v>
      </c>
      <c r="F275" s="7">
        <v>86</v>
      </c>
      <c r="G275" s="7">
        <v>407</v>
      </c>
      <c r="H275" s="7">
        <v>29</v>
      </c>
      <c r="I275" s="7">
        <v>93</v>
      </c>
      <c r="J275" s="7">
        <v>925</v>
      </c>
      <c r="K275" s="7">
        <v>90</v>
      </c>
      <c r="L275" s="7">
        <v>90</v>
      </c>
      <c r="M275" s="43">
        <v>7.52</v>
      </c>
      <c r="N275" s="43">
        <v>7.56</v>
      </c>
      <c r="O275" s="43">
        <v>1.67</v>
      </c>
      <c r="P275" s="43">
        <v>1.1499999999999999</v>
      </c>
      <c r="Q275" s="7">
        <v>73</v>
      </c>
      <c r="R275" s="7">
        <v>18</v>
      </c>
      <c r="U275" s="7">
        <v>90</v>
      </c>
      <c r="V275" s="7">
        <v>23</v>
      </c>
      <c r="W275" s="7"/>
      <c r="X275" s="7">
        <v>10</v>
      </c>
      <c r="Y275" s="7">
        <v>6</v>
      </c>
      <c r="Z275" s="2"/>
      <c r="AA275" s="7">
        <v>27159</v>
      </c>
      <c r="AB275" s="8">
        <f t="shared" si="124"/>
        <v>0.79060898928737777</v>
      </c>
      <c r="AC275" s="94">
        <f t="shared" si="125"/>
        <v>0.61555555555555552</v>
      </c>
      <c r="AD275" s="95">
        <f t="shared" si="126"/>
        <v>380.04399999999998</v>
      </c>
      <c r="AE275" s="96">
        <f t="shared" si="129"/>
        <v>0.60324444444444447</v>
      </c>
      <c r="AF275" s="97">
        <f t="shared" si="127"/>
        <v>450.95600000000002</v>
      </c>
      <c r="AG275" s="96">
        <f t="shared" si="130"/>
        <v>0.83510370370370368</v>
      </c>
      <c r="AH275" s="142">
        <f t="shared" si="128"/>
        <v>6012.7466666666678</v>
      </c>
    </row>
    <row r="276" spans="1:34" x14ac:dyDescent="0.2">
      <c r="A276" s="6" t="s">
        <v>39</v>
      </c>
      <c r="B276" s="7">
        <v>34545</v>
      </c>
      <c r="C276" s="7">
        <v>1152</v>
      </c>
      <c r="D276" s="7">
        <v>323</v>
      </c>
      <c r="E276" s="7">
        <v>38</v>
      </c>
      <c r="F276" s="7">
        <v>88</v>
      </c>
      <c r="G276" s="7">
        <v>423</v>
      </c>
      <c r="H276" s="7">
        <v>23</v>
      </c>
      <c r="I276" s="7">
        <v>95</v>
      </c>
      <c r="J276" s="7">
        <v>861</v>
      </c>
      <c r="K276" s="7">
        <v>110</v>
      </c>
      <c r="L276" s="7">
        <v>87</v>
      </c>
      <c r="M276" s="43">
        <v>8.0299999999999994</v>
      </c>
      <c r="N276" s="43">
        <v>7.26</v>
      </c>
      <c r="O276" s="43">
        <v>1.81</v>
      </c>
      <c r="P276" s="43">
        <v>1.1299999999999999</v>
      </c>
      <c r="Q276" s="7">
        <v>136</v>
      </c>
      <c r="R276" s="7">
        <v>5</v>
      </c>
      <c r="U276" s="7">
        <v>136</v>
      </c>
      <c r="V276" s="7">
        <v>30</v>
      </c>
      <c r="W276" s="7"/>
      <c r="X276" s="7">
        <v>13</v>
      </c>
      <c r="Y276" s="7">
        <v>5</v>
      </c>
      <c r="Z276" s="2"/>
      <c r="AA276" s="7">
        <v>28522</v>
      </c>
      <c r="AB276" s="8">
        <f t="shared" si="124"/>
        <v>0.825647705890867</v>
      </c>
      <c r="AC276" s="94">
        <f t="shared" si="125"/>
        <v>0.64</v>
      </c>
      <c r="AD276" s="95">
        <f t="shared" si="126"/>
        <v>372.096</v>
      </c>
      <c r="AE276" s="96">
        <f t="shared" si="129"/>
        <v>0.59062857142857139</v>
      </c>
      <c r="AF276" s="97">
        <f t="shared" si="127"/>
        <v>487.29599999999999</v>
      </c>
      <c r="AG276" s="96">
        <f t="shared" si="130"/>
        <v>0.90239999999999998</v>
      </c>
      <c r="AH276" s="142">
        <f t="shared" si="128"/>
        <v>6497.28</v>
      </c>
    </row>
    <row r="277" spans="1:34" ht="13.5" thickBot="1" x14ac:dyDescent="0.25">
      <c r="A277" s="6" t="s">
        <v>40</v>
      </c>
      <c r="B277" s="7">
        <v>31045</v>
      </c>
      <c r="C277" s="7">
        <v>1011</v>
      </c>
      <c r="D277" s="7">
        <v>355</v>
      </c>
      <c r="E277" s="7">
        <v>41</v>
      </c>
      <c r="F277" s="7">
        <v>87</v>
      </c>
      <c r="G277" s="7">
        <v>357</v>
      </c>
      <c r="H277" s="7">
        <v>27</v>
      </c>
      <c r="I277" s="7">
        <v>92</v>
      </c>
      <c r="J277" s="7">
        <v>913</v>
      </c>
      <c r="K277" s="7">
        <v>116</v>
      </c>
      <c r="L277" s="7">
        <v>87</v>
      </c>
      <c r="M277" s="43">
        <v>7.76</v>
      </c>
      <c r="N277" s="43">
        <v>7.46</v>
      </c>
      <c r="O277" s="43">
        <v>1.5</v>
      </c>
      <c r="P277" s="43">
        <v>1.39</v>
      </c>
      <c r="Q277" s="7">
        <v>69</v>
      </c>
      <c r="R277" s="7">
        <v>24</v>
      </c>
      <c r="U277" s="7">
        <v>99</v>
      </c>
      <c r="V277" s="7">
        <v>51</v>
      </c>
      <c r="W277" s="7"/>
      <c r="X277" s="7">
        <v>12</v>
      </c>
      <c r="Y277" s="7">
        <v>5</v>
      </c>
      <c r="Z277" s="2"/>
      <c r="AA277" s="7">
        <v>27809</v>
      </c>
      <c r="AB277" s="8">
        <f t="shared" si="124"/>
        <v>0.89576421323884681</v>
      </c>
      <c r="AC277" s="94">
        <f t="shared" si="125"/>
        <v>0.56166666666666665</v>
      </c>
      <c r="AD277" s="95">
        <f t="shared" si="126"/>
        <v>358.90499999999997</v>
      </c>
      <c r="AE277" s="96">
        <f t="shared" si="129"/>
        <v>0.56969047619047619</v>
      </c>
      <c r="AF277" s="97">
        <f t="shared" si="127"/>
        <v>360.92700000000002</v>
      </c>
      <c r="AG277" s="96">
        <f t="shared" si="130"/>
        <v>0.66838333333333333</v>
      </c>
      <c r="AH277" s="142">
        <f t="shared" si="128"/>
        <v>4812.3600000000006</v>
      </c>
    </row>
    <row r="278" spans="1:34" ht="13.5" thickTop="1" x14ac:dyDescent="0.2">
      <c r="A278" s="9" t="s">
        <v>110</v>
      </c>
      <c r="B278" s="47">
        <f>SUM(B266:B277)</f>
        <v>377185</v>
      </c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44"/>
      <c r="N278" s="44"/>
      <c r="O278" s="44"/>
      <c r="P278" s="44"/>
      <c r="Q278" s="10"/>
      <c r="R278" s="10"/>
      <c r="U278" s="10"/>
      <c r="V278" s="10"/>
      <c r="W278" s="10"/>
      <c r="X278" s="10"/>
      <c r="Y278" s="10"/>
      <c r="Z278" s="2"/>
      <c r="AA278" s="47">
        <f>SUM(AA266:AA277)</f>
        <v>323540</v>
      </c>
      <c r="AB278" s="10"/>
      <c r="AC278" s="98"/>
      <c r="AD278" s="99"/>
      <c r="AE278" s="100"/>
      <c r="AF278" s="101"/>
      <c r="AG278" s="100"/>
      <c r="AH278" s="131"/>
    </row>
    <row r="279" spans="1:34" ht="13.5" thickBot="1" x14ac:dyDescent="0.25">
      <c r="A279" s="12" t="s">
        <v>111</v>
      </c>
      <c r="B279" s="146">
        <f>AVERAGE(B266:B277)</f>
        <v>31432.083333333332</v>
      </c>
      <c r="C279" s="13">
        <f t="shared" ref="C279:P279" si="131">AVERAGE(C266:C277)</f>
        <v>1031.5833333333333</v>
      </c>
      <c r="D279" s="13">
        <f t="shared" si="131"/>
        <v>365.41666666666669</v>
      </c>
      <c r="E279" s="13">
        <f>AVERAGE(E266:E277)</f>
        <v>43.083333333333336</v>
      </c>
      <c r="F279" s="13">
        <f>AVERAGE(F266:F277)</f>
        <v>87.25</v>
      </c>
      <c r="G279" s="13">
        <f>AVERAGE(G266:G277)</f>
        <v>382.83333333333331</v>
      </c>
      <c r="H279" s="13">
        <f>AVERAGE(H266:H277)</f>
        <v>24.583333333333332</v>
      </c>
      <c r="I279" s="13">
        <f>AVERAGE(I266:I277)</f>
        <v>93.416666666666671</v>
      </c>
      <c r="J279" s="13">
        <f t="shared" si="131"/>
        <v>898.58333333333337</v>
      </c>
      <c r="K279" s="13">
        <f>AVERAGE(K266:K277)</f>
        <v>113.33333333333333</v>
      </c>
      <c r="L279" s="13">
        <f>AVERAGE(L266:L277)</f>
        <v>87.25</v>
      </c>
      <c r="M279" s="18">
        <f t="shared" si="131"/>
        <v>7.9125000000000005</v>
      </c>
      <c r="N279" s="18">
        <f t="shared" si="131"/>
        <v>7.6625000000000005</v>
      </c>
      <c r="O279" s="18">
        <f t="shared" si="131"/>
        <v>1.7058333333333329</v>
      </c>
      <c r="P279" s="18">
        <f t="shared" si="131"/>
        <v>1.3525000000000003</v>
      </c>
      <c r="Q279" s="13">
        <f>AVERAGE(Q266:Q277)</f>
        <v>82.25</v>
      </c>
      <c r="R279" s="13">
        <f>AVERAGE(R266:R277)</f>
        <v>23.083333333333332</v>
      </c>
      <c r="U279" s="13">
        <f t="shared" ref="U279:Y279" si="132">AVERAGE(U266:U277)</f>
        <v>100.75</v>
      </c>
      <c r="V279" s="13">
        <f t="shared" si="132"/>
        <v>36.583333333333336</v>
      </c>
      <c r="W279" s="13"/>
      <c r="X279" s="13">
        <f t="shared" si="132"/>
        <v>11.583333333333334</v>
      </c>
      <c r="Y279" s="13">
        <f t="shared" si="132"/>
        <v>6.416666666666667</v>
      </c>
      <c r="Z279" s="2"/>
      <c r="AA279" s="13">
        <f>AVERAGE(AA266:AA277)</f>
        <v>26961.666666666668</v>
      </c>
      <c r="AB279" s="18">
        <f>AVERAGE(AB266:AB277)</f>
        <v>0.85945618446627969</v>
      </c>
      <c r="AC279" s="94">
        <f>C279/$C$2</f>
        <v>0.57310185185185181</v>
      </c>
      <c r="AD279" s="95">
        <f>(C279*D279)/1000</f>
        <v>376.95774305555557</v>
      </c>
      <c r="AE279" s="96">
        <f t="shared" si="129"/>
        <v>0.59834562389770729</v>
      </c>
      <c r="AF279" s="97">
        <f>(C279*G279)/1000</f>
        <v>394.92448611111109</v>
      </c>
      <c r="AG279" s="96">
        <f t="shared" si="130"/>
        <v>0.731341640946502</v>
      </c>
      <c r="AH279" s="132">
        <f>AVERAGE(AH266:AH277)</f>
        <v>5270.2655555555557</v>
      </c>
    </row>
    <row r="280" spans="1:34" ht="13.5" thickTop="1" x14ac:dyDescent="0.2"/>
    <row r="281" spans="1:34" ht="13.5" thickBot="1" x14ac:dyDescent="0.25"/>
    <row r="282" spans="1:34" ht="13.5" thickTop="1" x14ac:dyDescent="0.2">
      <c r="A282" s="27" t="s">
        <v>5</v>
      </c>
      <c r="B282" s="73" t="s">
        <v>6</v>
      </c>
      <c r="C282" s="73" t="s">
        <v>6</v>
      </c>
      <c r="D282" s="73" t="s">
        <v>49</v>
      </c>
      <c r="E282" s="73" t="s">
        <v>50</v>
      </c>
      <c r="F282" s="45" t="s">
        <v>2</v>
      </c>
      <c r="G282" s="73" t="s">
        <v>51</v>
      </c>
      <c r="H282" s="73" t="s">
        <v>52</v>
      </c>
      <c r="I282" s="45" t="s">
        <v>3</v>
      </c>
      <c r="J282" s="73" t="s">
        <v>53</v>
      </c>
      <c r="K282" s="73" t="s">
        <v>54</v>
      </c>
      <c r="L282" s="45" t="s">
        <v>14</v>
      </c>
      <c r="M282" s="73" t="s">
        <v>75</v>
      </c>
      <c r="N282" s="73" t="s">
        <v>76</v>
      </c>
      <c r="O282" s="73" t="s">
        <v>77</v>
      </c>
      <c r="P282" s="73" t="s">
        <v>78</v>
      </c>
      <c r="Q282" s="73" t="s">
        <v>103</v>
      </c>
      <c r="R282" s="73" t="s">
        <v>104</v>
      </c>
      <c r="U282" s="73" t="s">
        <v>105</v>
      </c>
      <c r="V282" s="73" t="s">
        <v>106</v>
      </c>
      <c r="W282" s="73"/>
      <c r="X282" s="73" t="s">
        <v>107</v>
      </c>
      <c r="Y282" s="73" t="s">
        <v>108</v>
      </c>
      <c r="Z282" s="84"/>
      <c r="AA282" s="28" t="s">
        <v>64</v>
      </c>
      <c r="AB282" s="28" t="s">
        <v>55</v>
      </c>
      <c r="AC282" s="86" t="s">
        <v>16</v>
      </c>
      <c r="AD282" s="87" t="s">
        <v>17</v>
      </c>
      <c r="AE282" s="88" t="s">
        <v>18</v>
      </c>
      <c r="AF282" s="89" t="s">
        <v>16</v>
      </c>
      <c r="AG282" s="88" t="s">
        <v>16</v>
      </c>
      <c r="AH282" s="86" t="s">
        <v>169</v>
      </c>
    </row>
    <row r="283" spans="1:34" ht="13.5" thickBot="1" x14ac:dyDescent="0.25">
      <c r="A283" s="29" t="s">
        <v>112</v>
      </c>
      <c r="B283" s="30" t="s">
        <v>20</v>
      </c>
      <c r="C283" s="31" t="s">
        <v>21</v>
      </c>
      <c r="D283" s="30" t="s">
        <v>57</v>
      </c>
      <c r="E283" s="30" t="s">
        <v>57</v>
      </c>
      <c r="F283" s="46" t="s">
        <v>23</v>
      </c>
      <c r="G283" s="30" t="s">
        <v>57</v>
      </c>
      <c r="H283" s="30" t="s">
        <v>57</v>
      </c>
      <c r="I283" s="46" t="s">
        <v>23</v>
      </c>
      <c r="J283" s="30" t="s">
        <v>57</v>
      </c>
      <c r="K283" s="30" t="s">
        <v>57</v>
      </c>
      <c r="L283" s="46" t="s">
        <v>23</v>
      </c>
      <c r="M283" s="30"/>
      <c r="N283" s="30"/>
      <c r="O283" s="30"/>
      <c r="P283" s="30"/>
      <c r="Q283" s="30"/>
      <c r="R283" s="30"/>
      <c r="U283" s="30"/>
      <c r="V283" s="30"/>
      <c r="W283" s="30"/>
      <c r="X283" s="30"/>
      <c r="Y283" s="30"/>
      <c r="Z283" s="84"/>
      <c r="AA283" s="31" t="s">
        <v>68</v>
      </c>
      <c r="AB283" s="31" t="s">
        <v>24</v>
      </c>
      <c r="AC283" s="90" t="s">
        <v>6</v>
      </c>
      <c r="AD283" s="91" t="s">
        <v>25</v>
      </c>
      <c r="AE283" s="92" t="s">
        <v>26</v>
      </c>
      <c r="AF283" s="93" t="s">
        <v>27</v>
      </c>
      <c r="AG283" s="92" t="s">
        <v>28</v>
      </c>
      <c r="AH283" s="140" t="s">
        <v>170</v>
      </c>
    </row>
    <row r="284" spans="1:34" ht="13.5" thickTop="1" x14ac:dyDescent="0.2">
      <c r="A284" s="6" t="s">
        <v>29</v>
      </c>
      <c r="B284" s="7">
        <v>30682</v>
      </c>
      <c r="C284" s="7">
        <v>990</v>
      </c>
      <c r="D284" s="7">
        <v>274</v>
      </c>
      <c r="E284" s="7">
        <v>31</v>
      </c>
      <c r="F284" s="7">
        <v>88</v>
      </c>
      <c r="G284" s="7">
        <v>345</v>
      </c>
      <c r="H284" s="7">
        <v>15</v>
      </c>
      <c r="I284" s="7">
        <v>96</v>
      </c>
      <c r="J284" s="7">
        <v>790</v>
      </c>
      <c r="K284" s="7">
        <v>105</v>
      </c>
      <c r="L284" s="7">
        <v>87</v>
      </c>
      <c r="M284" s="43">
        <v>7.74</v>
      </c>
      <c r="N284" s="43">
        <v>7.76</v>
      </c>
      <c r="O284" s="43">
        <v>1.57</v>
      </c>
      <c r="P284" s="43">
        <v>1.64</v>
      </c>
      <c r="Q284" s="7">
        <v>136</v>
      </c>
      <c r="R284" s="7">
        <v>6</v>
      </c>
      <c r="U284" s="7">
        <v>137</v>
      </c>
      <c r="V284" s="7">
        <v>30</v>
      </c>
      <c r="W284" s="7"/>
      <c r="X284" s="7">
        <v>13</v>
      </c>
      <c r="Y284" s="7">
        <v>5</v>
      </c>
      <c r="Z284" s="2"/>
      <c r="AA284" s="7">
        <v>28495</v>
      </c>
      <c r="AB284" s="8">
        <f t="shared" ref="AB284:AB295" si="133">AA284/B284</f>
        <v>0.92872042239749686</v>
      </c>
      <c r="AC284" s="94">
        <f t="shared" ref="AC284:AC295" si="134">C284/$C$2</f>
        <v>0.55000000000000004</v>
      </c>
      <c r="AD284" s="95">
        <f t="shared" ref="AD284:AD295" si="135">(C284*D284)/1000</f>
        <v>271.26</v>
      </c>
      <c r="AE284" s="96">
        <f>(AD284)/$E$3</f>
        <v>0.43057142857142855</v>
      </c>
      <c r="AF284" s="97">
        <f t="shared" ref="AF284:AF295" si="136">(C284*G284)/1000</f>
        <v>341.55</v>
      </c>
      <c r="AG284" s="96">
        <f>(AF284)/$G$3</f>
        <v>0.63250000000000006</v>
      </c>
      <c r="AH284" s="141">
        <f t="shared" ref="AH284:AH295" si="137">(0.8*C284*G284)/60</f>
        <v>4554</v>
      </c>
    </row>
    <row r="285" spans="1:34" x14ac:dyDescent="0.2">
      <c r="A285" s="6" t="s">
        <v>30</v>
      </c>
      <c r="B285" s="7">
        <v>27764</v>
      </c>
      <c r="C285" s="7">
        <v>957</v>
      </c>
      <c r="D285" s="7">
        <v>330</v>
      </c>
      <c r="E285" s="7">
        <v>37</v>
      </c>
      <c r="F285" s="7">
        <v>86</v>
      </c>
      <c r="G285" s="7">
        <v>210</v>
      </c>
      <c r="H285" s="7">
        <v>24</v>
      </c>
      <c r="I285" s="7">
        <v>87</v>
      </c>
      <c r="J285" s="7">
        <v>780</v>
      </c>
      <c r="K285" s="7">
        <v>130</v>
      </c>
      <c r="L285" s="7">
        <v>80</v>
      </c>
      <c r="M285" s="43">
        <v>8.11</v>
      </c>
      <c r="N285" s="43">
        <v>7.67</v>
      </c>
      <c r="O285" s="43">
        <v>2.57</v>
      </c>
      <c r="P285" s="43">
        <v>1.98</v>
      </c>
      <c r="Q285" s="7">
        <v>106</v>
      </c>
      <c r="R285" s="7">
        <v>50</v>
      </c>
      <c r="U285" s="7">
        <v>138</v>
      </c>
      <c r="V285" s="7">
        <v>65</v>
      </c>
      <c r="W285" s="7"/>
      <c r="X285" s="7">
        <v>13</v>
      </c>
      <c r="Y285" s="7">
        <v>7</v>
      </c>
      <c r="Z285" s="2"/>
      <c r="AA285" s="7">
        <v>30330</v>
      </c>
      <c r="AB285" s="8">
        <f t="shared" si="133"/>
        <v>1.0924218412332516</v>
      </c>
      <c r="AC285" s="94">
        <f t="shared" si="134"/>
        <v>0.53166666666666662</v>
      </c>
      <c r="AD285" s="95">
        <f t="shared" si="135"/>
        <v>315.81</v>
      </c>
      <c r="AE285" s="96">
        <f t="shared" ref="AE285:AE297" si="138">(AD285)/$E$3</f>
        <v>0.50128571428571433</v>
      </c>
      <c r="AF285" s="97">
        <f t="shared" si="136"/>
        <v>200.97</v>
      </c>
      <c r="AG285" s="96">
        <f t="shared" ref="AG285:AG297" si="139">(AF285)/$G$3</f>
        <v>0.37216666666666665</v>
      </c>
      <c r="AH285" s="142">
        <f t="shared" si="137"/>
        <v>2679.6</v>
      </c>
    </row>
    <row r="286" spans="1:34" x14ac:dyDescent="0.2">
      <c r="A286" s="6" t="s">
        <v>31</v>
      </c>
      <c r="B286" s="7">
        <v>32235</v>
      </c>
      <c r="C286" s="7">
        <f>B286/31</f>
        <v>1039.8387096774193</v>
      </c>
      <c r="D286" s="7">
        <v>330</v>
      </c>
      <c r="E286" s="7">
        <v>27</v>
      </c>
      <c r="F286" s="7">
        <v>92</v>
      </c>
      <c r="G286" s="7">
        <v>228</v>
      </c>
      <c r="H286" s="7">
        <v>12</v>
      </c>
      <c r="I286" s="7">
        <v>95</v>
      </c>
      <c r="J286" s="7">
        <v>863</v>
      </c>
      <c r="K286" s="7">
        <v>96</v>
      </c>
      <c r="L286" s="7">
        <v>90</v>
      </c>
      <c r="M286" s="43">
        <v>7.65</v>
      </c>
      <c r="N286" s="43">
        <v>7.72</v>
      </c>
      <c r="O286" s="43">
        <v>1.39</v>
      </c>
      <c r="P286" s="43">
        <v>1.65</v>
      </c>
      <c r="Q286" s="7">
        <v>46</v>
      </c>
      <c r="R286" s="7">
        <v>20</v>
      </c>
      <c r="U286" s="7">
        <v>80</v>
      </c>
      <c r="V286" s="7">
        <v>45</v>
      </c>
      <c r="W286" s="7"/>
      <c r="X286" s="7">
        <v>9</v>
      </c>
      <c r="Y286" s="7">
        <v>5</v>
      </c>
      <c r="Z286" s="2"/>
      <c r="AA286" s="7">
        <v>30296</v>
      </c>
      <c r="AB286" s="8">
        <f t="shared" si="133"/>
        <v>0.93984799131378938</v>
      </c>
      <c r="AC286" s="94">
        <f t="shared" si="134"/>
        <v>0.57768817204301071</v>
      </c>
      <c r="AD286" s="95">
        <f t="shared" si="135"/>
        <v>343.14677419354837</v>
      </c>
      <c r="AE286" s="96">
        <f t="shared" si="138"/>
        <v>0.54467741935483871</v>
      </c>
      <c r="AF286" s="97">
        <f t="shared" si="136"/>
        <v>237.08322580645159</v>
      </c>
      <c r="AG286" s="96">
        <f t="shared" si="139"/>
        <v>0.43904301075268815</v>
      </c>
      <c r="AH286" s="142">
        <f t="shared" si="137"/>
        <v>3161.1096774193552</v>
      </c>
    </row>
    <row r="287" spans="1:34" x14ac:dyDescent="0.2">
      <c r="A287" s="6" t="s">
        <v>32</v>
      </c>
      <c r="B287" s="7">
        <v>27730</v>
      </c>
      <c r="C287" s="7">
        <v>924</v>
      </c>
      <c r="D287" s="7">
        <v>354</v>
      </c>
      <c r="E287" s="7">
        <v>29</v>
      </c>
      <c r="F287" s="7">
        <v>91</v>
      </c>
      <c r="G287" s="7">
        <v>348</v>
      </c>
      <c r="H287" s="7">
        <v>16</v>
      </c>
      <c r="I287" s="7">
        <v>95</v>
      </c>
      <c r="J287" s="7">
        <v>814</v>
      </c>
      <c r="K287" s="7">
        <v>82</v>
      </c>
      <c r="L287" s="7">
        <v>89</v>
      </c>
      <c r="M287" s="43">
        <v>8.2100000000000009</v>
      </c>
      <c r="N287" s="43">
        <v>7.88</v>
      </c>
      <c r="O287" s="43">
        <v>1.72</v>
      </c>
      <c r="P287" s="43">
        <v>1.26</v>
      </c>
      <c r="Q287" s="7">
        <v>75</v>
      </c>
      <c r="R287" s="7">
        <v>30</v>
      </c>
      <c r="U287" s="7">
        <v>80</v>
      </c>
      <c r="V287" s="7">
        <v>39</v>
      </c>
      <c r="W287" s="7"/>
      <c r="X287" s="7">
        <v>9</v>
      </c>
      <c r="Y287" s="7">
        <v>6</v>
      </c>
      <c r="Z287" s="2"/>
      <c r="AA287" s="7">
        <v>30782</v>
      </c>
      <c r="AB287" s="8">
        <f t="shared" si="133"/>
        <v>1.1100613054453661</v>
      </c>
      <c r="AC287" s="94">
        <f t="shared" si="134"/>
        <v>0.51333333333333331</v>
      </c>
      <c r="AD287" s="95">
        <f t="shared" si="135"/>
        <v>327.096</v>
      </c>
      <c r="AE287" s="96">
        <f t="shared" si="138"/>
        <v>0.51919999999999999</v>
      </c>
      <c r="AF287" s="97">
        <f t="shared" si="136"/>
        <v>321.55200000000002</v>
      </c>
      <c r="AG287" s="96">
        <f t="shared" si="139"/>
        <v>0.5954666666666667</v>
      </c>
      <c r="AH287" s="142">
        <f t="shared" si="137"/>
        <v>4287.3599999999997</v>
      </c>
    </row>
    <row r="288" spans="1:34" x14ac:dyDescent="0.2">
      <c r="A288" s="6" t="s">
        <v>33</v>
      </c>
      <c r="B288" s="7">
        <v>31170</v>
      </c>
      <c r="C288" s="7">
        <v>1005</v>
      </c>
      <c r="D288" s="7">
        <v>485</v>
      </c>
      <c r="E288" s="7">
        <v>46</v>
      </c>
      <c r="F288" s="7">
        <v>90</v>
      </c>
      <c r="G288" s="7">
        <v>409</v>
      </c>
      <c r="H288" s="7">
        <v>18</v>
      </c>
      <c r="I288" s="7">
        <v>96</v>
      </c>
      <c r="J288" s="7">
        <v>1038</v>
      </c>
      <c r="K288" s="7">
        <v>102</v>
      </c>
      <c r="L288" s="7">
        <v>90</v>
      </c>
      <c r="M288" s="43">
        <v>8.4700000000000006</v>
      </c>
      <c r="N288" s="43">
        <v>7.94</v>
      </c>
      <c r="O288" s="43">
        <v>1.88</v>
      </c>
      <c r="P288" s="43">
        <v>1.38</v>
      </c>
      <c r="Q288" s="7">
        <v>61</v>
      </c>
      <c r="R288" s="7">
        <v>41</v>
      </c>
      <c r="U288" s="7">
        <v>70</v>
      </c>
      <c r="V288" s="7">
        <v>52</v>
      </c>
      <c r="W288" s="7"/>
      <c r="X288" s="7">
        <v>10</v>
      </c>
      <c r="Y288" s="7">
        <v>9</v>
      </c>
      <c r="Z288" s="2"/>
      <c r="AA288" s="7">
        <v>30025</v>
      </c>
      <c r="AB288" s="8">
        <f t="shared" si="133"/>
        <v>0.9632659608598011</v>
      </c>
      <c r="AC288" s="94">
        <f t="shared" si="134"/>
        <v>0.55833333333333335</v>
      </c>
      <c r="AD288" s="95">
        <f t="shared" si="135"/>
        <v>487.42500000000001</v>
      </c>
      <c r="AE288" s="96">
        <f t="shared" si="138"/>
        <v>0.77369047619047626</v>
      </c>
      <c r="AF288" s="97">
        <f t="shared" si="136"/>
        <v>411.04500000000002</v>
      </c>
      <c r="AG288" s="96">
        <f t="shared" si="139"/>
        <v>0.76119444444444451</v>
      </c>
      <c r="AH288" s="142">
        <f t="shared" si="137"/>
        <v>5480.6</v>
      </c>
    </row>
    <row r="289" spans="1:34" x14ac:dyDescent="0.2">
      <c r="A289" s="6" t="s">
        <v>34</v>
      </c>
      <c r="B289" s="7">
        <v>31832</v>
      </c>
      <c r="C289" s="7">
        <v>1061</v>
      </c>
      <c r="D289" s="7">
        <v>213</v>
      </c>
      <c r="E289" s="7">
        <v>29</v>
      </c>
      <c r="F289" s="7">
        <v>86</v>
      </c>
      <c r="G289" s="7">
        <v>245</v>
      </c>
      <c r="H289" s="7">
        <v>13</v>
      </c>
      <c r="I289" s="7">
        <v>96</v>
      </c>
      <c r="J289" s="7">
        <v>628</v>
      </c>
      <c r="K289" s="7">
        <v>69</v>
      </c>
      <c r="L289" s="7">
        <v>88</v>
      </c>
      <c r="M289" s="43">
        <v>7.73</v>
      </c>
      <c r="N289" s="43">
        <v>7.86</v>
      </c>
      <c r="O289" s="43">
        <v>1.84</v>
      </c>
      <c r="P289" s="43">
        <v>1.6</v>
      </c>
      <c r="Q289" s="7">
        <v>57</v>
      </c>
      <c r="R289" s="7">
        <v>18</v>
      </c>
      <c r="U289" s="7">
        <v>60</v>
      </c>
      <c r="V289" s="7">
        <v>22</v>
      </c>
      <c r="W289" s="7"/>
      <c r="X289" s="7">
        <v>11</v>
      </c>
      <c r="Y289" s="7">
        <v>9</v>
      </c>
      <c r="Z289" s="2"/>
      <c r="AA289" s="7">
        <v>29358</v>
      </c>
      <c r="AB289" s="8">
        <f t="shared" si="133"/>
        <v>0.92227946720281473</v>
      </c>
      <c r="AC289" s="94">
        <f t="shared" si="134"/>
        <v>0.58944444444444444</v>
      </c>
      <c r="AD289" s="95">
        <f t="shared" si="135"/>
        <v>225.99299999999999</v>
      </c>
      <c r="AE289" s="96">
        <f t="shared" si="138"/>
        <v>0.3587190476190476</v>
      </c>
      <c r="AF289" s="97">
        <f t="shared" si="136"/>
        <v>259.94499999999999</v>
      </c>
      <c r="AG289" s="96">
        <f t="shared" si="139"/>
        <v>0.4813796296296296</v>
      </c>
      <c r="AH289" s="142">
        <f t="shared" si="137"/>
        <v>3465.9333333333338</v>
      </c>
    </row>
    <row r="290" spans="1:34" x14ac:dyDescent="0.2">
      <c r="A290" s="6" t="s">
        <v>35</v>
      </c>
      <c r="B290" s="7">
        <v>31650</v>
      </c>
      <c r="C290" s="7">
        <v>1021</v>
      </c>
      <c r="D290" s="7">
        <v>239</v>
      </c>
      <c r="E290" s="7">
        <v>29</v>
      </c>
      <c r="F290" s="7">
        <v>87</v>
      </c>
      <c r="G290" s="7">
        <v>298</v>
      </c>
      <c r="H290" s="7">
        <v>20</v>
      </c>
      <c r="I290" s="7">
        <v>93</v>
      </c>
      <c r="J290" s="7">
        <v>666</v>
      </c>
      <c r="K290" s="7">
        <v>98</v>
      </c>
      <c r="L290" s="7">
        <v>85</v>
      </c>
      <c r="M290" s="43">
        <v>7.61</v>
      </c>
      <c r="N290" s="43">
        <v>7.75</v>
      </c>
      <c r="O290" s="43">
        <v>1.57</v>
      </c>
      <c r="P290" s="43">
        <v>1.37</v>
      </c>
      <c r="Q290" s="7">
        <v>61</v>
      </c>
      <c r="R290" s="7">
        <v>10</v>
      </c>
      <c r="U290" s="7">
        <v>71</v>
      </c>
      <c r="V290" s="7">
        <v>36</v>
      </c>
      <c r="W290" s="7"/>
      <c r="X290" s="7">
        <v>8</v>
      </c>
      <c r="Y290" s="7">
        <v>2</v>
      </c>
      <c r="Z290" s="2"/>
      <c r="AA290" s="7">
        <v>30130</v>
      </c>
      <c r="AB290" s="8">
        <f t="shared" si="133"/>
        <v>0.9519747235387046</v>
      </c>
      <c r="AC290" s="94">
        <f t="shared" si="134"/>
        <v>0.56722222222222218</v>
      </c>
      <c r="AD290" s="95">
        <f t="shared" si="135"/>
        <v>244.01900000000001</v>
      </c>
      <c r="AE290" s="96">
        <f t="shared" si="138"/>
        <v>0.38733174603174603</v>
      </c>
      <c r="AF290" s="97">
        <f t="shared" si="136"/>
        <v>304.25799999999998</v>
      </c>
      <c r="AG290" s="96">
        <f t="shared" si="139"/>
        <v>0.56344074074074069</v>
      </c>
      <c r="AH290" s="142">
        <f t="shared" si="137"/>
        <v>4056.7733333333335</v>
      </c>
    </row>
    <row r="291" spans="1:34" x14ac:dyDescent="0.2">
      <c r="A291" s="6" t="s">
        <v>36</v>
      </c>
      <c r="B291" s="7">
        <v>30838</v>
      </c>
      <c r="C291" s="7">
        <v>995</v>
      </c>
      <c r="D291" s="7">
        <v>494</v>
      </c>
      <c r="E291" s="7">
        <v>48</v>
      </c>
      <c r="F291" s="7">
        <v>90</v>
      </c>
      <c r="G291" s="7">
        <v>417</v>
      </c>
      <c r="H291" s="7">
        <v>12</v>
      </c>
      <c r="I291" s="7">
        <v>97</v>
      </c>
      <c r="J291" s="7">
        <v>909</v>
      </c>
      <c r="K291" s="7">
        <v>58</v>
      </c>
      <c r="L291" s="7">
        <v>93</v>
      </c>
      <c r="M291" s="43">
        <v>7.28</v>
      </c>
      <c r="N291" s="43">
        <v>7.93</v>
      </c>
      <c r="O291" s="43">
        <v>1.87</v>
      </c>
      <c r="P291" s="43">
        <v>1.22</v>
      </c>
      <c r="Q291" s="7">
        <v>49</v>
      </c>
      <c r="R291" s="7">
        <v>9</v>
      </c>
      <c r="U291" s="7">
        <v>68</v>
      </c>
      <c r="V291" s="7">
        <v>13</v>
      </c>
      <c r="W291" s="7"/>
      <c r="X291" s="7">
        <v>8</v>
      </c>
      <c r="Y291" s="7">
        <v>3</v>
      </c>
      <c r="Z291" s="2"/>
      <c r="AA291" s="7">
        <v>31064</v>
      </c>
      <c r="AB291" s="8">
        <f t="shared" si="133"/>
        <v>1.0073286205331085</v>
      </c>
      <c r="AC291" s="94">
        <f t="shared" si="134"/>
        <v>0.55277777777777781</v>
      </c>
      <c r="AD291" s="95">
        <f t="shared" si="135"/>
        <v>491.53</v>
      </c>
      <c r="AE291" s="96">
        <f t="shared" si="138"/>
        <v>0.78020634920634913</v>
      </c>
      <c r="AF291" s="97">
        <f t="shared" si="136"/>
        <v>414.91500000000002</v>
      </c>
      <c r="AG291" s="96">
        <f t="shared" si="139"/>
        <v>0.76836111111111116</v>
      </c>
      <c r="AH291" s="142">
        <f t="shared" si="137"/>
        <v>5532.2</v>
      </c>
    </row>
    <row r="292" spans="1:34" x14ac:dyDescent="0.2">
      <c r="A292" s="6" t="s">
        <v>37</v>
      </c>
      <c r="B292" s="7">
        <v>30187</v>
      </c>
      <c r="C292" s="7">
        <v>1006</v>
      </c>
      <c r="D292" s="7">
        <v>294</v>
      </c>
      <c r="E292" s="7">
        <v>50</v>
      </c>
      <c r="F292" s="7">
        <v>83</v>
      </c>
      <c r="G292" s="7">
        <v>330</v>
      </c>
      <c r="H292" s="7">
        <v>21</v>
      </c>
      <c r="I292" s="7">
        <v>94</v>
      </c>
      <c r="J292" s="7">
        <v>760</v>
      </c>
      <c r="K292" s="7">
        <v>57</v>
      </c>
      <c r="L292" s="7">
        <v>92</v>
      </c>
      <c r="M292" s="43">
        <v>7.9</v>
      </c>
      <c r="N292" s="43">
        <v>8.19</v>
      </c>
      <c r="O292" s="43">
        <v>1.62</v>
      </c>
      <c r="P292" s="43">
        <v>1.31</v>
      </c>
      <c r="Q292" s="7">
        <v>47</v>
      </c>
      <c r="R292" s="7">
        <v>8</v>
      </c>
      <c r="U292" s="7">
        <v>58</v>
      </c>
      <c r="V292" s="7">
        <v>14</v>
      </c>
      <c r="W292" s="7"/>
      <c r="X292" s="7">
        <v>8</v>
      </c>
      <c r="Y292" s="7">
        <v>6</v>
      </c>
      <c r="Z292" s="2"/>
      <c r="AA292" s="7">
        <v>29356</v>
      </c>
      <c r="AB292" s="8">
        <f t="shared" si="133"/>
        <v>0.97247159373240133</v>
      </c>
      <c r="AC292" s="94">
        <f t="shared" si="134"/>
        <v>0.55888888888888888</v>
      </c>
      <c r="AD292" s="95">
        <f t="shared" si="135"/>
        <v>295.76400000000001</v>
      </c>
      <c r="AE292" s="96">
        <f t="shared" si="138"/>
        <v>0.4694666666666667</v>
      </c>
      <c r="AF292" s="97">
        <f t="shared" si="136"/>
        <v>331.98</v>
      </c>
      <c r="AG292" s="96">
        <f t="shared" si="139"/>
        <v>0.61477777777777776</v>
      </c>
      <c r="AH292" s="142">
        <f t="shared" si="137"/>
        <v>4426.3999999999996</v>
      </c>
    </row>
    <row r="293" spans="1:34" x14ac:dyDescent="0.2">
      <c r="A293" s="6" t="s">
        <v>38</v>
      </c>
      <c r="B293" s="7">
        <v>35593</v>
      </c>
      <c r="C293" s="7">
        <v>1148</v>
      </c>
      <c r="D293" s="7">
        <v>317</v>
      </c>
      <c r="E293" s="7">
        <v>33</v>
      </c>
      <c r="F293" s="7">
        <v>87</v>
      </c>
      <c r="G293" s="7">
        <v>346</v>
      </c>
      <c r="H293" s="7">
        <v>17</v>
      </c>
      <c r="I293" s="7">
        <v>95</v>
      </c>
      <c r="J293" s="7">
        <v>793</v>
      </c>
      <c r="K293" s="7">
        <v>70</v>
      </c>
      <c r="L293" s="7">
        <v>90</v>
      </c>
      <c r="M293" s="43">
        <v>8.33</v>
      </c>
      <c r="N293" s="43">
        <v>8.07</v>
      </c>
      <c r="O293" s="43">
        <v>1.73</v>
      </c>
      <c r="P293" s="43">
        <v>1.18</v>
      </c>
      <c r="Q293" s="7">
        <v>39</v>
      </c>
      <c r="R293" s="7">
        <v>1</v>
      </c>
      <c r="U293" s="7">
        <v>56</v>
      </c>
      <c r="V293" s="7">
        <v>21</v>
      </c>
      <c r="W293" s="7"/>
      <c r="X293" s="7">
        <v>6</v>
      </c>
      <c r="Y293" s="7">
        <v>4</v>
      </c>
      <c r="Z293" s="2"/>
      <c r="AA293" s="7">
        <v>31309</v>
      </c>
      <c r="AB293" s="8">
        <f t="shared" si="133"/>
        <v>0.87963925490967321</v>
      </c>
      <c r="AC293" s="94">
        <f t="shared" si="134"/>
        <v>0.63777777777777778</v>
      </c>
      <c r="AD293" s="95">
        <f t="shared" si="135"/>
        <v>363.916</v>
      </c>
      <c r="AE293" s="96">
        <f t="shared" si="138"/>
        <v>0.5776444444444444</v>
      </c>
      <c r="AF293" s="97">
        <f t="shared" si="136"/>
        <v>397.20800000000003</v>
      </c>
      <c r="AG293" s="96">
        <f t="shared" si="139"/>
        <v>0.73557037037037043</v>
      </c>
      <c r="AH293" s="142">
        <f t="shared" si="137"/>
        <v>5296.1066666666675</v>
      </c>
    </row>
    <row r="294" spans="1:34" x14ac:dyDescent="0.2">
      <c r="A294" s="6" t="s">
        <v>39</v>
      </c>
      <c r="B294" s="7">
        <v>33960</v>
      </c>
      <c r="C294" s="7">
        <v>1132</v>
      </c>
      <c r="D294" s="7">
        <v>449</v>
      </c>
      <c r="E294" s="7">
        <v>23</v>
      </c>
      <c r="F294" s="7">
        <v>94</v>
      </c>
      <c r="G294" s="7">
        <v>413</v>
      </c>
      <c r="H294" s="7">
        <v>14</v>
      </c>
      <c r="I294" s="7">
        <v>97</v>
      </c>
      <c r="J294" s="7">
        <v>947</v>
      </c>
      <c r="K294" s="7">
        <v>69</v>
      </c>
      <c r="L294" s="7">
        <v>92</v>
      </c>
      <c r="M294" s="43">
        <v>8.58</v>
      </c>
      <c r="N294" s="43">
        <v>7.65</v>
      </c>
      <c r="O294" s="43">
        <v>1.7</v>
      </c>
      <c r="P294" s="43">
        <v>1.24</v>
      </c>
      <c r="Q294" s="7">
        <v>116</v>
      </c>
      <c r="R294" s="7">
        <v>2</v>
      </c>
      <c r="U294" s="7">
        <v>124</v>
      </c>
      <c r="V294" s="7">
        <v>22</v>
      </c>
      <c r="W294" s="7"/>
      <c r="X294" s="7">
        <v>12</v>
      </c>
      <c r="Y294" s="7">
        <v>5</v>
      </c>
      <c r="Z294" s="2"/>
      <c r="AA294" s="7">
        <v>29011</v>
      </c>
      <c r="AB294" s="8">
        <f t="shared" si="133"/>
        <v>0.85426972909305066</v>
      </c>
      <c r="AC294" s="94">
        <f t="shared" si="134"/>
        <v>0.62888888888888894</v>
      </c>
      <c r="AD294" s="95">
        <f t="shared" si="135"/>
        <v>508.26799999999997</v>
      </c>
      <c r="AE294" s="96">
        <f t="shared" si="138"/>
        <v>0.80677460317460314</v>
      </c>
      <c r="AF294" s="97">
        <f t="shared" si="136"/>
        <v>467.51600000000002</v>
      </c>
      <c r="AG294" s="96">
        <f t="shared" si="139"/>
        <v>0.86577037037037041</v>
      </c>
      <c r="AH294" s="142">
        <f t="shared" si="137"/>
        <v>6233.5466666666662</v>
      </c>
    </row>
    <row r="295" spans="1:34" ht="13.5" thickBot="1" x14ac:dyDescent="0.25">
      <c r="A295" s="6" t="s">
        <v>40</v>
      </c>
      <c r="B295" s="7">
        <v>33033</v>
      </c>
      <c r="C295" s="7">
        <v>1066</v>
      </c>
      <c r="D295" s="7">
        <v>340</v>
      </c>
      <c r="E295" s="7">
        <v>20</v>
      </c>
      <c r="F295" s="7">
        <v>94</v>
      </c>
      <c r="G295" s="7">
        <v>267</v>
      </c>
      <c r="H295" s="7">
        <v>7</v>
      </c>
      <c r="I295" s="7">
        <v>97</v>
      </c>
      <c r="J295" s="7">
        <v>911</v>
      </c>
      <c r="K295" s="7">
        <v>75</v>
      </c>
      <c r="L295" s="7">
        <v>92</v>
      </c>
      <c r="M295" s="43">
        <v>7.6</v>
      </c>
      <c r="N295" s="43">
        <v>7.08</v>
      </c>
      <c r="O295" s="43">
        <v>1.78</v>
      </c>
      <c r="P295" s="43">
        <v>1.53</v>
      </c>
      <c r="Q295" s="7">
        <v>40</v>
      </c>
      <c r="R295" s="7">
        <v>12</v>
      </c>
      <c r="U295" s="7">
        <v>57</v>
      </c>
      <c r="V295" s="7">
        <v>22</v>
      </c>
      <c r="W295" s="7"/>
      <c r="X295" s="7">
        <v>5</v>
      </c>
      <c r="Y295" s="7">
        <v>4</v>
      </c>
      <c r="Z295" s="2"/>
      <c r="AA295" s="7">
        <v>30252</v>
      </c>
      <c r="AB295" s="8">
        <f t="shared" si="133"/>
        <v>0.91581146126600677</v>
      </c>
      <c r="AC295" s="94">
        <f t="shared" si="134"/>
        <v>0.59222222222222221</v>
      </c>
      <c r="AD295" s="95">
        <f t="shared" si="135"/>
        <v>362.44</v>
      </c>
      <c r="AE295" s="96">
        <f t="shared" si="138"/>
        <v>0.57530158730158731</v>
      </c>
      <c r="AF295" s="97">
        <f t="shared" si="136"/>
        <v>284.62200000000001</v>
      </c>
      <c r="AG295" s="96">
        <f t="shared" si="139"/>
        <v>0.52707777777777776</v>
      </c>
      <c r="AH295" s="142">
        <f t="shared" si="137"/>
        <v>3794.96</v>
      </c>
    </row>
    <row r="296" spans="1:34" ht="13.5" thickTop="1" x14ac:dyDescent="0.2">
      <c r="A296" s="9" t="s">
        <v>113</v>
      </c>
      <c r="B296" s="47">
        <f>SUM(B284:B295)</f>
        <v>376674</v>
      </c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44"/>
      <c r="N296" s="44"/>
      <c r="O296" s="44"/>
      <c r="P296" s="44"/>
      <c r="Q296" s="10"/>
      <c r="R296" s="10"/>
      <c r="U296" s="10"/>
      <c r="V296" s="10"/>
      <c r="W296" s="10"/>
      <c r="X296" s="10"/>
      <c r="Y296" s="10"/>
      <c r="Z296" s="2"/>
      <c r="AA296" s="47">
        <f>SUM(AA284:AA295)</f>
        <v>360408</v>
      </c>
      <c r="AB296" s="10"/>
      <c r="AC296" s="98"/>
      <c r="AD296" s="99"/>
      <c r="AE296" s="100"/>
      <c r="AF296" s="101"/>
      <c r="AG296" s="100"/>
      <c r="AH296" s="131"/>
    </row>
    <row r="297" spans="1:34" ht="13.5" thickBot="1" x14ac:dyDescent="0.25">
      <c r="A297" s="12" t="s">
        <v>114</v>
      </c>
      <c r="B297" s="146">
        <f>AVERAGE(B284:B295)</f>
        <v>31389.5</v>
      </c>
      <c r="C297" s="13">
        <f t="shared" ref="C297:Y297" si="140">AVERAGE(C284:C295)</f>
        <v>1028.736559139785</v>
      </c>
      <c r="D297" s="13">
        <f t="shared" si="140"/>
        <v>343.25</v>
      </c>
      <c r="E297" s="13">
        <f>AVERAGE(E284:E295)</f>
        <v>33.5</v>
      </c>
      <c r="F297" s="13">
        <f>AVERAGE(F284:F295)</f>
        <v>89</v>
      </c>
      <c r="G297" s="13">
        <f>AVERAGE(G284:G295)</f>
        <v>321.33333333333331</v>
      </c>
      <c r="H297" s="13">
        <f>AVERAGE(H284:H295)</f>
        <v>15.75</v>
      </c>
      <c r="I297" s="13">
        <f>AVERAGE(I284:I295)</f>
        <v>94.833333333333329</v>
      </c>
      <c r="J297" s="13">
        <f t="shared" si="140"/>
        <v>824.91666666666663</v>
      </c>
      <c r="K297" s="13">
        <f>AVERAGE(K284:K295)</f>
        <v>84.25</v>
      </c>
      <c r="L297" s="13">
        <f>AVERAGE(L284:L295)</f>
        <v>89</v>
      </c>
      <c r="M297" s="18">
        <f t="shared" si="140"/>
        <v>7.9341666666666661</v>
      </c>
      <c r="N297" s="18">
        <f t="shared" si="140"/>
        <v>7.7916666666666679</v>
      </c>
      <c r="O297" s="18">
        <f t="shared" si="140"/>
        <v>1.7700000000000002</v>
      </c>
      <c r="P297" s="18">
        <f t="shared" si="140"/>
        <v>1.4466666666666665</v>
      </c>
      <c r="Q297" s="13">
        <f>AVERAGE(Q284:Q295)</f>
        <v>69.416666666666671</v>
      </c>
      <c r="R297" s="13">
        <f>AVERAGE(R284:R295)</f>
        <v>17.25</v>
      </c>
      <c r="U297" s="13">
        <f t="shared" si="140"/>
        <v>83.25</v>
      </c>
      <c r="V297" s="13">
        <f t="shared" si="140"/>
        <v>31.75</v>
      </c>
      <c r="W297" s="13"/>
      <c r="X297" s="13">
        <f t="shared" si="140"/>
        <v>9.3333333333333339</v>
      </c>
      <c r="Y297" s="13">
        <f t="shared" si="140"/>
        <v>5.416666666666667</v>
      </c>
      <c r="Z297" s="2"/>
      <c r="AA297" s="13">
        <f>AVERAGE(AA284:AA295)</f>
        <v>30034</v>
      </c>
      <c r="AB297" s="18">
        <f>AVERAGE(AB284:AB295)</f>
        <v>0.96150769762712207</v>
      </c>
      <c r="AC297" s="94">
        <f>C297/$C$2</f>
        <v>0.57152031063321385</v>
      </c>
      <c r="AD297" s="95">
        <f>(C297*D297)/1000</f>
        <v>353.11382392473115</v>
      </c>
      <c r="AE297" s="96">
        <f t="shared" si="138"/>
        <v>0.560498133213859</v>
      </c>
      <c r="AF297" s="97">
        <f>(C297*G297)/1000</f>
        <v>330.56734767025085</v>
      </c>
      <c r="AG297" s="96">
        <f t="shared" si="139"/>
        <v>0.61216175494490899</v>
      </c>
      <c r="AH297" s="132">
        <f>AVERAGE(AH284:AH295)</f>
        <v>4414.0491397849464</v>
      </c>
    </row>
    <row r="298" spans="1:34" ht="13.5" thickTop="1" x14ac:dyDescent="0.2"/>
    <row r="299" spans="1:34" ht="13.5" thickBot="1" x14ac:dyDescent="0.25"/>
    <row r="300" spans="1:34" ht="13.5" thickTop="1" x14ac:dyDescent="0.2">
      <c r="A300" s="27" t="s">
        <v>5</v>
      </c>
      <c r="B300" s="73" t="s">
        <v>6</v>
      </c>
      <c r="C300" s="73" t="s">
        <v>6</v>
      </c>
      <c r="D300" s="73" t="s">
        <v>49</v>
      </c>
      <c r="E300" s="73" t="s">
        <v>50</v>
      </c>
      <c r="F300" s="45" t="s">
        <v>2</v>
      </c>
      <c r="G300" s="73" t="s">
        <v>51</v>
      </c>
      <c r="H300" s="73" t="s">
        <v>52</v>
      </c>
      <c r="I300" s="45" t="s">
        <v>3</v>
      </c>
      <c r="J300" s="73" t="s">
        <v>53</v>
      </c>
      <c r="K300" s="73" t="s">
        <v>54</v>
      </c>
      <c r="L300" s="45" t="s">
        <v>14</v>
      </c>
      <c r="M300" s="73" t="s">
        <v>75</v>
      </c>
      <c r="N300" s="73" t="s">
        <v>76</v>
      </c>
      <c r="O300" s="73" t="s">
        <v>77</v>
      </c>
      <c r="P300" s="73" t="s">
        <v>78</v>
      </c>
      <c r="Q300" s="73" t="s">
        <v>103</v>
      </c>
      <c r="R300" s="73" t="s">
        <v>104</v>
      </c>
      <c r="U300" s="73" t="s">
        <v>105</v>
      </c>
      <c r="V300" s="73" t="s">
        <v>106</v>
      </c>
      <c r="W300" s="73"/>
      <c r="X300" s="73" t="s">
        <v>107</v>
      </c>
      <c r="Y300" s="73" t="s">
        <v>108</v>
      </c>
      <c r="Z300" s="84"/>
      <c r="AA300" s="28" t="s">
        <v>64</v>
      </c>
      <c r="AB300" s="28" t="s">
        <v>55</v>
      </c>
      <c r="AC300" s="86" t="s">
        <v>16</v>
      </c>
      <c r="AD300" s="87" t="s">
        <v>17</v>
      </c>
      <c r="AE300" s="88" t="s">
        <v>18</v>
      </c>
      <c r="AF300" s="89" t="s">
        <v>16</v>
      </c>
      <c r="AG300" s="88" t="s">
        <v>16</v>
      </c>
      <c r="AH300" s="86" t="s">
        <v>169</v>
      </c>
    </row>
    <row r="301" spans="1:34" ht="13.5" thickBot="1" x14ac:dyDescent="0.25">
      <c r="A301" s="29" t="s">
        <v>115</v>
      </c>
      <c r="B301" s="30" t="s">
        <v>20</v>
      </c>
      <c r="C301" s="31" t="s">
        <v>21</v>
      </c>
      <c r="D301" s="30" t="s">
        <v>57</v>
      </c>
      <c r="E301" s="30" t="s">
        <v>57</v>
      </c>
      <c r="F301" s="46" t="s">
        <v>23</v>
      </c>
      <c r="G301" s="30" t="s">
        <v>57</v>
      </c>
      <c r="H301" s="30" t="s">
        <v>57</v>
      </c>
      <c r="I301" s="46" t="s">
        <v>23</v>
      </c>
      <c r="J301" s="30" t="s">
        <v>57</v>
      </c>
      <c r="K301" s="30" t="s">
        <v>57</v>
      </c>
      <c r="L301" s="46" t="s">
        <v>23</v>
      </c>
      <c r="M301" s="30"/>
      <c r="N301" s="30"/>
      <c r="O301" s="30"/>
      <c r="P301" s="30"/>
      <c r="Q301" s="30"/>
      <c r="R301" s="30"/>
      <c r="U301" s="30"/>
      <c r="V301" s="30"/>
      <c r="W301" s="30"/>
      <c r="X301" s="30"/>
      <c r="Y301" s="30"/>
      <c r="Z301" s="84"/>
      <c r="AA301" s="31" t="s">
        <v>68</v>
      </c>
      <c r="AB301" s="31" t="s">
        <v>24</v>
      </c>
      <c r="AC301" s="90" t="s">
        <v>6</v>
      </c>
      <c r="AD301" s="91" t="s">
        <v>25</v>
      </c>
      <c r="AE301" s="92" t="s">
        <v>26</v>
      </c>
      <c r="AF301" s="93" t="s">
        <v>27</v>
      </c>
      <c r="AG301" s="92" t="s">
        <v>28</v>
      </c>
      <c r="AH301" s="140" t="s">
        <v>170</v>
      </c>
    </row>
    <row r="302" spans="1:34" ht="13.5" thickTop="1" x14ac:dyDescent="0.2">
      <c r="A302" s="6" t="s">
        <v>29</v>
      </c>
      <c r="B302" s="7">
        <v>35641</v>
      </c>
      <c r="C302" s="7">
        <v>1150</v>
      </c>
      <c r="D302" s="7">
        <v>325</v>
      </c>
      <c r="E302" s="7">
        <v>15</v>
      </c>
      <c r="F302" s="7">
        <v>95</v>
      </c>
      <c r="G302" s="7">
        <v>335</v>
      </c>
      <c r="H302" s="7">
        <v>10</v>
      </c>
      <c r="I302" s="7">
        <v>97</v>
      </c>
      <c r="J302" s="7">
        <v>812</v>
      </c>
      <c r="K302" s="7">
        <v>74</v>
      </c>
      <c r="L302" s="7">
        <v>90</v>
      </c>
      <c r="M302" s="43">
        <v>7.67</v>
      </c>
      <c r="N302" s="43">
        <v>7.25</v>
      </c>
      <c r="O302" s="43">
        <v>1.52</v>
      </c>
      <c r="P302" s="43">
        <v>1.33</v>
      </c>
      <c r="Q302" s="42">
        <v>14</v>
      </c>
      <c r="R302" s="42">
        <v>2.7</v>
      </c>
      <c r="U302" s="42">
        <v>57.4</v>
      </c>
      <c r="V302" s="42">
        <v>33</v>
      </c>
      <c r="W302" s="42"/>
      <c r="X302" s="42">
        <v>5.5</v>
      </c>
      <c r="Y302" s="43">
        <v>2.12</v>
      </c>
      <c r="Z302" s="85"/>
      <c r="AA302" s="7">
        <v>29021</v>
      </c>
      <c r="AB302" s="8">
        <f t="shared" ref="AB302:AB313" si="141">AA302/B302</f>
        <v>0.8142588591790354</v>
      </c>
      <c r="AC302" s="94">
        <f t="shared" ref="AC302:AC313" si="142">C302/$C$2</f>
        <v>0.63888888888888884</v>
      </c>
      <c r="AD302" s="95">
        <f t="shared" ref="AD302:AD313" si="143">(C302*D302)/1000</f>
        <v>373.75</v>
      </c>
      <c r="AE302" s="96">
        <f>(AD302)/$E$3</f>
        <v>0.59325396825396826</v>
      </c>
      <c r="AF302" s="97">
        <f t="shared" ref="AF302:AF313" si="144">(C302*G302)/1000</f>
        <v>385.25</v>
      </c>
      <c r="AG302" s="96">
        <f>(AF302)/$G$3</f>
        <v>0.71342592592592591</v>
      </c>
      <c r="AH302" s="141">
        <f t="shared" ref="AH302:AH313" si="145">(0.8*C302*G302)/60</f>
        <v>5136.666666666667</v>
      </c>
    </row>
    <row r="303" spans="1:34" x14ac:dyDescent="0.2">
      <c r="A303" s="6" t="s">
        <v>30</v>
      </c>
      <c r="B303" s="7">
        <v>29418</v>
      </c>
      <c r="C303" s="7">
        <v>1051</v>
      </c>
      <c r="D303" s="7">
        <v>307</v>
      </c>
      <c r="E303" s="7">
        <v>15</v>
      </c>
      <c r="F303" s="7">
        <v>95</v>
      </c>
      <c r="G303" s="7">
        <v>273</v>
      </c>
      <c r="H303" s="7">
        <v>17</v>
      </c>
      <c r="I303" s="7">
        <v>94</v>
      </c>
      <c r="J303" s="7">
        <v>874</v>
      </c>
      <c r="K303" s="7">
        <v>95</v>
      </c>
      <c r="L303" s="7">
        <v>87</v>
      </c>
      <c r="M303" s="43">
        <v>8</v>
      </c>
      <c r="N303" s="43">
        <v>7.56</v>
      </c>
      <c r="O303" s="43">
        <v>1.49</v>
      </c>
      <c r="P303" s="43">
        <v>1.07</v>
      </c>
      <c r="Q303" s="7">
        <v>41</v>
      </c>
      <c r="R303" s="7">
        <v>6</v>
      </c>
      <c r="U303" s="7">
        <v>63</v>
      </c>
      <c r="V303" s="7">
        <v>37</v>
      </c>
      <c r="W303" s="7"/>
      <c r="X303" s="7">
        <v>8.3000000000000007</v>
      </c>
      <c r="Y303" s="43">
        <v>7.4</v>
      </c>
      <c r="Z303" s="85"/>
      <c r="AA303" s="7">
        <v>26444</v>
      </c>
      <c r="AB303" s="8">
        <f t="shared" si="141"/>
        <v>0.89890543204840578</v>
      </c>
      <c r="AC303" s="94">
        <f t="shared" si="142"/>
        <v>0.5838888888888889</v>
      </c>
      <c r="AD303" s="95">
        <f t="shared" si="143"/>
        <v>322.65699999999998</v>
      </c>
      <c r="AE303" s="96">
        <f t="shared" ref="AE303:AE315" si="146">(AD303)/$E$3</f>
        <v>0.51215396825396819</v>
      </c>
      <c r="AF303" s="97">
        <f t="shared" si="144"/>
        <v>286.923</v>
      </c>
      <c r="AG303" s="96">
        <f t="shared" ref="AG303:AG315" si="147">(AF303)/$G$3</f>
        <v>0.53133888888888892</v>
      </c>
      <c r="AH303" s="142">
        <f t="shared" si="145"/>
        <v>3825.6400000000003</v>
      </c>
    </row>
    <row r="304" spans="1:34" x14ac:dyDescent="0.2">
      <c r="A304" s="6" t="s">
        <v>31</v>
      </c>
      <c r="B304" s="7">
        <v>39448</v>
      </c>
      <c r="C304" s="7">
        <v>1273</v>
      </c>
      <c r="D304" s="7">
        <v>339</v>
      </c>
      <c r="E304" s="7">
        <v>30</v>
      </c>
      <c r="F304" s="7">
        <v>88</v>
      </c>
      <c r="G304" s="7">
        <v>327</v>
      </c>
      <c r="H304" s="7">
        <v>18</v>
      </c>
      <c r="I304" s="7">
        <v>93</v>
      </c>
      <c r="J304" s="7">
        <v>831</v>
      </c>
      <c r="K304" s="7">
        <v>82</v>
      </c>
      <c r="L304" s="7">
        <v>90</v>
      </c>
      <c r="M304" s="43">
        <v>8.07</v>
      </c>
      <c r="N304" s="43">
        <v>7.77</v>
      </c>
      <c r="O304" s="43">
        <v>1.21</v>
      </c>
      <c r="P304" s="43">
        <v>0.93</v>
      </c>
      <c r="Q304" s="7">
        <v>40</v>
      </c>
      <c r="R304" s="7">
        <v>13</v>
      </c>
      <c r="U304" s="7">
        <v>57</v>
      </c>
      <c r="V304" s="7">
        <v>44</v>
      </c>
      <c r="W304" s="7"/>
      <c r="X304" s="7">
        <v>7</v>
      </c>
      <c r="Y304" s="43">
        <v>5.29</v>
      </c>
      <c r="Z304" s="85"/>
      <c r="AA304" s="7">
        <v>29678</v>
      </c>
      <c r="AB304" s="8">
        <f t="shared" si="141"/>
        <v>0.75233218414114789</v>
      </c>
      <c r="AC304" s="94">
        <f t="shared" si="142"/>
        <v>0.7072222222222222</v>
      </c>
      <c r="AD304" s="95">
        <f t="shared" si="143"/>
        <v>431.54700000000003</v>
      </c>
      <c r="AE304" s="96">
        <f t="shared" si="146"/>
        <v>0.6849952380952381</v>
      </c>
      <c r="AF304" s="97">
        <f t="shared" si="144"/>
        <v>416.27100000000002</v>
      </c>
      <c r="AG304" s="96">
        <f t="shared" si="147"/>
        <v>0.77087222222222229</v>
      </c>
      <c r="AH304" s="142">
        <f t="shared" si="145"/>
        <v>5550.2800000000007</v>
      </c>
    </row>
    <row r="305" spans="1:34" x14ac:dyDescent="0.2">
      <c r="A305" s="6" t="s">
        <v>32</v>
      </c>
      <c r="B305" s="7">
        <v>31950</v>
      </c>
      <c r="C305" s="7">
        <v>1065</v>
      </c>
      <c r="D305" s="7">
        <v>352</v>
      </c>
      <c r="E305" s="7">
        <v>28</v>
      </c>
      <c r="F305" s="7">
        <v>92</v>
      </c>
      <c r="G305" s="7">
        <v>267</v>
      </c>
      <c r="H305" s="7">
        <v>15</v>
      </c>
      <c r="I305" s="7">
        <v>95</v>
      </c>
      <c r="J305" s="7">
        <v>944</v>
      </c>
      <c r="K305" s="7">
        <v>78</v>
      </c>
      <c r="L305" s="7">
        <v>92</v>
      </c>
      <c r="M305" s="43">
        <v>7.94</v>
      </c>
      <c r="N305" s="43">
        <v>7.58</v>
      </c>
      <c r="O305" s="43">
        <v>1.46</v>
      </c>
      <c r="P305" s="43">
        <v>1.26</v>
      </c>
      <c r="Q305" s="42">
        <v>60</v>
      </c>
      <c r="R305" s="42">
        <v>0.6</v>
      </c>
      <c r="U305" s="7">
        <v>64</v>
      </c>
      <c r="V305" s="42">
        <v>8.1999999999999993</v>
      </c>
      <c r="W305" s="42"/>
      <c r="X305" s="7">
        <v>7.4</v>
      </c>
      <c r="Y305" s="43">
        <v>4.9000000000000004</v>
      </c>
      <c r="Z305" s="85"/>
      <c r="AA305" s="7">
        <v>28410</v>
      </c>
      <c r="AB305" s="8">
        <f t="shared" si="141"/>
        <v>0.8892018779342723</v>
      </c>
      <c r="AC305" s="94">
        <f t="shared" si="142"/>
        <v>0.59166666666666667</v>
      </c>
      <c r="AD305" s="95">
        <f t="shared" si="143"/>
        <v>374.88</v>
      </c>
      <c r="AE305" s="96">
        <f t="shared" si="146"/>
        <v>0.59504761904761905</v>
      </c>
      <c r="AF305" s="97">
        <f t="shared" si="144"/>
        <v>284.35500000000002</v>
      </c>
      <c r="AG305" s="96">
        <f t="shared" si="147"/>
        <v>0.5265833333333334</v>
      </c>
      <c r="AH305" s="142">
        <f t="shared" si="145"/>
        <v>3791.4</v>
      </c>
    </row>
    <row r="306" spans="1:34" x14ac:dyDescent="0.2">
      <c r="A306" s="6" t="s">
        <v>33</v>
      </c>
      <c r="B306" s="7">
        <v>29770</v>
      </c>
      <c r="C306" s="7">
        <v>960</v>
      </c>
      <c r="D306" s="7">
        <v>264</v>
      </c>
      <c r="E306" s="7">
        <v>34</v>
      </c>
      <c r="F306" s="7">
        <v>87</v>
      </c>
      <c r="G306" s="7">
        <v>290</v>
      </c>
      <c r="H306" s="7">
        <v>20</v>
      </c>
      <c r="I306" s="7">
        <v>93</v>
      </c>
      <c r="J306" s="7">
        <v>721</v>
      </c>
      <c r="K306" s="7">
        <v>84</v>
      </c>
      <c r="L306" s="7">
        <v>88</v>
      </c>
      <c r="M306" s="43">
        <v>7.79</v>
      </c>
      <c r="N306" s="43">
        <v>7.46</v>
      </c>
      <c r="O306" s="43">
        <v>1.59</v>
      </c>
      <c r="P306" s="43">
        <v>1.1100000000000001</v>
      </c>
      <c r="Q306" s="7">
        <v>100</v>
      </c>
      <c r="R306" s="7">
        <v>10.5</v>
      </c>
      <c r="U306" s="7">
        <v>121</v>
      </c>
      <c r="V306" s="7">
        <v>33.9</v>
      </c>
      <c r="W306" s="7"/>
      <c r="X306" s="42">
        <v>11.6</v>
      </c>
      <c r="Y306" s="43">
        <v>6.2</v>
      </c>
      <c r="Z306" s="85"/>
      <c r="AA306" s="7">
        <v>29668</v>
      </c>
      <c r="AB306" s="8">
        <f t="shared" si="141"/>
        <v>0.99657373194491095</v>
      </c>
      <c r="AC306" s="94">
        <f t="shared" si="142"/>
        <v>0.53333333333333333</v>
      </c>
      <c r="AD306" s="95">
        <f t="shared" si="143"/>
        <v>253.44</v>
      </c>
      <c r="AE306" s="96">
        <f t="shared" si="146"/>
        <v>0.4022857142857143</v>
      </c>
      <c r="AF306" s="97">
        <f t="shared" si="144"/>
        <v>278.39999999999998</v>
      </c>
      <c r="AG306" s="96">
        <f t="shared" si="147"/>
        <v>0.51555555555555554</v>
      </c>
      <c r="AH306" s="142">
        <f t="shared" si="145"/>
        <v>3712</v>
      </c>
    </row>
    <row r="307" spans="1:34" x14ac:dyDescent="0.2">
      <c r="A307" s="6" t="s">
        <v>34</v>
      </c>
      <c r="B307" s="7">
        <v>29230</v>
      </c>
      <c r="C307" s="7">
        <v>974</v>
      </c>
      <c r="D307" s="7">
        <v>431</v>
      </c>
      <c r="E307" s="7">
        <v>42</v>
      </c>
      <c r="F307" s="7">
        <v>89</v>
      </c>
      <c r="G307" s="7">
        <v>419</v>
      </c>
      <c r="H307" s="7">
        <v>22</v>
      </c>
      <c r="I307" s="7">
        <v>95</v>
      </c>
      <c r="J307" s="7">
        <v>973</v>
      </c>
      <c r="K307" s="7">
        <v>90</v>
      </c>
      <c r="L307" s="7">
        <v>91</v>
      </c>
      <c r="M307" s="43">
        <v>7.68</v>
      </c>
      <c r="N307" s="43">
        <v>7.39</v>
      </c>
      <c r="O307" s="43">
        <v>1.83</v>
      </c>
      <c r="P307" s="43">
        <v>1.33</v>
      </c>
      <c r="Q307" s="7">
        <v>71</v>
      </c>
      <c r="R307" s="7">
        <v>5.3</v>
      </c>
      <c r="U307" s="7">
        <v>89</v>
      </c>
      <c r="V307" s="7">
        <v>16.100000000000001</v>
      </c>
      <c r="W307" s="7"/>
      <c r="X307" s="7">
        <v>11.2</v>
      </c>
      <c r="Y307" s="43">
        <v>4.3</v>
      </c>
      <c r="Z307" s="85"/>
      <c r="AA307" s="7">
        <v>28685</v>
      </c>
      <c r="AB307" s="8">
        <f t="shared" si="141"/>
        <v>0.98135477249401304</v>
      </c>
      <c r="AC307" s="94">
        <f t="shared" si="142"/>
        <v>0.5411111111111111</v>
      </c>
      <c r="AD307" s="95">
        <f t="shared" si="143"/>
        <v>419.79399999999998</v>
      </c>
      <c r="AE307" s="96">
        <f t="shared" si="146"/>
        <v>0.66633968253968257</v>
      </c>
      <c r="AF307" s="97">
        <f t="shared" si="144"/>
        <v>408.10599999999999</v>
      </c>
      <c r="AG307" s="96">
        <f t="shared" si="147"/>
        <v>0.7557518518518519</v>
      </c>
      <c r="AH307" s="142">
        <f t="shared" si="145"/>
        <v>5441.4133333333339</v>
      </c>
    </row>
    <row r="308" spans="1:34" x14ac:dyDescent="0.2">
      <c r="A308" s="6" t="s">
        <v>35</v>
      </c>
      <c r="B308" s="7">
        <v>27477</v>
      </c>
      <c r="C308" s="7">
        <v>886</v>
      </c>
      <c r="D308" s="7">
        <v>327</v>
      </c>
      <c r="E308" s="7">
        <v>36</v>
      </c>
      <c r="F308" s="7">
        <v>86</v>
      </c>
      <c r="G308" s="7">
        <v>332</v>
      </c>
      <c r="H308" s="7">
        <v>15</v>
      </c>
      <c r="I308" s="7">
        <v>95</v>
      </c>
      <c r="J308" s="7">
        <v>774</v>
      </c>
      <c r="K308" s="7">
        <v>80</v>
      </c>
      <c r="L308" s="7">
        <v>89</v>
      </c>
      <c r="M308" s="43">
        <v>7.3</v>
      </c>
      <c r="N308" s="43">
        <v>7.46</v>
      </c>
      <c r="O308" s="43">
        <v>1.99</v>
      </c>
      <c r="P308" s="43">
        <v>1.57</v>
      </c>
      <c r="Q308" s="7">
        <v>47</v>
      </c>
      <c r="R308" s="7">
        <v>23.7</v>
      </c>
      <c r="U308" s="7">
        <v>53</v>
      </c>
      <c r="V308" s="7">
        <v>30.1</v>
      </c>
      <c r="W308" s="7"/>
      <c r="X308" s="7">
        <v>8.8000000000000007</v>
      </c>
      <c r="Y308" s="43">
        <v>7.7</v>
      </c>
      <c r="Z308" s="85"/>
      <c r="AA308" s="7">
        <v>29616</v>
      </c>
      <c r="AB308" s="8">
        <f t="shared" si="141"/>
        <v>1.0778469265203625</v>
      </c>
      <c r="AC308" s="94">
        <f t="shared" si="142"/>
        <v>0.49222222222222223</v>
      </c>
      <c r="AD308" s="95">
        <f t="shared" si="143"/>
        <v>289.72199999999998</v>
      </c>
      <c r="AE308" s="96">
        <f t="shared" si="146"/>
        <v>0.45987619047619044</v>
      </c>
      <c r="AF308" s="97">
        <f t="shared" si="144"/>
        <v>294.15199999999999</v>
      </c>
      <c r="AG308" s="96">
        <f t="shared" si="147"/>
        <v>0.54472592592592595</v>
      </c>
      <c r="AH308" s="142">
        <f t="shared" si="145"/>
        <v>3922.0266666666671</v>
      </c>
    </row>
    <row r="309" spans="1:34" x14ac:dyDescent="0.2">
      <c r="A309" s="6" t="s">
        <v>36</v>
      </c>
      <c r="B309" s="7">
        <v>27163</v>
      </c>
      <c r="C309" s="7">
        <v>876</v>
      </c>
      <c r="D309" s="7">
        <v>488</v>
      </c>
      <c r="E309" s="7">
        <v>35</v>
      </c>
      <c r="F309" s="7">
        <v>92</v>
      </c>
      <c r="G309" s="7">
        <v>313</v>
      </c>
      <c r="H309" s="7">
        <v>23</v>
      </c>
      <c r="I309" s="7">
        <v>92</v>
      </c>
      <c r="J309" s="7">
        <v>726</v>
      </c>
      <c r="K309" s="7">
        <v>75</v>
      </c>
      <c r="L309" s="7">
        <v>89</v>
      </c>
      <c r="M309" s="43">
        <v>7.34</v>
      </c>
      <c r="N309" s="43">
        <v>7.53</v>
      </c>
      <c r="O309" s="43">
        <v>1.51</v>
      </c>
      <c r="P309" s="43">
        <v>1.43</v>
      </c>
      <c r="Q309" s="7">
        <v>76</v>
      </c>
      <c r="R309" s="42">
        <v>0.6</v>
      </c>
      <c r="U309" s="7">
        <v>82</v>
      </c>
      <c r="V309" s="7">
        <v>25.9</v>
      </c>
      <c r="W309" s="7"/>
      <c r="X309" s="7">
        <v>11.7</v>
      </c>
      <c r="Y309" s="43">
        <v>4.8</v>
      </c>
      <c r="Z309" s="85"/>
      <c r="AA309" s="7">
        <v>29989</v>
      </c>
      <c r="AB309" s="8">
        <f t="shared" si="141"/>
        <v>1.1040385818944889</v>
      </c>
      <c r="AC309" s="94">
        <f t="shared" si="142"/>
        <v>0.48666666666666669</v>
      </c>
      <c r="AD309" s="95">
        <f t="shared" si="143"/>
        <v>427.488</v>
      </c>
      <c r="AE309" s="96">
        <f t="shared" si="146"/>
        <v>0.67855238095238091</v>
      </c>
      <c r="AF309" s="97">
        <f t="shared" si="144"/>
        <v>274.18799999999999</v>
      </c>
      <c r="AG309" s="96">
        <f t="shared" si="147"/>
        <v>0.50775555555555552</v>
      </c>
      <c r="AH309" s="142">
        <f t="shared" si="145"/>
        <v>3655.8400000000006</v>
      </c>
    </row>
    <row r="310" spans="1:34" x14ac:dyDescent="0.2">
      <c r="A310" s="6" t="s">
        <v>37</v>
      </c>
      <c r="B310" s="7">
        <v>26810</v>
      </c>
      <c r="C310" s="7">
        <v>894</v>
      </c>
      <c r="D310" s="7">
        <v>315</v>
      </c>
      <c r="E310" s="7">
        <v>34</v>
      </c>
      <c r="F310" s="7">
        <v>89</v>
      </c>
      <c r="G310" s="7">
        <v>378</v>
      </c>
      <c r="H310" s="7">
        <v>15</v>
      </c>
      <c r="I310" s="7">
        <v>96</v>
      </c>
      <c r="J310" s="7">
        <v>756</v>
      </c>
      <c r="K310" s="7">
        <v>75</v>
      </c>
      <c r="L310" s="7">
        <v>90</v>
      </c>
      <c r="M310" s="43">
        <v>7.52</v>
      </c>
      <c r="N310" s="43">
        <v>7.61</v>
      </c>
      <c r="O310" s="43">
        <v>1.78</v>
      </c>
      <c r="P310" s="43">
        <v>1.44</v>
      </c>
      <c r="Q310" s="7">
        <v>43</v>
      </c>
      <c r="R310" s="7">
        <v>0.7</v>
      </c>
      <c r="U310" s="7">
        <v>48</v>
      </c>
      <c r="V310" s="7">
        <v>10.3</v>
      </c>
      <c r="W310" s="7"/>
      <c r="X310" s="7">
        <v>9</v>
      </c>
      <c r="Y310" s="43">
        <v>5.4</v>
      </c>
      <c r="Z310" s="85"/>
      <c r="AA310" s="7">
        <v>29587</v>
      </c>
      <c r="AB310" s="8">
        <f t="shared" si="141"/>
        <v>1.1035807534502051</v>
      </c>
      <c r="AC310" s="94">
        <f t="shared" si="142"/>
        <v>0.49666666666666665</v>
      </c>
      <c r="AD310" s="95">
        <f t="shared" si="143"/>
        <v>281.61</v>
      </c>
      <c r="AE310" s="96">
        <f t="shared" si="146"/>
        <v>0.44700000000000001</v>
      </c>
      <c r="AF310" s="97">
        <f t="shared" si="144"/>
        <v>337.93200000000002</v>
      </c>
      <c r="AG310" s="96">
        <f t="shared" si="147"/>
        <v>0.62580000000000002</v>
      </c>
      <c r="AH310" s="142">
        <f t="shared" si="145"/>
        <v>4505.76</v>
      </c>
    </row>
    <row r="311" spans="1:34" x14ac:dyDescent="0.2">
      <c r="A311" s="6" t="s">
        <v>38</v>
      </c>
      <c r="B311" s="7">
        <v>27638</v>
      </c>
      <c r="C311" s="7">
        <v>892</v>
      </c>
      <c r="D311" s="7">
        <v>404</v>
      </c>
      <c r="E311" s="7">
        <v>27</v>
      </c>
      <c r="F311" s="7">
        <v>93</v>
      </c>
      <c r="G311" s="7">
        <v>393</v>
      </c>
      <c r="H311" s="7">
        <v>13</v>
      </c>
      <c r="I311" s="7">
        <v>97</v>
      </c>
      <c r="J311" s="7">
        <v>900</v>
      </c>
      <c r="K311" s="7">
        <v>59</v>
      </c>
      <c r="L311" s="7">
        <v>93</v>
      </c>
      <c r="M311" s="43">
        <v>7.5</v>
      </c>
      <c r="N311" s="43">
        <v>7.63</v>
      </c>
      <c r="O311" s="43">
        <v>1.81</v>
      </c>
      <c r="P311" s="43">
        <v>1.33</v>
      </c>
      <c r="Q311" s="7">
        <v>106</v>
      </c>
      <c r="R311" s="7">
        <v>5.3</v>
      </c>
      <c r="U311" s="7">
        <v>113</v>
      </c>
      <c r="V311" s="7">
        <v>19.5</v>
      </c>
      <c r="W311" s="7"/>
      <c r="X311" s="7">
        <v>11.5</v>
      </c>
      <c r="Y311" s="43">
        <v>4.7</v>
      </c>
      <c r="Z311" s="85"/>
      <c r="AA311" s="7">
        <v>30805</v>
      </c>
      <c r="AB311" s="8">
        <f t="shared" si="141"/>
        <v>1.1145886098849411</v>
      </c>
      <c r="AC311" s="94">
        <f t="shared" si="142"/>
        <v>0.49555555555555558</v>
      </c>
      <c r="AD311" s="95">
        <f t="shared" si="143"/>
        <v>360.36799999999999</v>
      </c>
      <c r="AE311" s="96">
        <f t="shared" si="146"/>
        <v>0.57201269841269842</v>
      </c>
      <c r="AF311" s="97">
        <f t="shared" si="144"/>
        <v>350.55599999999998</v>
      </c>
      <c r="AG311" s="96">
        <f t="shared" si="147"/>
        <v>0.64917777777777774</v>
      </c>
      <c r="AH311" s="142">
        <f t="shared" si="145"/>
        <v>4674.08</v>
      </c>
    </row>
    <row r="312" spans="1:34" x14ac:dyDescent="0.2">
      <c r="A312" s="6" t="s">
        <v>39</v>
      </c>
      <c r="B312" s="7">
        <v>27131</v>
      </c>
      <c r="C312" s="7">
        <v>904</v>
      </c>
      <c r="D312" s="7">
        <v>334</v>
      </c>
      <c r="E312" s="7">
        <v>26</v>
      </c>
      <c r="F312" s="7">
        <v>92</v>
      </c>
      <c r="G312" s="7">
        <v>493</v>
      </c>
      <c r="H312" s="7">
        <v>23</v>
      </c>
      <c r="I312" s="7">
        <v>95</v>
      </c>
      <c r="J312" s="7">
        <v>934</v>
      </c>
      <c r="K312" s="7">
        <v>87</v>
      </c>
      <c r="L312" s="7">
        <v>91</v>
      </c>
      <c r="M312" s="43">
        <v>8.4700000000000006</v>
      </c>
      <c r="N312" s="43">
        <v>7.8</v>
      </c>
      <c r="O312" s="43">
        <v>1.66</v>
      </c>
      <c r="P312" s="43">
        <v>1.21</v>
      </c>
      <c r="Q312" s="7">
        <v>46</v>
      </c>
      <c r="R312" s="7">
        <v>10.9</v>
      </c>
      <c r="U312" s="7">
        <v>66</v>
      </c>
      <c r="V312" s="7">
        <v>28.3</v>
      </c>
      <c r="W312" s="7"/>
      <c r="X312" s="7">
        <v>7.2</v>
      </c>
      <c r="Y312" s="43">
        <v>6</v>
      </c>
      <c r="Z312" s="85"/>
      <c r="AA312" s="7">
        <v>29005</v>
      </c>
      <c r="AB312" s="8">
        <f t="shared" si="141"/>
        <v>1.0690722789429066</v>
      </c>
      <c r="AC312" s="94">
        <f t="shared" si="142"/>
        <v>0.50222222222222224</v>
      </c>
      <c r="AD312" s="95">
        <f t="shared" si="143"/>
        <v>301.93599999999998</v>
      </c>
      <c r="AE312" s="96">
        <f t="shared" si="146"/>
        <v>0.479263492063492</v>
      </c>
      <c r="AF312" s="97">
        <f t="shared" si="144"/>
        <v>445.67200000000003</v>
      </c>
      <c r="AG312" s="96">
        <f t="shared" si="147"/>
        <v>0.82531851851851856</v>
      </c>
      <c r="AH312" s="142">
        <f t="shared" si="145"/>
        <v>5942.293333333334</v>
      </c>
    </row>
    <row r="313" spans="1:34" ht="13.5" thickBot="1" x14ac:dyDescent="0.25">
      <c r="A313" s="6" t="s">
        <v>40</v>
      </c>
      <c r="B313" s="7">
        <v>27312</v>
      </c>
      <c r="C313" s="7">
        <v>881</v>
      </c>
      <c r="D313" s="7">
        <v>582</v>
      </c>
      <c r="E313" s="7">
        <v>32</v>
      </c>
      <c r="F313" s="7">
        <v>93</v>
      </c>
      <c r="G313" s="7">
        <v>503</v>
      </c>
      <c r="H313" s="7">
        <v>37</v>
      </c>
      <c r="I313" s="7">
        <v>93</v>
      </c>
      <c r="J313" s="7">
        <v>1033</v>
      </c>
      <c r="K313" s="7">
        <v>127</v>
      </c>
      <c r="L313" s="7">
        <v>88</v>
      </c>
      <c r="M313" s="43">
        <v>8.4700000000000006</v>
      </c>
      <c r="N313" s="43">
        <v>8.1300000000000008</v>
      </c>
      <c r="O313" s="43">
        <v>1.73</v>
      </c>
      <c r="P313" s="43">
        <v>1.49</v>
      </c>
      <c r="Q313" s="7">
        <v>50</v>
      </c>
      <c r="R313" s="7">
        <v>2.7</v>
      </c>
      <c r="U313" s="7">
        <v>72</v>
      </c>
      <c r="V313" s="7">
        <v>6.5</v>
      </c>
      <c r="W313" s="7"/>
      <c r="X313" s="7">
        <v>10.4</v>
      </c>
      <c r="Y313" s="43">
        <v>1.7</v>
      </c>
      <c r="Z313" s="85"/>
      <c r="AA313" s="7">
        <v>27800</v>
      </c>
      <c r="AB313" s="8">
        <f t="shared" si="141"/>
        <v>1.017867603983597</v>
      </c>
      <c r="AC313" s="94">
        <f t="shared" si="142"/>
        <v>0.48944444444444446</v>
      </c>
      <c r="AD313" s="95">
        <f t="shared" si="143"/>
        <v>512.74199999999996</v>
      </c>
      <c r="AE313" s="96">
        <f t="shared" si="146"/>
        <v>0.81387619047619042</v>
      </c>
      <c r="AF313" s="97">
        <f t="shared" si="144"/>
        <v>443.14299999999997</v>
      </c>
      <c r="AG313" s="96">
        <f t="shared" si="147"/>
        <v>0.82063518518518508</v>
      </c>
      <c r="AH313" s="142">
        <f t="shared" si="145"/>
        <v>5908.5733333333337</v>
      </c>
    </row>
    <row r="314" spans="1:34" ht="13.5" thickTop="1" x14ac:dyDescent="0.2">
      <c r="A314" s="9" t="s">
        <v>116</v>
      </c>
      <c r="B314" s="47">
        <f t="shared" ref="B314:Y314" si="148">SUM(B302:B313)</f>
        <v>358988</v>
      </c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44">
        <f t="shared" si="148"/>
        <v>93.75</v>
      </c>
      <c r="N314" s="44">
        <f t="shared" si="148"/>
        <v>91.169999999999987</v>
      </c>
      <c r="O314" s="44">
        <f t="shared" si="148"/>
        <v>19.579999999999998</v>
      </c>
      <c r="P314" s="44">
        <f t="shared" si="148"/>
        <v>15.500000000000002</v>
      </c>
      <c r="Q314" s="10">
        <f>SUM(Q302:Q313)</f>
        <v>694</v>
      </c>
      <c r="R314" s="10">
        <f>SUM(R302:R313)</f>
        <v>82.000000000000014</v>
      </c>
      <c r="U314" s="10">
        <f t="shared" si="148"/>
        <v>885.4</v>
      </c>
      <c r="V314" s="10">
        <f t="shared" si="148"/>
        <v>292.8</v>
      </c>
      <c r="W314" s="10"/>
      <c r="X314" s="10">
        <f t="shared" si="148"/>
        <v>109.60000000000001</v>
      </c>
      <c r="Y314" s="10">
        <f t="shared" si="148"/>
        <v>60.510000000000005</v>
      </c>
      <c r="Z314" s="2"/>
      <c r="AA314" s="10">
        <f>SUM(AA302:AA313)</f>
        <v>348708</v>
      </c>
      <c r="AB314" s="10">
        <f>SUM(AB302:AB313)</f>
        <v>11.819621612418286</v>
      </c>
      <c r="AC314" s="98"/>
      <c r="AD314" s="99"/>
      <c r="AE314" s="100"/>
      <c r="AF314" s="101"/>
      <c r="AG314" s="100"/>
      <c r="AH314" s="131"/>
    </row>
    <row r="315" spans="1:34" ht="13.5" thickBot="1" x14ac:dyDescent="0.25">
      <c r="A315" s="12" t="s">
        <v>117</v>
      </c>
      <c r="B315" s="146">
        <f>AVERAGE(B302:B313)</f>
        <v>29915.666666666668</v>
      </c>
      <c r="C315" s="13">
        <f t="shared" ref="C315:Y315" si="149">AVERAGE(C302:C313)</f>
        <v>983.83333333333337</v>
      </c>
      <c r="D315" s="13">
        <f t="shared" si="149"/>
        <v>372.33333333333331</v>
      </c>
      <c r="E315" s="13">
        <f>AVERAGE(E302:E313)</f>
        <v>29.5</v>
      </c>
      <c r="F315" s="13">
        <f>AVERAGE(F302:F313)</f>
        <v>90.916666666666671</v>
      </c>
      <c r="G315" s="13">
        <f>AVERAGE(G302:G313)</f>
        <v>360.25</v>
      </c>
      <c r="H315" s="13">
        <f>AVERAGE(H302:H313)</f>
        <v>19</v>
      </c>
      <c r="I315" s="13">
        <f>AVERAGE(I302:I313)</f>
        <v>94.583333333333329</v>
      </c>
      <c r="J315" s="13">
        <f t="shared" si="149"/>
        <v>856.5</v>
      </c>
      <c r="K315" s="13">
        <f>AVERAGE(K302:K313)</f>
        <v>83.833333333333329</v>
      </c>
      <c r="L315" s="13">
        <f>AVERAGE(L302:L313)</f>
        <v>89.833333333333329</v>
      </c>
      <c r="M315" s="18">
        <f t="shared" si="149"/>
        <v>7.8125</v>
      </c>
      <c r="N315" s="18">
        <f t="shared" si="149"/>
        <v>7.5974999999999993</v>
      </c>
      <c r="O315" s="18">
        <f t="shared" si="149"/>
        <v>1.6316666666666666</v>
      </c>
      <c r="P315" s="18">
        <f t="shared" si="149"/>
        <v>1.2916666666666667</v>
      </c>
      <c r="Q315" s="13">
        <f>AVERAGE(Q302:Q313)</f>
        <v>57.833333333333336</v>
      </c>
      <c r="R315" s="13">
        <f>AVERAGE(R302:R313)</f>
        <v>6.8333333333333348</v>
      </c>
      <c r="U315" s="13">
        <f t="shared" si="149"/>
        <v>73.783333333333331</v>
      </c>
      <c r="V315" s="13">
        <f t="shared" si="149"/>
        <v>24.400000000000002</v>
      </c>
      <c r="W315" s="13"/>
      <c r="X315" s="13">
        <f t="shared" si="149"/>
        <v>9.1333333333333346</v>
      </c>
      <c r="Y315" s="13">
        <f t="shared" si="149"/>
        <v>5.0425000000000004</v>
      </c>
      <c r="Z315" s="2"/>
      <c r="AA315" s="13">
        <f>AVERAGE(AA302:AA313)</f>
        <v>29059</v>
      </c>
      <c r="AB315" s="18">
        <f>AVERAGE(AB302:AB313)</f>
        <v>0.98496846770152391</v>
      </c>
      <c r="AC315" s="94">
        <f>C315/$C$2</f>
        <v>0.5465740740740741</v>
      </c>
      <c r="AD315" s="95">
        <f>(C315*D315)/1000</f>
        <v>366.31394444444442</v>
      </c>
      <c r="AE315" s="96">
        <f t="shared" si="146"/>
        <v>0.5814507054673721</v>
      </c>
      <c r="AF315" s="97">
        <f>(C315*G315)/1000</f>
        <v>354.42595833333337</v>
      </c>
      <c r="AG315" s="96">
        <f t="shared" si="147"/>
        <v>0.65634436728395074</v>
      </c>
      <c r="AH315" s="132">
        <f>AVERAGE(AH302:AH313)</f>
        <v>4672.1644444444455</v>
      </c>
    </row>
    <row r="316" spans="1:34" ht="13.5" thickTop="1" x14ac:dyDescent="0.2"/>
    <row r="317" spans="1:34" ht="13.5" thickBot="1" x14ac:dyDescent="0.25"/>
    <row r="318" spans="1:34" ht="13.5" thickTop="1" x14ac:dyDescent="0.2">
      <c r="A318" s="27" t="s">
        <v>5</v>
      </c>
      <c r="B318" s="73" t="s">
        <v>6</v>
      </c>
      <c r="C318" s="73" t="s">
        <v>6</v>
      </c>
      <c r="D318" s="73" t="s">
        <v>49</v>
      </c>
      <c r="E318" s="73" t="s">
        <v>50</v>
      </c>
      <c r="F318" s="45" t="s">
        <v>2</v>
      </c>
      <c r="G318" s="73" t="s">
        <v>51</v>
      </c>
      <c r="H318" s="73" t="s">
        <v>52</v>
      </c>
      <c r="I318" s="45" t="s">
        <v>3</v>
      </c>
      <c r="J318" s="73" t="s">
        <v>53</v>
      </c>
      <c r="K318" s="73" t="s">
        <v>54</v>
      </c>
      <c r="L318" s="45" t="s">
        <v>14</v>
      </c>
      <c r="M318" s="73" t="s">
        <v>75</v>
      </c>
      <c r="N318" s="73" t="s">
        <v>76</v>
      </c>
      <c r="O318" s="73" t="s">
        <v>77</v>
      </c>
      <c r="P318" s="73" t="s">
        <v>78</v>
      </c>
      <c r="Q318" s="73" t="s">
        <v>103</v>
      </c>
      <c r="R318" s="73" t="s">
        <v>104</v>
      </c>
      <c r="U318" s="73" t="s">
        <v>105</v>
      </c>
      <c r="V318" s="73" t="s">
        <v>106</v>
      </c>
      <c r="W318" s="73"/>
      <c r="X318" s="73" t="s">
        <v>107</v>
      </c>
      <c r="Y318" s="73" t="s">
        <v>108</v>
      </c>
      <c r="Z318" s="84"/>
      <c r="AA318" s="28" t="s">
        <v>64</v>
      </c>
      <c r="AB318" s="28" t="s">
        <v>55</v>
      </c>
      <c r="AC318" s="86" t="s">
        <v>16</v>
      </c>
      <c r="AD318" s="87" t="s">
        <v>17</v>
      </c>
      <c r="AE318" s="88" t="s">
        <v>18</v>
      </c>
      <c r="AF318" s="89" t="s">
        <v>16</v>
      </c>
      <c r="AG318" s="88" t="s">
        <v>16</v>
      </c>
      <c r="AH318" s="86" t="s">
        <v>169</v>
      </c>
    </row>
    <row r="319" spans="1:34" ht="13.5" thickBot="1" x14ac:dyDescent="0.25">
      <c r="A319" s="29" t="s">
        <v>118</v>
      </c>
      <c r="B319" s="30" t="s">
        <v>20</v>
      </c>
      <c r="C319" s="31" t="s">
        <v>21</v>
      </c>
      <c r="D319" s="30" t="s">
        <v>57</v>
      </c>
      <c r="E319" s="30" t="s">
        <v>57</v>
      </c>
      <c r="F319" s="46" t="s">
        <v>23</v>
      </c>
      <c r="G319" s="30" t="s">
        <v>57</v>
      </c>
      <c r="H319" s="30" t="s">
        <v>57</v>
      </c>
      <c r="I319" s="46" t="s">
        <v>23</v>
      </c>
      <c r="J319" s="30" t="s">
        <v>57</v>
      </c>
      <c r="K319" s="30" t="s">
        <v>57</v>
      </c>
      <c r="L319" s="46" t="s">
        <v>23</v>
      </c>
      <c r="M319" s="30"/>
      <c r="N319" s="30"/>
      <c r="O319" s="30"/>
      <c r="P319" s="30"/>
      <c r="Q319" s="30"/>
      <c r="R319" s="30"/>
      <c r="U319" s="30"/>
      <c r="V319" s="30"/>
      <c r="W319" s="30"/>
      <c r="X319" s="30"/>
      <c r="Y319" s="30"/>
      <c r="Z319" s="84"/>
      <c r="AA319" s="31" t="s">
        <v>68</v>
      </c>
      <c r="AB319" s="31" t="s">
        <v>24</v>
      </c>
      <c r="AC319" s="90" t="s">
        <v>6</v>
      </c>
      <c r="AD319" s="91" t="s">
        <v>25</v>
      </c>
      <c r="AE319" s="92" t="s">
        <v>26</v>
      </c>
      <c r="AF319" s="93" t="s">
        <v>27</v>
      </c>
      <c r="AG319" s="92" t="s">
        <v>28</v>
      </c>
      <c r="AH319" s="140" t="s">
        <v>170</v>
      </c>
    </row>
    <row r="320" spans="1:34" ht="13.5" thickTop="1" x14ac:dyDescent="0.2">
      <c r="A320" s="6" t="s">
        <v>29</v>
      </c>
      <c r="B320" s="7">
        <v>29083</v>
      </c>
      <c r="C320" s="7">
        <v>938</v>
      </c>
      <c r="D320" s="7">
        <v>301</v>
      </c>
      <c r="E320" s="7">
        <v>36</v>
      </c>
      <c r="F320" s="7">
        <v>88</v>
      </c>
      <c r="G320" s="7">
        <v>555</v>
      </c>
      <c r="H320" s="7">
        <v>28</v>
      </c>
      <c r="I320" s="7">
        <v>95</v>
      </c>
      <c r="J320" s="7">
        <v>1016</v>
      </c>
      <c r="K320" s="7">
        <v>104</v>
      </c>
      <c r="L320" s="7">
        <v>90</v>
      </c>
      <c r="M320" s="43">
        <v>8.2899999999999991</v>
      </c>
      <c r="N320" s="43">
        <v>8.0299999999999994</v>
      </c>
      <c r="O320" s="43">
        <v>1.56</v>
      </c>
      <c r="P320" s="43">
        <v>1.28</v>
      </c>
      <c r="Q320" s="42">
        <v>77</v>
      </c>
      <c r="R320" s="43">
        <v>16.5</v>
      </c>
      <c r="U320" s="42">
        <v>81</v>
      </c>
      <c r="V320" s="43">
        <v>41.5</v>
      </c>
      <c r="W320" s="43"/>
      <c r="X320" s="43">
        <v>9.6</v>
      </c>
      <c r="Y320" s="43">
        <v>6.9</v>
      </c>
      <c r="Z320" s="85"/>
      <c r="AA320" s="7">
        <v>29684</v>
      </c>
      <c r="AB320" s="8">
        <f t="shared" ref="AB320:AB331" si="150">AA320/B320</f>
        <v>1.020664993295052</v>
      </c>
      <c r="AC320" s="94">
        <f t="shared" ref="AC320:AC331" si="151">C320/$C$2</f>
        <v>0.52111111111111108</v>
      </c>
      <c r="AD320" s="95">
        <f t="shared" ref="AD320:AD331" si="152">(C320*D320)/1000</f>
        <v>282.33800000000002</v>
      </c>
      <c r="AE320" s="96">
        <f>(AD320)/$E$3</f>
        <v>0.44815555555555558</v>
      </c>
      <c r="AF320" s="97">
        <f t="shared" ref="AF320:AF331" si="153">(C320*G320)/1000</f>
        <v>520.59</v>
      </c>
      <c r="AG320" s="96">
        <f>(AF320)/$G$3</f>
        <v>0.96405555555555567</v>
      </c>
      <c r="AH320" s="141">
        <f t="shared" ref="AH320:AH331" si="154">(0.8*C320*G320)/60</f>
        <v>6941.2000000000007</v>
      </c>
    </row>
    <row r="321" spans="1:34" x14ac:dyDescent="0.2">
      <c r="A321" s="6" t="s">
        <v>30</v>
      </c>
      <c r="B321" s="7">
        <v>23442</v>
      </c>
      <c r="C321" s="7">
        <v>837</v>
      </c>
      <c r="D321" s="7">
        <v>314</v>
      </c>
      <c r="E321" s="7">
        <v>27</v>
      </c>
      <c r="F321" s="7">
        <v>92</v>
      </c>
      <c r="G321" s="7">
        <v>503</v>
      </c>
      <c r="H321" s="7">
        <v>32</v>
      </c>
      <c r="I321" s="7">
        <v>94</v>
      </c>
      <c r="J321" s="7">
        <v>880</v>
      </c>
      <c r="K321" s="7">
        <v>100</v>
      </c>
      <c r="L321" s="7">
        <v>89</v>
      </c>
      <c r="M321" s="43">
        <v>8.35</v>
      </c>
      <c r="N321" s="43">
        <v>7.44</v>
      </c>
      <c r="O321" s="43">
        <v>1.76</v>
      </c>
      <c r="P321" s="43">
        <v>1.28</v>
      </c>
      <c r="Q321" s="7">
        <v>66</v>
      </c>
      <c r="R321" s="43">
        <v>24.6</v>
      </c>
      <c r="U321" s="7">
        <v>115</v>
      </c>
      <c r="V321" s="43">
        <v>42.9</v>
      </c>
      <c r="W321" s="43"/>
      <c r="X321" s="43">
        <v>9.6</v>
      </c>
      <c r="Y321" s="43">
        <v>7</v>
      </c>
      <c r="Z321" s="85"/>
      <c r="AA321" s="7">
        <v>24865</v>
      </c>
      <c r="AB321" s="8">
        <f t="shared" si="150"/>
        <v>1.0607030116884224</v>
      </c>
      <c r="AC321" s="94">
        <f t="shared" si="151"/>
        <v>0.46500000000000002</v>
      </c>
      <c r="AD321" s="95">
        <f t="shared" si="152"/>
        <v>262.81799999999998</v>
      </c>
      <c r="AE321" s="96">
        <f t="shared" ref="AE321:AE333" si="155">(AD321)/$E$3</f>
        <v>0.41717142857142853</v>
      </c>
      <c r="AF321" s="97">
        <f t="shared" si="153"/>
        <v>421.01100000000002</v>
      </c>
      <c r="AG321" s="96">
        <f t="shared" ref="AG321:AG333" si="156">(AF321)/$G$3</f>
        <v>0.77965000000000007</v>
      </c>
      <c r="AH321" s="142">
        <f t="shared" si="154"/>
        <v>5613.48</v>
      </c>
    </row>
    <row r="322" spans="1:34" x14ac:dyDescent="0.2">
      <c r="A322" s="6" t="s">
        <v>31</v>
      </c>
      <c r="B322" s="7">
        <v>27574</v>
      </c>
      <c r="C322" s="7">
        <v>889</v>
      </c>
      <c r="D322" s="7">
        <v>337</v>
      </c>
      <c r="E322" s="7">
        <v>34</v>
      </c>
      <c r="F322" s="7">
        <v>90</v>
      </c>
      <c r="G322" s="7">
        <v>511</v>
      </c>
      <c r="H322" s="7">
        <v>27</v>
      </c>
      <c r="I322" s="7">
        <v>95</v>
      </c>
      <c r="J322" s="7">
        <v>936</v>
      </c>
      <c r="K322" s="7">
        <v>108</v>
      </c>
      <c r="L322" s="7">
        <v>88</v>
      </c>
      <c r="M322" s="43">
        <v>7.7</v>
      </c>
      <c r="N322" s="43">
        <v>7.2</v>
      </c>
      <c r="O322" s="43">
        <v>1.74</v>
      </c>
      <c r="P322" s="43">
        <v>1.57</v>
      </c>
      <c r="Q322" s="7">
        <v>52</v>
      </c>
      <c r="R322" s="43">
        <v>16.399999999999999</v>
      </c>
      <c r="U322" s="7">
        <v>63</v>
      </c>
      <c r="V322" s="43">
        <v>42</v>
      </c>
      <c r="W322" s="43"/>
      <c r="X322" s="43">
        <v>10.9</v>
      </c>
      <c r="Y322" s="43">
        <v>9</v>
      </c>
      <c r="Z322" s="85"/>
      <c r="AA322" s="7">
        <v>27401</v>
      </c>
      <c r="AB322" s="8">
        <f t="shared" si="150"/>
        <v>0.99372597374338145</v>
      </c>
      <c r="AC322" s="94">
        <f t="shared" si="151"/>
        <v>0.49388888888888888</v>
      </c>
      <c r="AD322" s="95">
        <f t="shared" si="152"/>
        <v>299.59300000000002</v>
      </c>
      <c r="AE322" s="96">
        <f t="shared" si="155"/>
        <v>0.47554444444444449</v>
      </c>
      <c r="AF322" s="97">
        <f t="shared" si="153"/>
        <v>454.279</v>
      </c>
      <c r="AG322" s="96">
        <f t="shared" si="156"/>
        <v>0.8412574074074074</v>
      </c>
      <c r="AH322" s="142">
        <f t="shared" si="154"/>
        <v>6057.0533333333333</v>
      </c>
    </row>
    <row r="323" spans="1:34" x14ac:dyDescent="0.2">
      <c r="A323" s="6" t="s">
        <v>32</v>
      </c>
      <c r="B323" s="7">
        <v>27200</v>
      </c>
      <c r="C323" s="7">
        <v>907</v>
      </c>
      <c r="D323" s="7">
        <v>327</v>
      </c>
      <c r="E323" s="7">
        <v>25</v>
      </c>
      <c r="F323" s="7">
        <v>92</v>
      </c>
      <c r="G323" s="7">
        <v>580</v>
      </c>
      <c r="H323" s="7">
        <v>19</v>
      </c>
      <c r="I323" s="7">
        <v>97</v>
      </c>
      <c r="J323" s="7">
        <v>919</v>
      </c>
      <c r="K323" s="7">
        <v>93</v>
      </c>
      <c r="L323" s="7">
        <v>90</v>
      </c>
      <c r="M323" s="43">
        <v>7.91</v>
      </c>
      <c r="N323" s="43">
        <v>7.72</v>
      </c>
      <c r="O323" s="43">
        <v>1.78</v>
      </c>
      <c r="P323" s="43">
        <v>1.43</v>
      </c>
      <c r="Q323" s="42">
        <v>99</v>
      </c>
      <c r="R323" s="43">
        <v>21.5</v>
      </c>
      <c r="U323" s="7">
        <v>110</v>
      </c>
      <c r="V323" s="43">
        <v>26</v>
      </c>
      <c r="W323" s="43"/>
      <c r="X323" s="43">
        <v>12.3</v>
      </c>
      <c r="Y323" s="43">
        <v>9</v>
      </c>
      <c r="Z323" s="85"/>
      <c r="AA323" s="7">
        <v>24315</v>
      </c>
      <c r="AB323" s="8">
        <f t="shared" si="150"/>
        <v>0.89393382352941175</v>
      </c>
      <c r="AC323" s="94">
        <f t="shared" si="151"/>
        <v>0.50388888888888894</v>
      </c>
      <c r="AD323" s="95">
        <f t="shared" si="152"/>
        <v>296.589</v>
      </c>
      <c r="AE323" s="96">
        <f t="shared" si="155"/>
        <v>0.47077619047619046</v>
      </c>
      <c r="AF323" s="97">
        <f t="shared" si="153"/>
        <v>526.05999999999995</v>
      </c>
      <c r="AG323" s="96">
        <f t="shared" si="156"/>
        <v>0.97418518518518504</v>
      </c>
      <c r="AH323" s="142">
        <f t="shared" si="154"/>
        <v>7014.1333333333332</v>
      </c>
    </row>
    <row r="324" spans="1:34" x14ac:dyDescent="0.2">
      <c r="A324" s="6" t="s">
        <v>33</v>
      </c>
      <c r="B324" s="7">
        <v>28911</v>
      </c>
      <c r="C324" s="7">
        <v>933</v>
      </c>
      <c r="D324" s="7">
        <v>361</v>
      </c>
      <c r="E324" s="7">
        <v>29</v>
      </c>
      <c r="F324" s="7">
        <v>92</v>
      </c>
      <c r="G324" s="7">
        <v>485</v>
      </c>
      <c r="H324" s="7">
        <v>17</v>
      </c>
      <c r="I324" s="7">
        <v>97</v>
      </c>
      <c r="J324" s="7">
        <v>900</v>
      </c>
      <c r="K324" s="7">
        <v>75</v>
      </c>
      <c r="L324" s="7">
        <v>92</v>
      </c>
      <c r="M324" s="43">
        <v>7.99</v>
      </c>
      <c r="N324" s="43">
        <v>7.64</v>
      </c>
      <c r="O324" s="43">
        <v>1.47</v>
      </c>
      <c r="P324" s="43">
        <v>1.32</v>
      </c>
      <c r="Q324" s="7">
        <v>92</v>
      </c>
      <c r="R324" s="43">
        <v>19.600000000000001</v>
      </c>
      <c r="U324" s="7">
        <v>99</v>
      </c>
      <c r="V324" s="43">
        <v>12.1</v>
      </c>
      <c r="W324" s="43"/>
      <c r="X324" s="43">
        <v>12.1</v>
      </c>
      <c r="Y324" s="43">
        <v>9.4</v>
      </c>
      <c r="Z324" s="85"/>
      <c r="AA324" s="7">
        <v>25256</v>
      </c>
      <c r="AB324" s="8">
        <f t="shared" si="150"/>
        <v>0.87357753104354741</v>
      </c>
      <c r="AC324" s="94">
        <f t="shared" si="151"/>
        <v>0.51833333333333331</v>
      </c>
      <c r="AD324" s="95">
        <f t="shared" si="152"/>
        <v>336.81299999999999</v>
      </c>
      <c r="AE324" s="96">
        <f t="shared" si="155"/>
        <v>0.5346238095238095</v>
      </c>
      <c r="AF324" s="97">
        <f t="shared" si="153"/>
        <v>452.505</v>
      </c>
      <c r="AG324" s="96">
        <f t="shared" si="156"/>
        <v>0.83797222222222223</v>
      </c>
      <c r="AH324" s="142">
        <f t="shared" si="154"/>
        <v>6033.4000000000005</v>
      </c>
    </row>
    <row r="325" spans="1:34" x14ac:dyDescent="0.2">
      <c r="A325" s="6" t="s">
        <v>34</v>
      </c>
      <c r="B325" s="7">
        <v>27272</v>
      </c>
      <c r="C325" s="7">
        <v>909</v>
      </c>
      <c r="D325" s="7">
        <v>309</v>
      </c>
      <c r="E325" s="7">
        <v>21</v>
      </c>
      <c r="F325" s="7">
        <v>93</v>
      </c>
      <c r="G325" s="7">
        <v>645</v>
      </c>
      <c r="H325" s="7">
        <v>21</v>
      </c>
      <c r="I325" s="7">
        <v>97</v>
      </c>
      <c r="J325" s="7">
        <v>978</v>
      </c>
      <c r="K325" s="7">
        <v>71</v>
      </c>
      <c r="L325" s="7">
        <v>93</v>
      </c>
      <c r="M325" s="43">
        <v>7.27</v>
      </c>
      <c r="N325" s="43">
        <v>7.39</v>
      </c>
      <c r="O325" s="43">
        <v>0.82</v>
      </c>
      <c r="P325" s="43">
        <v>0.74</v>
      </c>
      <c r="Q325" s="7">
        <v>61</v>
      </c>
      <c r="R325" s="43">
        <v>25.4</v>
      </c>
      <c r="U325" s="7"/>
      <c r="V325" s="43"/>
      <c r="W325" s="43"/>
      <c r="X325" s="43">
        <v>7</v>
      </c>
      <c r="Y325" s="43">
        <v>10.5</v>
      </c>
      <c r="Z325" s="85"/>
      <c r="AA325" s="7">
        <v>23790</v>
      </c>
      <c r="AB325" s="8">
        <f t="shared" si="150"/>
        <v>0.87232326195365206</v>
      </c>
      <c r="AC325" s="94">
        <f t="shared" si="151"/>
        <v>0.505</v>
      </c>
      <c r="AD325" s="95">
        <f t="shared" si="152"/>
        <v>280.88099999999997</v>
      </c>
      <c r="AE325" s="96">
        <f t="shared" si="155"/>
        <v>0.4458428571428571</v>
      </c>
      <c r="AF325" s="97">
        <f t="shared" si="153"/>
        <v>586.30499999999995</v>
      </c>
      <c r="AG325" s="96">
        <f t="shared" si="156"/>
        <v>1.08575</v>
      </c>
      <c r="AH325" s="142">
        <f t="shared" si="154"/>
        <v>7817.4000000000005</v>
      </c>
    </row>
    <row r="326" spans="1:34" x14ac:dyDescent="0.2">
      <c r="A326" s="6" t="s">
        <v>35</v>
      </c>
      <c r="B326" s="7">
        <v>26308</v>
      </c>
      <c r="C326" s="7">
        <v>849</v>
      </c>
      <c r="D326" s="7">
        <v>312</v>
      </c>
      <c r="E326" s="7">
        <v>33</v>
      </c>
      <c r="F326" s="7">
        <v>88</v>
      </c>
      <c r="G326" s="7">
        <v>410</v>
      </c>
      <c r="H326" s="7">
        <v>27</v>
      </c>
      <c r="I326" s="7">
        <v>93</v>
      </c>
      <c r="J326" s="7">
        <v>835</v>
      </c>
      <c r="K326" s="7">
        <v>108</v>
      </c>
      <c r="L326" s="7">
        <v>87</v>
      </c>
      <c r="M326" s="43">
        <v>6.74</v>
      </c>
      <c r="N326" s="43">
        <v>6.86</v>
      </c>
      <c r="O326" s="43">
        <v>0.67</v>
      </c>
      <c r="P326" s="43">
        <v>0.59</v>
      </c>
      <c r="Q326" s="7">
        <v>76</v>
      </c>
      <c r="R326" s="43">
        <v>22.9</v>
      </c>
      <c r="U326" s="7">
        <v>101</v>
      </c>
      <c r="V326" s="43">
        <v>23</v>
      </c>
      <c r="W326" s="43"/>
      <c r="X326" s="43">
        <v>8</v>
      </c>
      <c r="Y326" s="43">
        <v>9.1</v>
      </c>
      <c r="Z326" s="85"/>
      <c r="AA326" s="7">
        <v>28493</v>
      </c>
      <c r="AB326" s="8">
        <f t="shared" si="150"/>
        <v>1.0830545841569104</v>
      </c>
      <c r="AC326" s="94">
        <f t="shared" si="151"/>
        <v>0.47166666666666668</v>
      </c>
      <c r="AD326" s="95">
        <f t="shared" si="152"/>
        <v>264.88799999999998</v>
      </c>
      <c r="AE326" s="96">
        <f t="shared" si="155"/>
        <v>0.42045714285714281</v>
      </c>
      <c r="AF326" s="97">
        <f t="shared" si="153"/>
        <v>348.09</v>
      </c>
      <c r="AG326" s="96">
        <f t="shared" si="156"/>
        <v>0.64461111111111102</v>
      </c>
      <c r="AH326" s="142">
        <f t="shared" si="154"/>
        <v>4641.2</v>
      </c>
    </row>
    <row r="327" spans="1:34" x14ac:dyDescent="0.2">
      <c r="A327" s="6" t="s">
        <v>36</v>
      </c>
      <c r="B327" s="7">
        <v>26296</v>
      </c>
      <c r="C327" s="7">
        <v>848</v>
      </c>
      <c r="D327" s="7">
        <v>293</v>
      </c>
      <c r="E327" s="7">
        <v>44</v>
      </c>
      <c r="F327" s="7">
        <v>83</v>
      </c>
      <c r="G327" s="7">
        <v>499</v>
      </c>
      <c r="H327" s="7">
        <v>31</v>
      </c>
      <c r="I327" s="7">
        <v>93</v>
      </c>
      <c r="J327" s="7">
        <v>951</v>
      </c>
      <c r="K327" s="7">
        <v>95</v>
      </c>
      <c r="L327" s="7">
        <v>89</v>
      </c>
      <c r="M327" s="43">
        <v>6.93</v>
      </c>
      <c r="N327" s="43">
        <v>7.77</v>
      </c>
      <c r="O327" s="43">
        <v>0.79</v>
      </c>
      <c r="P327" s="43">
        <v>0.61</v>
      </c>
      <c r="Q327" s="7">
        <v>73</v>
      </c>
      <c r="R327" s="43">
        <v>12.2</v>
      </c>
      <c r="U327" s="7">
        <v>81</v>
      </c>
      <c r="V327" s="43">
        <v>13.3</v>
      </c>
      <c r="W327" s="43"/>
      <c r="X327" s="43">
        <v>6.8</v>
      </c>
      <c r="Y327" s="43">
        <v>9.1999999999999993</v>
      </c>
      <c r="Z327" s="85"/>
      <c r="AA327" s="7">
        <v>27106</v>
      </c>
      <c r="AB327" s="8">
        <f t="shared" si="150"/>
        <v>1.0308031639793125</v>
      </c>
      <c r="AC327" s="94">
        <f t="shared" si="151"/>
        <v>0.47111111111111109</v>
      </c>
      <c r="AD327" s="95">
        <f t="shared" si="152"/>
        <v>248.464</v>
      </c>
      <c r="AE327" s="96">
        <f t="shared" si="155"/>
        <v>0.39438730158730156</v>
      </c>
      <c r="AF327" s="97">
        <f t="shared" si="153"/>
        <v>423.15199999999999</v>
      </c>
      <c r="AG327" s="96">
        <f t="shared" si="156"/>
        <v>0.78361481481481476</v>
      </c>
      <c r="AH327" s="142">
        <f t="shared" si="154"/>
        <v>5642.0266666666676</v>
      </c>
    </row>
    <row r="328" spans="1:34" x14ac:dyDescent="0.2">
      <c r="A328" s="6" t="s">
        <v>37</v>
      </c>
      <c r="B328" s="7">
        <v>29053</v>
      </c>
      <c r="C328" s="7">
        <v>968</v>
      </c>
      <c r="D328" s="7">
        <v>276</v>
      </c>
      <c r="E328" s="7">
        <v>35</v>
      </c>
      <c r="F328" s="7">
        <v>86</v>
      </c>
      <c r="G328" s="7">
        <v>495</v>
      </c>
      <c r="H328" s="7">
        <v>25</v>
      </c>
      <c r="I328" s="7">
        <v>95</v>
      </c>
      <c r="J328" s="7">
        <v>825</v>
      </c>
      <c r="K328" s="7">
        <v>84</v>
      </c>
      <c r="L328" s="7">
        <v>90</v>
      </c>
      <c r="M328" s="43">
        <v>7.32</v>
      </c>
      <c r="N328" s="43">
        <v>7.55</v>
      </c>
      <c r="O328" s="43">
        <v>0.8</v>
      </c>
      <c r="P328" s="43">
        <v>0.62</v>
      </c>
      <c r="Q328" s="7">
        <v>54</v>
      </c>
      <c r="R328" s="43">
        <v>8.6</v>
      </c>
      <c r="U328" s="7">
        <v>76</v>
      </c>
      <c r="V328" s="43">
        <v>15.3</v>
      </c>
      <c r="W328" s="43"/>
      <c r="X328" s="43">
        <v>7.8</v>
      </c>
      <c r="Y328" s="43">
        <v>6.8</v>
      </c>
      <c r="Z328" s="85"/>
      <c r="AA328" s="7">
        <v>29305</v>
      </c>
      <c r="AB328" s="8">
        <f t="shared" si="150"/>
        <v>1.008673803049599</v>
      </c>
      <c r="AC328" s="94">
        <f t="shared" si="151"/>
        <v>0.5377777777777778</v>
      </c>
      <c r="AD328" s="95">
        <f t="shared" si="152"/>
        <v>267.16800000000001</v>
      </c>
      <c r="AE328" s="96">
        <f t="shared" si="155"/>
        <v>0.4240761904761905</v>
      </c>
      <c r="AF328" s="97">
        <f t="shared" si="153"/>
        <v>479.16</v>
      </c>
      <c r="AG328" s="96">
        <f t="shared" si="156"/>
        <v>0.88733333333333342</v>
      </c>
      <c r="AH328" s="142">
        <f t="shared" si="154"/>
        <v>6388.8000000000011</v>
      </c>
    </row>
    <row r="329" spans="1:34" x14ac:dyDescent="0.2">
      <c r="A329" s="6" t="s">
        <v>38</v>
      </c>
      <c r="B329" s="7">
        <v>29530</v>
      </c>
      <c r="C329" s="7">
        <v>953</v>
      </c>
      <c r="D329" s="7">
        <v>400</v>
      </c>
      <c r="E329" s="7">
        <v>29</v>
      </c>
      <c r="F329" s="7">
        <v>91</v>
      </c>
      <c r="G329" s="7">
        <v>558</v>
      </c>
      <c r="H329" s="7">
        <v>17</v>
      </c>
      <c r="I329" s="7">
        <v>97</v>
      </c>
      <c r="J329" s="7">
        <v>934</v>
      </c>
      <c r="K329" s="7">
        <v>82</v>
      </c>
      <c r="L329" s="7">
        <v>91</v>
      </c>
      <c r="M329" s="43">
        <v>7.29</v>
      </c>
      <c r="N329" s="43">
        <v>7.42</v>
      </c>
      <c r="O329" s="43">
        <v>1.01</v>
      </c>
      <c r="P329" s="43">
        <v>0.78</v>
      </c>
      <c r="Q329" s="7">
        <v>109</v>
      </c>
      <c r="R329" s="43">
        <v>31.5</v>
      </c>
      <c r="U329" s="7">
        <v>120</v>
      </c>
      <c r="V329" s="43">
        <v>44.3</v>
      </c>
      <c r="W329" s="43"/>
      <c r="X329" s="43">
        <v>11.9</v>
      </c>
      <c r="Y329" s="43">
        <v>8</v>
      </c>
      <c r="Z329" s="85"/>
      <c r="AA329" s="7">
        <v>32829</v>
      </c>
      <c r="AB329" s="8">
        <f t="shared" si="150"/>
        <v>1.1117168980697596</v>
      </c>
      <c r="AC329" s="94">
        <f t="shared" si="151"/>
        <v>0.5294444444444445</v>
      </c>
      <c r="AD329" s="95">
        <f t="shared" si="152"/>
        <v>381.2</v>
      </c>
      <c r="AE329" s="96">
        <f t="shared" si="155"/>
        <v>0.60507936507936511</v>
      </c>
      <c r="AF329" s="97">
        <f t="shared" si="153"/>
        <v>531.774</v>
      </c>
      <c r="AG329" s="96">
        <f t="shared" si="156"/>
        <v>0.98476666666666668</v>
      </c>
      <c r="AH329" s="142">
        <f t="shared" si="154"/>
        <v>7090.3200000000015</v>
      </c>
    </row>
    <row r="330" spans="1:34" x14ac:dyDescent="0.2">
      <c r="A330" s="6" t="s">
        <v>39</v>
      </c>
      <c r="B330" s="7">
        <v>30919</v>
      </c>
      <c r="C330" s="7">
        <v>1031</v>
      </c>
      <c r="D330" s="7">
        <v>303</v>
      </c>
      <c r="E330" s="7">
        <v>26</v>
      </c>
      <c r="F330" s="7">
        <v>92</v>
      </c>
      <c r="G330" s="7">
        <v>540</v>
      </c>
      <c r="H330" s="7">
        <v>23</v>
      </c>
      <c r="I330" s="7">
        <v>96</v>
      </c>
      <c r="J330" s="7">
        <v>854</v>
      </c>
      <c r="K330" s="7">
        <v>85</v>
      </c>
      <c r="L330" s="7">
        <v>90</v>
      </c>
      <c r="M330" s="43">
        <v>7.1</v>
      </c>
      <c r="N330" s="43">
        <v>7.35</v>
      </c>
      <c r="O330" s="43">
        <v>0.87</v>
      </c>
      <c r="P330" s="43">
        <v>0.66</v>
      </c>
      <c r="Q330" s="7">
        <v>71</v>
      </c>
      <c r="R330" s="43">
        <v>0.8</v>
      </c>
      <c r="U330" s="7">
        <v>73</v>
      </c>
      <c r="V330" s="43">
        <v>19.600000000000001</v>
      </c>
      <c r="W330" s="43"/>
      <c r="X330" s="43">
        <v>9.3000000000000007</v>
      </c>
      <c r="Y330" s="43">
        <v>3.4</v>
      </c>
      <c r="Z330" s="85"/>
      <c r="AA330" s="7">
        <v>27349</v>
      </c>
      <c r="AB330" s="8">
        <f t="shared" si="150"/>
        <v>0.8845370160742585</v>
      </c>
      <c r="AC330" s="94">
        <f t="shared" si="151"/>
        <v>0.57277777777777783</v>
      </c>
      <c r="AD330" s="95">
        <f t="shared" si="152"/>
        <v>312.39299999999997</v>
      </c>
      <c r="AE330" s="96">
        <f t="shared" si="155"/>
        <v>0.49586190476190473</v>
      </c>
      <c r="AF330" s="97">
        <f t="shared" si="153"/>
        <v>556.74</v>
      </c>
      <c r="AG330" s="96">
        <f t="shared" si="156"/>
        <v>1.0309999999999999</v>
      </c>
      <c r="AH330" s="142">
        <f t="shared" si="154"/>
        <v>7423.2000000000007</v>
      </c>
    </row>
    <row r="331" spans="1:34" ht="13.5" thickBot="1" x14ac:dyDescent="0.25">
      <c r="A331" s="6" t="s">
        <v>40</v>
      </c>
      <c r="B331" s="7">
        <v>29812</v>
      </c>
      <c r="C331" s="7">
        <v>962</v>
      </c>
      <c r="D331" s="7">
        <v>246</v>
      </c>
      <c r="E331" s="7">
        <v>6</v>
      </c>
      <c r="F331" s="7">
        <v>97</v>
      </c>
      <c r="G331" s="7">
        <v>495</v>
      </c>
      <c r="H331" s="7">
        <v>10</v>
      </c>
      <c r="I331" s="7">
        <v>98</v>
      </c>
      <c r="J331" s="7">
        <v>894</v>
      </c>
      <c r="K331" s="7">
        <v>41</v>
      </c>
      <c r="L331" s="7">
        <v>95</v>
      </c>
      <c r="M331" s="43">
        <v>7.96</v>
      </c>
      <c r="N331" s="43">
        <v>7.2</v>
      </c>
      <c r="O331" s="43">
        <v>0.96</v>
      </c>
      <c r="P331" s="43">
        <v>0.67</v>
      </c>
      <c r="Q331" s="7">
        <v>51</v>
      </c>
      <c r="R331" s="43">
        <v>0.5</v>
      </c>
      <c r="U331" s="7">
        <v>55</v>
      </c>
      <c r="V331" s="43">
        <v>17.399999999999999</v>
      </c>
      <c r="W331" s="43"/>
      <c r="X331" s="43">
        <v>7.6</v>
      </c>
      <c r="Y331" s="43">
        <v>3.8</v>
      </c>
      <c r="Z331" s="85"/>
      <c r="AA331" s="7">
        <v>29294</v>
      </c>
      <c r="AB331" s="8">
        <f t="shared" si="150"/>
        <v>0.98262444653159797</v>
      </c>
      <c r="AC331" s="94">
        <f t="shared" si="151"/>
        <v>0.5344444444444445</v>
      </c>
      <c r="AD331" s="95">
        <f t="shared" si="152"/>
        <v>236.65199999999999</v>
      </c>
      <c r="AE331" s="96">
        <f t="shared" si="155"/>
        <v>0.37563809523809522</v>
      </c>
      <c r="AF331" s="97">
        <f t="shared" si="153"/>
        <v>476.19</v>
      </c>
      <c r="AG331" s="96">
        <f t="shared" si="156"/>
        <v>0.88183333333333336</v>
      </c>
      <c r="AH331" s="142">
        <f t="shared" si="154"/>
        <v>6349.2</v>
      </c>
    </row>
    <row r="332" spans="1:34" ht="13.5" thickTop="1" x14ac:dyDescent="0.2">
      <c r="A332" s="9" t="s">
        <v>119</v>
      </c>
      <c r="B332" s="47">
        <f>SUM(B320:B331)</f>
        <v>335400</v>
      </c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44"/>
      <c r="N332" s="44"/>
      <c r="O332" s="44"/>
      <c r="P332" s="44"/>
      <c r="Q332" s="10"/>
      <c r="R332" s="10"/>
      <c r="U332" s="10"/>
      <c r="V332" s="10"/>
      <c r="W332" s="10"/>
      <c r="X332" s="10"/>
      <c r="Y332" s="10"/>
      <c r="Z332" s="2"/>
      <c r="AA332" s="47">
        <f>SUM(AA320:AA331)</f>
        <v>329687</v>
      </c>
      <c r="AB332" s="10"/>
      <c r="AC332" s="98"/>
      <c r="AD332" s="99"/>
      <c r="AE332" s="100"/>
      <c r="AF332" s="101"/>
      <c r="AG332" s="100"/>
      <c r="AH332" s="131"/>
    </row>
    <row r="333" spans="1:34" ht="13.5" thickBot="1" x14ac:dyDescent="0.25">
      <c r="A333" s="12" t="s">
        <v>120</v>
      </c>
      <c r="B333" s="146">
        <f>AVERAGE(B320:B331)</f>
        <v>27950</v>
      </c>
      <c r="C333" s="13">
        <f t="shared" ref="C333:Y333" si="157">AVERAGE(C320:C331)</f>
        <v>918.66666666666663</v>
      </c>
      <c r="D333" s="13">
        <f t="shared" si="157"/>
        <v>314.91666666666669</v>
      </c>
      <c r="E333" s="13">
        <f>AVERAGE(E320:E331)</f>
        <v>28.75</v>
      </c>
      <c r="F333" s="13">
        <f>AVERAGE(F320:F331)</f>
        <v>90.333333333333329</v>
      </c>
      <c r="G333" s="13">
        <f>AVERAGE(G320:G331)</f>
        <v>523</v>
      </c>
      <c r="H333" s="13">
        <f>AVERAGE(H320:H331)</f>
        <v>23.083333333333332</v>
      </c>
      <c r="I333" s="13">
        <f>AVERAGE(I320:I331)</f>
        <v>95.583333333333329</v>
      </c>
      <c r="J333" s="13">
        <f t="shared" si="157"/>
        <v>910.16666666666663</v>
      </c>
      <c r="K333" s="13">
        <f>AVERAGE(K320:K331)</f>
        <v>87.166666666666671</v>
      </c>
      <c r="L333" s="13">
        <f>AVERAGE(L320:L331)</f>
        <v>90.333333333333329</v>
      </c>
      <c r="M333" s="18">
        <f t="shared" si="157"/>
        <v>7.5708333333333329</v>
      </c>
      <c r="N333" s="18">
        <f t="shared" si="157"/>
        <v>7.4641666666666664</v>
      </c>
      <c r="O333" s="18">
        <f t="shared" si="157"/>
        <v>1.1858333333333333</v>
      </c>
      <c r="P333" s="18">
        <f t="shared" si="157"/>
        <v>0.96249999999999991</v>
      </c>
      <c r="Q333" s="13">
        <f>AVERAGE(Q320:Q331)</f>
        <v>73.416666666666671</v>
      </c>
      <c r="R333" s="13">
        <f>AVERAGE(R320:R331)</f>
        <v>16.708333333333332</v>
      </c>
      <c r="U333" s="13">
        <f t="shared" si="157"/>
        <v>88.545454545454547</v>
      </c>
      <c r="V333" s="13">
        <f t="shared" si="157"/>
        <v>27.036363636363639</v>
      </c>
      <c r="W333" s="13"/>
      <c r="X333" s="13">
        <f t="shared" si="157"/>
        <v>9.4083333333333332</v>
      </c>
      <c r="Y333" s="13">
        <f t="shared" si="157"/>
        <v>7.6749999999999998</v>
      </c>
      <c r="Z333" s="2"/>
      <c r="AA333" s="13">
        <f>AVERAGE(AA320:AA331)</f>
        <v>27473.916666666668</v>
      </c>
      <c r="AB333" s="18">
        <f>AVERAGE(AB320:AB331)</f>
        <v>0.98469487559290891</v>
      </c>
      <c r="AC333" s="94">
        <f>C333/$C$2</f>
        <v>0.51037037037037036</v>
      </c>
      <c r="AD333" s="95">
        <f>(C333*D333)/1000</f>
        <v>289.30344444444444</v>
      </c>
      <c r="AE333" s="96">
        <f t="shared" si="155"/>
        <v>0.45921181657848326</v>
      </c>
      <c r="AF333" s="97">
        <f>(C333*G333)/1000</f>
        <v>480.46266666666662</v>
      </c>
      <c r="AG333" s="96">
        <f t="shared" si="156"/>
        <v>0.88974567901234558</v>
      </c>
      <c r="AH333" s="132">
        <f>AVERAGE(AH320:AH331)</f>
        <v>6417.6177777777775</v>
      </c>
    </row>
    <row r="334" spans="1:34" ht="13.5" thickTop="1" x14ac:dyDescent="0.2"/>
    <row r="335" spans="1:34" ht="13.5" thickBot="1" x14ac:dyDescent="0.25"/>
    <row r="336" spans="1:34" ht="13.5" thickTop="1" x14ac:dyDescent="0.2">
      <c r="A336" s="27" t="s">
        <v>5</v>
      </c>
      <c r="B336" s="73" t="s">
        <v>6</v>
      </c>
      <c r="C336" s="73" t="s">
        <v>6</v>
      </c>
      <c r="D336" s="73" t="s">
        <v>49</v>
      </c>
      <c r="E336" s="73" t="s">
        <v>50</v>
      </c>
      <c r="F336" s="45" t="s">
        <v>2</v>
      </c>
      <c r="G336" s="73" t="s">
        <v>51</v>
      </c>
      <c r="H336" s="73" t="s">
        <v>52</v>
      </c>
      <c r="I336" s="45" t="s">
        <v>3</v>
      </c>
      <c r="J336" s="73" t="s">
        <v>53</v>
      </c>
      <c r="K336" s="73" t="s">
        <v>54</v>
      </c>
      <c r="L336" s="45" t="s">
        <v>14</v>
      </c>
      <c r="M336" s="73" t="s">
        <v>75</v>
      </c>
      <c r="N336" s="73" t="s">
        <v>76</v>
      </c>
      <c r="O336" s="73" t="s">
        <v>77</v>
      </c>
      <c r="P336" s="73" t="s">
        <v>78</v>
      </c>
      <c r="Q336" s="73" t="s">
        <v>103</v>
      </c>
      <c r="R336" s="73" t="s">
        <v>104</v>
      </c>
      <c r="U336" s="73" t="s">
        <v>105</v>
      </c>
      <c r="V336" s="73" t="s">
        <v>106</v>
      </c>
      <c r="W336" s="73"/>
      <c r="X336" s="73" t="s">
        <v>107</v>
      </c>
      <c r="Y336" s="73" t="s">
        <v>108</v>
      </c>
      <c r="Z336" s="84"/>
      <c r="AA336" s="28" t="s">
        <v>64</v>
      </c>
      <c r="AB336" s="28" t="s">
        <v>55</v>
      </c>
      <c r="AC336" s="86" t="s">
        <v>16</v>
      </c>
      <c r="AD336" s="87" t="s">
        <v>17</v>
      </c>
      <c r="AE336" s="88" t="s">
        <v>18</v>
      </c>
      <c r="AF336" s="89" t="s">
        <v>16</v>
      </c>
      <c r="AG336" s="88" t="s">
        <v>16</v>
      </c>
      <c r="AH336" s="86" t="s">
        <v>169</v>
      </c>
    </row>
    <row r="337" spans="1:34" ht="13.5" thickBot="1" x14ac:dyDescent="0.25">
      <c r="A337" s="29" t="s">
        <v>121</v>
      </c>
      <c r="B337" s="30" t="s">
        <v>20</v>
      </c>
      <c r="C337" s="31" t="s">
        <v>21</v>
      </c>
      <c r="D337" s="30" t="s">
        <v>57</v>
      </c>
      <c r="E337" s="30" t="s">
        <v>57</v>
      </c>
      <c r="F337" s="46" t="s">
        <v>23</v>
      </c>
      <c r="G337" s="30" t="s">
        <v>57</v>
      </c>
      <c r="H337" s="30" t="s">
        <v>57</v>
      </c>
      <c r="I337" s="46" t="s">
        <v>23</v>
      </c>
      <c r="J337" s="30" t="s">
        <v>57</v>
      </c>
      <c r="K337" s="30" t="s">
        <v>57</v>
      </c>
      <c r="L337" s="46" t="s">
        <v>23</v>
      </c>
      <c r="M337" s="30"/>
      <c r="N337" s="30"/>
      <c r="O337" s="30"/>
      <c r="P337" s="30"/>
      <c r="Q337" s="30"/>
      <c r="R337" s="30"/>
      <c r="U337" s="30"/>
      <c r="V337" s="30"/>
      <c r="W337" s="30"/>
      <c r="X337" s="30"/>
      <c r="Y337" s="30"/>
      <c r="Z337" s="84"/>
      <c r="AA337" s="31" t="s">
        <v>68</v>
      </c>
      <c r="AB337" s="31" t="s">
        <v>24</v>
      </c>
      <c r="AC337" s="90" t="s">
        <v>6</v>
      </c>
      <c r="AD337" s="91" t="s">
        <v>25</v>
      </c>
      <c r="AE337" s="92" t="s">
        <v>26</v>
      </c>
      <c r="AF337" s="93" t="s">
        <v>27</v>
      </c>
      <c r="AG337" s="92" t="s">
        <v>28</v>
      </c>
      <c r="AH337" s="140" t="s">
        <v>170</v>
      </c>
    </row>
    <row r="338" spans="1:34" ht="13.5" thickTop="1" x14ac:dyDescent="0.2">
      <c r="A338" s="6" t="s">
        <v>29</v>
      </c>
      <c r="B338" s="7">
        <v>28661</v>
      </c>
      <c r="C338" s="7">
        <v>925</v>
      </c>
      <c r="D338" s="7">
        <v>316</v>
      </c>
      <c r="E338" s="7">
        <v>7</v>
      </c>
      <c r="F338" s="7">
        <v>98</v>
      </c>
      <c r="G338" s="7">
        <v>469</v>
      </c>
      <c r="H338" s="7">
        <v>14</v>
      </c>
      <c r="I338" s="7">
        <v>97</v>
      </c>
      <c r="J338" s="7">
        <v>961</v>
      </c>
      <c r="K338" s="7">
        <v>42</v>
      </c>
      <c r="L338" s="7">
        <v>95</v>
      </c>
      <c r="M338" s="43">
        <v>7.48</v>
      </c>
      <c r="N338" s="43">
        <v>7.36</v>
      </c>
      <c r="O338" s="43">
        <v>1.06</v>
      </c>
      <c r="P338" s="43">
        <v>0.76</v>
      </c>
      <c r="Q338" s="42">
        <v>77</v>
      </c>
      <c r="R338" s="43">
        <v>4.4000000000000004</v>
      </c>
      <c r="U338" s="42">
        <v>92</v>
      </c>
      <c r="V338" s="43">
        <v>22.4</v>
      </c>
      <c r="W338" s="43"/>
      <c r="X338" s="43">
        <v>9.9</v>
      </c>
      <c r="Y338" s="43">
        <v>6.7</v>
      </c>
      <c r="Z338" s="85"/>
      <c r="AA338" s="7">
        <v>27519</v>
      </c>
      <c r="AB338" s="8">
        <f t="shared" ref="AB338:AB349" si="158">AA338/B338</f>
        <v>0.96015491434353306</v>
      </c>
      <c r="AC338" s="94">
        <f t="shared" ref="AC338:AC349" si="159">C338/$C$2</f>
        <v>0.51388888888888884</v>
      </c>
      <c r="AD338" s="95">
        <f t="shared" ref="AD338:AD349" si="160">(C338*D338)/1000</f>
        <v>292.3</v>
      </c>
      <c r="AE338" s="96">
        <f>(AD338)/$E$3</f>
        <v>0.46396825396825397</v>
      </c>
      <c r="AF338" s="97">
        <f t="shared" ref="AF338:AF349" si="161">(C338*G338)/1000</f>
        <v>433.82499999999999</v>
      </c>
      <c r="AG338" s="96">
        <f>(AF338)/$G$3</f>
        <v>0.80337962962962961</v>
      </c>
      <c r="AH338" s="141">
        <f t="shared" ref="AH338:AH349" si="162">(0.8*C338*G338)/60</f>
        <v>5784.333333333333</v>
      </c>
    </row>
    <row r="339" spans="1:34" x14ac:dyDescent="0.2">
      <c r="A339" s="6" t="s">
        <v>30</v>
      </c>
      <c r="B339" s="7">
        <v>25283</v>
      </c>
      <c r="C339" s="7">
        <v>903</v>
      </c>
      <c r="D339" s="7">
        <v>336</v>
      </c>
      <c r="E339" s="7">
        <v>9</v>
      </c>
      <c r="F339" s="7">
        <v>97</v>
      </c>
      <c r="G339" s="7">
        <v>527</v>
      </c>
      <c r="H339" s="7">
        <v>11</v>
      </c>
      <c r="I339" s="7">
        <v>98</v>
      </c>
      <c r="J339" s="7">
        <v>1006</v>
      </c>
      <c r="K339" s="7">
        <v>48</v>
      </c>
      <c r="L339" s="7">
        <v>95</v>
      </c>
      <c r="M339" s="43">
        <v>7.88</v>
      </c>
      <c r="N339" s="43">
        <v>7.4</v>
      </c>
      <c r="O339" s="43">
        <v>0.97</v>
      </c>
      <c r="P339" s="43">
        <v>0.66</v>
      </c>
      <c r="Q339" s="7">
        <v>84</v>
      </c>
      <c r="R339" s="43">
        <v>10.3</v>
      </c>
      <c r="U339" s="7">
        <v>101</v>
      </c>
      <c r="V339" s="43">
        <v>28</v>
      </c>
      <c r="W339" s="43"/>
      <c r="X339" s="43">
        <v>11</v>
      </c>
      <c r="Y339" s="43">
        <v>5.9</v>
      </c>
      <c r="Z339" s="85"/>
      <c r="AA339" s="7">
        <v>25709</v>
      </c>
      <c r="AB339" s="8">
        <f t="shared" si="158"/>
        <v>1.0168492663054227</v>
      </c>
      <c r="AC339" s="94">
        <f t="shared" si="159"/>
        <v>0.50166666666666671</v>
      </c>
      <c r="AD339" s="95">
        <f t="shared" si="160"/>
        <v>303.40800000000002</v>
      </c>
      <c r="AE339" s="96">
        <f t="shared" ref="AE339:AE351" si="163">(AD339)/$E$3</f>
        <v>0.48160000000000003</v>
      </c>
      <c r="AF339" s="97">
        <f t="shared" si="161"/>
        <v>475.88099999999997</v>
      </c>
      <c r="AG339" s="96">
        <f t="shared" ref="AG339:AG351" si="164">(AF339)/$G$3</f>
        <v>0.88126111111111105</v>
      </c>
      <c r="AH339" s="142">
        <f t="shared" si="162"/>
        <v>6345.0800000000008</v>
      </c>
    </row>
    <row r="340" spans="1:34" x14ac:dyDescent="0.2">
      <c r="A340" s="6" t="s">
        <v>31</v>
      </c>
      <c r="B340" s="7">
        <v>31811</v>
      </c>
      <c r="C340" s="7">
        <v>1026</v>
      </c>
      <c r="D340" s="7">
        <v>327</v>
      </c>
      <c r="E340" s="7">
        <v>28</v>
      </c>
      <c r="F340" s="7">
        <v>91</v>
      </c>
      <c r="G340" s="7">
        <v>449</v>
      </c>
      <c r="H340" s="7">
        <v>20</v>
      </c>
      <c r="I340" s="7">
        <v>95</v>
      </c>
      <c r="J340" s="7">
        <v>944</v>
      </c>
      <c r="K340" s="7">
        <v>75</v>
      </c>
      <c r="L340" s="7">
        <v>92</v>
      </c>
      <c r="M340" s="43">
        <v>7.63</v>
      </c>
      <c r="N340" s="43">
        <v>7.62</v>
      </c>
      <c r="O340" s="43">
        <v>0.78</v>
      </c>
      <c r="P340" s="43">
        <v>0.56000000000000005</v>
      </c>
      <c r="Q340" s="7">
        <v>62</v>
      </c>
      <c r="R340" s="43">
        <v>5.9</v>
      </c>
      <c r="U340" s="7">
        <v>77</v>
      </c>
      <c r="V340" s="43">
        <v>33.1</v>
      </c>
      <c r="W340" s="43"/>
      <c r="X340" s="43">
        <v>9.8000000000000007</v>
      </c>
      <c r="Y340" s="43">
        <v>6</v>
      </c>
      <c r="Z340" s="85"/>
      <c r="AA340" s="7">
        <v>28249</v>
      </c>
      <c r="AB340" s="8">
        <f t="shared" si="158"/>
        <v>0.88802615447486721</v>
      </c>
      <c r="AC340" s="94">
        <f t="shared" si="159"/>
        <v>0.56999999999999995</v>
      </c>
      <c r="AD340" s="95">
        <f t="shared" si="160"/>
        <v>335.50200000000001</v>
      </c>
      <c r="AE340" s="96">
        <f t="shared" si="163"/>
        <v>0.53254285714285721</v>
      </c>
      <c r="AF340" s="97">
        <f t="shared" si="161"/>
        <v>460.67399999999998</v>
      </c>
      <c r="AG340" s="96">
        <f t="shared" si="164"/>
        <v>0.85309999999999997</v>
      </c>
      <c r="AH340" s="142">
        <f t="shared" si="162"/>
        <v>6142.3200000000006</v>
      </c>
    </row>
    <row r="341" spans="1:34" x14ac:dyDescent="0.2">
      <c r="A341" s="6" t="s">
        <v>32</v>
      </c>
      <c r="B341" s="7">
        <v>28664</v>
      </c>
      <c r="C341" s="7">
        <v>955</v>
      </c>
      <c r="D341" s="7">
        <v>308</v>
      </c>
      <c r="E341" s="7">
        <v>29</v>
      </c>
      <c r="F341" s="7">
        <v>90</v>
      </c>
      <c r="G341" s="7">
        <v>456</v>
      </c>
      <c r="H341" s="7">
        <v>20</v>
      </c>
      <c r="I341" s="7">
        <v>95</v>
      </c>
      <c r="J341" s="7">
        <v>926</v>
      </c>
      <c r="K341" s="7">
        <v>67</v>
      </c>
      <c r="L341" s="7">
        <v>92</v>
      </c>
      <c r="M341" s="43">
        <v>7.44</v>
      </c>
      <c r="N341" s="43">
        <v>7.39</v>
      </c>
      <c r="O341" s="43">
        <v>0.75</v>
      </c>
      <c r="P341" s="43">
        <v>0.71</v>
      </c>
      <c r="Q341" s="42">
        <v>47</v>
      </c>
      <c r="R341" s="43">
        <v>9.6</v>
      </c>
      <c r="U341" s="7">
        <v>56</v>
      </c>
      <c r="V341" s="43">
        <v>22.7</v>
      </c>
      <c r="W341" s="43"/>
      <c r="X341" s="43">
        <v>8.1</v>
      </c>
      <c r="Y341" s="43">
        <v>5.0999999999999996</v>
      </c>
      <c r="Z341" s="85"/>
      <c r="AA341" s="7">
        <v>26584</v>
      </c>
      <c r="AB341" s="8">
        <f t="shared" si="158"/>
        <v>0.92743511024281333</v>
      </c>
      <c r="AC341" s="94">
        <f t="shared" si="159"/>
        <v>0.53055555555555556</v>
      </c>
      <c r="AD341" s="95">
        <f t="shared" si="160"/>
        <v>294.14</v>
      </c>
      <c r="AE341" s="96">
        <f t="shared" si="163"/>
        <v>0.46688888888888885</v>
      </c>
      <c r="AF341" s="97">
        <f t="shared" si="161"/>
        <v>435.48</v>
      </c>
      <c r="AG341" s="96">
        <f t="shared" si="164"/>
        <v>0.80644444444444452</v>
      </c>
      <c r="AH341" s="142">
        <f t="shared" si="162"/>
        <v>5806.4</v>
      </c>
    </row>
    <row r="342" spans="1:34" x14ac:dyDescent="0.2">
      <c r="A342" s="6" t="s">
        <v>33</v>
      </c>
      <c r="B342" s="7">
        <v>29712</v>
      </c>
      <c r="C342" s="7">
        <v>958</v>
      </c>
      <c r="D342" s="7">
        <v>338</v>
      </c>
      <c r="E342" s="7">
        <v>32</v>
      </c>
      <c r="F342" s="7">
        <v>90</v>
      </c>
      <c r="G342" s="7">
        <v>535</v>
      </c>
      <c r="H342" s="7">
        <v>29</v>
      </c>
      <c r="I342" s="7">
        <v>94</v>
      </c>
      <c r="J342" s="7">
        <v>854</v>
      </c>
      <c r="K342" s="7">
        <v>100</v>
      </c>
      <c r="L342" s="7">
        <v>88</v>
      </c>
      <c r="M342" s="43">
        <v>7.62</v>
      </c>
      <c r="N342" s="43">
        <v>7.53</v>
      </c>
      <c r="O342" s="43">
        <v>0.86</v>
      </c>
      <c r="P342" s="43">
        <v>0.66</v>
      </c>
      <c r="Q342" s="7">
        <v>71</v>
      </c>
      <c r="R342" s="43">
        <v>28.3</v>
      </c>
      <c r="U342" s="7">
        <v>77</v>
      </c>
      <c r="V342" s="43">
        <v>39.5</v>
      </c>
      <c r="W342" s="43"/>
      <c r="X342" s="43">
        <v>10.1</v>
      </c>
      <c r="Y342" s="43">
        <v>6.9</v>
      </c>
      <c r="Z342" s="85"/>
      <c r="AA342" s="7">
        <v>26882</v>
      </c>
      <c r="AB342" s="8">
        <f t="shared" si="158"/>
        <v>0.9047522886375875</v>
      </c>
      <c r="AC342" s="94">
        <f t="shared" si="159"/>
        <v>0.53222222222222226</v>
      </c>
      <c r="AD342" s="95">
        <f t="shared" si="160"/>
        <v>323.80399999999997</v>
      </c>
      <c r="AE342" s="96">
        <f t="shared" si="163"/>
        <v>0.51397460317460308</v>
      </c>
      <c r="AF342" s="97">
        <f t="shared" si="161"/>
        <v>512.53</v>
      </c>
      <c r="AG342" s="96">
        <f t="shared" si="164"/>
        <v>0.94912962962962955</v>
      </c>
      <c r="AH342" s="142">
        <f t="shared" si="162"/>
        <v>6833.7333333333345</v>
      </c>
    </row>
    <row r="343" spans="1:34" x14ac:dyDescent="0.2">
      <c r="A343" s="6" t="s">
        <v>34</v>
      </c>
      <c r="B343" s="7">
        <v>29351</v>
      </c>
      <c r="C343" s="7">
        <v>978</v>
      </c>
      <c r="D343" s="7">
        <v>296</v>
      </c>
      <c r="E343" s="7">
        <v>29</v>
      </c>
      <c r="F343" s="7">
        <v>90</v>
      </c>
      <c r="G343" s="7">
        <v>393</v>
      </c>
      <c r="H343" s="7">
        <v>24</v>
      </c>
      <c r="I343" s="7">
        <v>94</v>
      </c>
      <c r="J343" s="7">
        <v>822</v>
      </c>
      <c r="K343" s="7">
        <v>104</v>
      </c>
      <c r="L343" s="7">
        <v>87</v>
      </c>
      <c r="M343" s="43">
        <v>7.13</v>
      </c>
      <c r="N343" s="43">
        <v>7.23</v>
      </c>
      <c r="O343" s="43">
        <v>1.04</v>
      </c>
      <c r="P343" s="43">
        <v>0.81</v>
      </c>
      <c r="Q343" s="7">
        <v>73</v>
      </c>
      <c r="R343" s="43">
        <v>21.4</v>
      </c>
      <c r="U343" s="7">
        <v>81</v>
      </c>
      <c r="V343" s="43">
        <v>28.3</v>
      </c>
      <c r="W343" s="43"/>
      <c r="X343" s="43">
        <v>10.1</v>
      </c>
      <c r="Y343" s="43">
        <v>7.4</v>
      </c>
      <c r="Z343" s="85"/>
      <c r="AA343" s="7">
        <v>25083</v>
      </c>
      <c r="AB343" s="8">
        <f t="shared" si="158"/>
        <v>0.85458757793601581</v>
      </c>
      <c r="AC343" s="94">
        <f t="shared" si="159"/>
        <v>0.54333333333333333</v>
      </c>
      <c r="AD343" s="95">
        <f t="shared" si="160"/>
        <v>289.488</v>
      </c>
      <c r="AE343" s="96">
        <f t="shared" si="163"/>
        <v>0.45950476190476192</v>
      </c>
      <c r="AF343" s="97">
        <f t="shared" si="161"/>
        <v>384.35399999999998</v>
      </c>
      <c r="AG343" s="96">
        <f t="shared" si="164"/>
        <v>0.71176666666666666</v>
      </c>
      <c r="AH343" s="142">
        <f t="shared" si="162"/>
        <v>5124.72</v>
      </c>
    </row>
    <row r="344" spans="1:34" x14ac:dyDescent="0.2">
      <c r="A344" s="6" t="s">
        <v>35</v>
      </c>
      <c r="B344" s="7">
        <v>29957</v>
      </c>
      <c r="C344" s="7">
        <v>966</v>
      </c>
      <c r="D344" s="7">
        <v>318</v>
      </c>
      <c r="E344" s="7">
        <v>52</v>
      </c>
      <c r="F344" s="7">
        <v>81</v>
      </c>
      <c r="G344" s="7">
        <v>407</v>
      </c>
      <c r="H344" s="7">
        <v>21</v>
      </c>
      <c r="I344" s="7">
        <v>94</v>
      </c>
      <c r="J344" s="7">
        <v>821</v>
      </c>
      <c r="K344" s="7">
        <v>84</v>
      </c>
      <c r="L344" s="7">
        <v>89</v>
      </c>
      <c r="M344" s="43">
        <v>6.96</v>
      </c>
      <c r="N344" s="43">
        <v>7.25</v>
      </c>
      <c r="O344" s="43">
        <v>0.96</v>
      </c>
      <c r="P344" s="43">
        <v>0.86</v>
      </c>
      <c r="Q344" s="7">
        <v>63</v>
      </c>
      <c r="R344" s="43">
        <v>21.1</v>
      </c>
      <c r="U344" s="7">
        <v>69</v>
      </c>
      <c r="V344" s="43">
        <v>26.6</v>
      </c>
      <c r="W344" s="43"/>
      <c r="X344" s="43">
        <v>8.8000000000000007</v>
      </c>
      <c r="Y344" s="43">
        <v>7.6</v>
      </c>
      <c r="Z344" s="85"/>
      <c r="AA344" s="7">
        <v>24305</v>
      </c>
      <c r="AB344" s="8">
        <f t="shared" si="158"/>
        <v>0.81132957238708814</v>
      </c>
      <c r="AC344" s="94">
        <f t="shared" si="159"/>
        <v>0.53666666666666663</v>
      </c>
      <c r="AD344" s="95">
        <f t="shared" si="160"/>
        <v>307.18799999999999</v>
      </c>
      <c r="AE344" s="96">
        <f t="shared" si="163"/>
        <v>0.48759999999999998</v>
      </c>
      <c r="AF344" s="97">
        <f t="shared" si="161"/>
        <v>393.16199999999998</v>
      </c>
      <c r="AG344" s="96">
        <f t="shared" si="164"/>
        <v>0.72807777777777771</v>
      </c>
      <c r="AH344" s="142">
        <f t="shared" si="162"/>
        <v>5242.1600000000008</v>
      </c>
    </row>
    <row r="345" spans="1:34" x14ac:dyDescent="0.2">
      <c r="A345" s="6" t="s">
        <v>36</v>
      </c>
      <c r="B345" s="7">
        <v>27806</v>
      </c>
      <c r="C345" s="7">
        <v>897</v>
      </c>
      <c r="D345" s="7">
        <v>315</v>
      </c>
      <c r="E345" s="7">
        <v>46</v>
      </c>
      <c r="F345" s="7">
        <v>85</v>
      </c>
      <c r="G345" s="7">
        <v>348</v>
      </c>
      <c r="H345" s="7">
        <v>18</v>
      </c>
      <c r="I345" s="7">
        <v>95</v>
      </c>
      <c r="J345" s="7">
        <v>826</v>
      </c>
      <c r="K345" s="7">
        <v>79</v>
      </c>
      <c r="L345" s="7">
        <v>90</v>
      </c>
      <c r="M345" s="43">
        <v>6.96</v>
      </c>
      <c r="N345" s="43">
        <v>7.34</v>
      </c>
      <c r="O345" s="43">
        <v>1.1499999999999999</v>
      </c>
      <c r="P345" s="43">
        <v>0.93</v>
      </c>
      <c r="Q345" s="7">
        <v>64</v>
      </c>
      <c r="R345" s="43">
        <v>10.1</v>
      </c>
      <c r="U345" s="7">
        <v>75</v>
      </c>
      <c r="V345" s="43">
        <v>17</v>
      </c>
      <c r="W345" s="43"/>
      <c r="X345" s="43">
        <v>10.8</v>
      </c>
      <c r="Y345" s="43">
        <v>5.6</v>
      </c>
      <c r="Z345" s="85"/>
      <c r="AA345" s="7">
        <v>28285</v>
      </c>
      <c r="AB345" s="8">
        <f t="shared" si="158"/>
        <v>1.0172264978781558</v>
      </c>
      <c r="AC345" s="94">
        <f t="shared" si="159"/>
        <v>0.49833333333333335</v>
      </c>
      <c r="AD345" s="95">
        <f t="shared" si="160"/>
        <v>282.55500000000001</v>
      </c>
      <c r="AE345" s="96">
        <f t="shared" si="163"/>
        <v>0.44850000000000001</v>
      </c>
      <c r="AF345" s="97">
        <f t="shared" si="161"/>
        <v>312.15600000000001</v>
      </c>
      <c r="AG345" s="96">
        <f t="shared" si="164"/>
        <v>0.57806666666666673</v>
      </c>
      <c r="AH345" s="142">
        <f t="shared" si="162"/>
        <v>4162.08</v>
      </c>
    </row>
    <row r="346" spans="1:34" x14ac:dyDescent="0.2">
      <c r="A346" s="6" t="s">
        <v>37</v>
      </c>
      <c r="B346" s="7">
        <v>27694</v>
      </c>
      <c r="C346" s="7">
        <v>923</v>
      </c>
      <c r="D346" s="7">
        <v>289</v>
      </c>
      <c r="E346" s="7">
        <v>38</v>
      </c>
      <c r="F346" s="7">
        <v>87</v>
      </c>
      <c r="G346" s="7">
        <v>329</v>
      </c>
      <c r="H346" s="7">
        <v>24</v>
      </c>
      <c r="I346" s="7">
        <v>91</v>
      </c>
      <c r="J346" s="7">
        <v>622</v>
      </c>
      <c r="K346" s="7">
        <v>71</v>
      </c>
      <c r="L346" s="7">
        <v>88</v>
      </c>
      <c r="M346" s="43">
        <v>7.29</v>
      </c>
      <c r="N346" s="43">
        <v>7.52</v>
      </c>
      <c r="O346" s="43">
        <v>1.36</v>
      </c>
      <c r="P346" s="43">
        <v>1.0900000000000001</v>
      </c>
      <c r="Q346" s="7">
        <v>74</v>
      </c>
      <c r="R346" s="43">
        <v>13.2</v>
      </c>
      <c r="U346" s="7">
        <v>86</v>
      </c>
      <c r="V346" s="43">
        <v>21.8</v>
      </c>
      <c r="W346" s="43"/>
      <c r="X346" s="43">
        <v>8.9</v>
      </c>
      <c r="Y346" s="43">
        <v>4.0999999999999996</v>
      </c>
      <c r="Z346" s="85"/>
      <c r="AA346" s="7">
        <v>25224</v>
      </c>
      <c r="AB346" s="8">
        <f t="shared" si="158"/>
        <v>0.91081100599407816</v>
      </c>
      <c r="AC346" s="94">
        <f t="shared" si="159"/>
        <v>0.51277777777777778</v>
      </c>
      <c r="AD346" s="95">
        <f t="shared" si="160"/>
        <v>266.74700000000001</v>
      </c>
      <c r="AE346" s="96">
        <f t="shared" si="163"/>
        <v>0.42340793650793651</v>
      </c>
      <c r="AF346" s="97">
        <f t="shared" si="161"/>
        <v>303.66699999999997</v>
      </c>
      <c r="AG346" s="96">
        <f t="shared" si="164"/>
        <v>0.56234629629629629</v>
      </c>
      <c r="AH346" s="142">
        <f t="shared" si="162"/>
        <v>4048.8933333333339</v>
      </c>
    </row>
    <row r="347" spans="1:34" x14ac:dyDescent="0.2">
      <c r="A347" s="6" t="s">
        <v>38</v>
      </c>
      <c r="B347" s="7">
        <v>29330</v>
      </c>
      <c r="C347" s="7">
        <v>946</v>
      </c>
      <c r="D347" s="7">
        <v>259</v>
      </c>
      <c r="E347" s="7">
        <v>24</v>
      </c>
      <c r="F347" s="7">
        <v>90</v>
      </c>
      <c r="G347" s="7">
        <v>476</v>
      </c>
      <c r="H347" s="7">
        <v>23</v>
      </c>
      <c r="I347" s="7">
        <v>95</v>
      </c>
      <c r="J347" s="7">
        <v>819</v>
      </c>
      <c r="K347" s="7">
        <v>67</v>
      </c>
      <c r="L347" s="7">
        <v>92</v>
      </c>
      <c r="M347" s="43">
        <v>7.35</v>
      </c>
      <c r="N347" s="43">
        <v>7.41</v>
      </c>
      <c r="O347" s="43">
        <v>0.72</v>
      </c>
      <c r="P347" s="43">
        <v>0.53</v>
      </c>
      <c r="Q347" s="7">
        <v>62</v>
      </c>
      <c r="R347" s="43">
        <v>6</v>
      </c>
      <c r="U347" s="7">
        <v>73</v>
      </c>
      <c r="V347" s="43">
        <v>12.1</v>
      </c>
      <c r="W347" s="43"/>
      <c r="X347" s="43">
        <v>8.5</v>
      </c>
      <c r="Y347" s="43">
        <v>5.8</v>
      </c>
      <c r="Z347" s="85"/>
      <c r="AA347" s="7">
        <v>25998</v>
      </c>
      <c r="AB347" s="8">
        <f t="shared" si="158"/>
        <v>0.88639618138424825</v>
      </c>
      <c r="AC347" s="94">
        <f t="shared" si="159"/>
        <v>0.52555555555555555</v>
      </c>
      <c r="AD347" s="95">
        <f t="shared" si="160"/>
        <v>245.01400000000001</v>
      </c>
      <c r="AE347" s="96">
        <f t="shared" si="163"/>
        <v>0.38891111111111115</v>
      </c>
      <c r="AF347" s="97">
        <f t="shared" si="161"/>
        <v>450.29599999999999</v>
      </c>
      <c r="AG347" s="96">
        <f t="shared" si="164"/>
        <v>0.83388148148148145</v>
      </c>
      <c r="AH347" s="142">
        <f t="shared" si="162"/>
        <v>6003.9466666666676</v>
      </c>
    </row>
    <row r="348" spans="1:34" x14ac:dyDescent="0.2">
      <c r="A348" s="6" t="s">
        <v>39</v>
      </c>
      <c r="B348" s="7">
        <v>27970</v>
      </c>
      <c r="C348" s="7">
        <v>932</v>
      </c>
      <c r="D348" s="7">
        <v>299</v>
      </c>
      <c r="E348" s="7">
        <v>21</v>
      </c>
      <c r="F348" s="7">
        <v>92</v>
      </c>
      <c r="G348" s="7">
        <v>466</v>
      </c>
      <c r="H348" s="7">
        <v>21</v>
      </c>
      <c r="I348" s="7">
        <v>95</v>
      </c>
      <c r="J348" s="7">
        <v>741</v>
      </c>
      <c r="K348" s="7">
        <v>53</v>
      </c>
      <c r="L348" s="7">
        <v>91</v>
      </c>
      <c r="M348" s="43">
        <v>7.38</v>
      </c>
      <c r="N348" s="43">
        <v>7.4</v>
      </c>
      <c r="O348" s="43">
        <v>0.79</v>
      </c>
      <c r="P348" s="43">
        <v>0.47</v>
      </c>
      <c r="Q348" s="7">
        <v>62</v>
      </c>
      <c r="R348" s="43">
        <v>2</v>
      </c>
      <c r="U348" s="7">
        <v>73</v>
      </c>
      <c r="V348" s="43">
        <v>14.9</v>
      </c>
      <c r="W348" s="43"/>
      <c r="X348" s="43">
        <v>9.3000000000000007</v>
      </c>
      <c r="Y348" s="43">
        <v>5.3</v>
      </c>
      <c r="Z348" s="85"/>
      <c r="AA348" s="7">
        <v>27446</v>
      </c>
      <c r="AB348" s="8">
        <f t="shared" si="158"/>
        <v>0.98126564175902753</v>
      </c>
      <c r="AC348" s="94">
        <f t="shared" si="159"/>
        <v>0.51777777777777778</v>
      </c>
      <c r="AD348" s="95">
        <f t="shared" si="160"/>
        <v>278.66800000000001</v>
      </c>
      <c r="AE348" s="96">
        <f t="shared" si="163"/>
        <v>0.44233015873015874</v>
      </c>
      <c r="AF348" s="97">
        <f t="shared" si="161"/>
        <v>434.31200000000001</v>
      </c>
      <c r="AG348" s="96">
        <f t="shared" si="164"/>
        <v>0.80428148148148149</v>
      </c>
      <c r="AH348" s="142">
        <f t="shared" si="162"/>
        <v>5790.8266666666668</v>
      </c>
    </row>
    <row r="349" spans="1:34" ht="13.5" thickBot="1" x14ac:dyDescent="0.25">
      <c r="A349" s="6" t="s">
        <v>40</v>
      </c>
      <c r="B349" s="7">
        <v>28580</v>
      </c>
      <c r="C349" s="7">
        <v>922</v>
      </c>
      <c r="D349" s="7">
        <v>435</v>
      </c>
      <c r="E349" s="7">
        <v>13</v>
      </c>
      <c r="F349" s="7">
        <v>96</v>
      </c>
      <c r="G349" s="7">
        <v>848</v>
      </c>
      <c r="H349" s="7">
        <v>21</v>
      </c>
      <c r="I349" s="7">
        <v>95</v>
      </c>
      <c r="J349" s="7">
        <v>911</v>
      </c>
      <c r="K349" s="7">
        <v>59</v>
      </c>
      <c r="L349" s="7">
        <v>93</v>
      </c>
      <c r="M349" s="43">
        <v>7.36</v>
      </c>
      <c r="N349" s="43">
        <v>7.27</v>
      </c>
      <c r="O349" s="43">
        <v>0.76</v>
      </c>
      <c r="P349" s="43">
        <v>0.56999999999999995</v>
      </c>
      <c r="Q349" s="7">
        <v>70</v>
      </c>
      <c r="R349" s="43">
        <v>5.6</v>
      </c>
      <c r="U349" s="7">
        <v>85</v>
      </c>
      <c r="V349" s="43">
        <v>26.9</v>
      </c>
      <c r="W349" s="43"/>
      <c r="X349" s="43">
        <v>9.6999999999999993</v>
      </c>
      <c r="Y349" s="43">
        <v>3.6</v>
      </c>
      <c r="Z349" s="85"/>
      <c r="AA349" s="7">
        <v>27085</v>
      </c>
      <c r="AB349" s="8">
        <f t="shared" si="158"/>
        <v>0.94769069279216234</v>
      </c>
      <c r="AC349" s="94">
        <f t="shared" si="159"/>
        <v>0.51222222222222225</v>
      </c>
      <c r="AD349" s="95">
        <f t="shared" si="160"/>
        <v>401.07</v>
      </c>
      <c r="AE349" s="96">
        <f t="shared" si="163"/>
        <v>0.63661904761904764</v>
      </c>
      <c r="AF349" s="97">
        <f t="shared" si="161"/>
        <v>781.85599999999999</v>
      </c>
      <c r="AG349" s="96">
        <f t="shared" si="164"/>
        <v>1.4478814814814815</v>
      </c>
      <c r="AH349" s="142">
        <f t="shared" si="162"/>
        <v>10424.746666666668</v>
      </c>
    </row>
    <row r="350" spans="1:34" ht="13.5" thickTop="1" x14ac:dyDescent="0.2">
      <c r="A350" s="9" t="s">
        <v>122</v>
      </c>
      <c r="B350" s="47">
        <f>SUM(B338:B349)</f>
        <v>344819</v>
      </c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44"/>
      <c r="N350" s="44"/>
      <c r="O350" s="44"/>
      <c r="P350" s="44"/>
      <c r="Q350" s="10"/>
      <c r="R350" s="10"/>
      <c r="U350" s="10"/>
      <c r="V350" s="10"/>
      <c r="W350" s="10"/>
      <c r="X350" s="10"/>
      <c r="Y350" s="10"/>
      <c r="Z350" s="2"/>
      <c r="AA350" s="47">
        <f>SUM(AA338:AA349)</f>
        <v>318369</v>
      </c>
      <c r="AB350" s="10"/>
      <c r="AC350" s="98"/>
      <c r="AD350" s="99"/>
      <c r="AE350" s="100"/>
      <c r="AF350" s="101"/>
      <c r="AG350" s="100"/>
      <c r="AH350" s="131"/>
    </row>
    <row r="351" spans="1:34" ht="13.5" thickBot="1" x14ac:dyDescent="0.25">
      <c r="A351" s="12" t="s">
        <v>123</v>
      </c>
      <c r="B351" s="146">
        <f>AVERAGE(B338:B349)</f>
        <v>28734.916666666668</v>
      </c>
      <c r="C351" s="13">
        <f t="shared" ref="C351:Y351" si="165">AVERAGE(C338:C349)</f>
        <v>944.25</v>
      </c>
      <c r="D351" s="13">
        <f t="shared" si="165"/>
        <v>319.66666666666669</v>
      </c>
      <c r="E351" s="13">
        <f>AVERAGE(E338:E349)</f>
        <v>27.333333333333332</v>
      </c>
      <c r="F351" s="13">
        <f>AVERAGE(F338:F349)</f>
        <v>90.583333333333329</v>
      </c>
      <c r="G351" s="13">
        <f>AVERAGE(G338:G349)</f>
        <v>475.25</v>
      </c>
      <c r="H351" s="13">
        <f>AVERAGE(H338:H349)</f>
        <v>20.5</v>
      </c>
      <c r="I351" s="13">
        <f>AVERAGE(I338:I349)</f>
        <v>94.833333333333329</v>
      </c>
      <c r="J351" s="13">
        <f t="shared" si="165"/>
        <v>854.41666666666663</v>
      </c>
      <c r="K351" s="13">
        <f>AVERAGE(K338:K349)</f>
        <v>70.75</v>
      </c>
      <c r="L351" s="13">
        <f>AVERAGE(L338:L349)</f>
        <v>91</v>
      </c>
      <c r="M351" s="18">
        <f t="shared" si="165"/>
        <v>7.3733333333333322</v>
      </c>
      <c r="N351" s="18">
        <f t="shared" si="165"/>
        <v>7.3933333333333335</v>
      </c>
      <c r="O351" s="18">
        <f t="shared" si="165"/>
        <v>0.93333333333333346</v>
      </c>
      <c r="P351" s="18">
        <f t="shared" si="165"/>
        <v>0.71750000000000014</v>
      </c>
      <c r="Q351" s="13">
        <f>AVERAGE(Q338:Q349)</f>
        <v>67.416666666666671</v>
      </c>
      <c r="R351" s="13">
        <f>AVERAGE(R338:R349)</f>
        <v>11.491666666666667</v>
      </c>
      <c r="U351" s="13">
        <f t="shared" si="165"/>
        <v>78.75</v>
      </c>
      <c r="V351" s="13">
        <f t="shared" si="165"/>
        <v>24.441666666666663</v>
      </c>
      <c r="W351" s="13"/>
      <c r="X351" s="13">
        <f t="shared" si="165"/>
        <v>9.5833333333333339</v>
      </c>
      <c r="Y351" s="13">
        <f t="shared" si="165"/>
        <v>5.833333333333333</v>
      </c>
      <c r="Z351" s="2"/>
      <c r="AA351" s="13">
        <f>AVERAGE(AA338:AA349)</f>
        <v>26530.75</v>
      </c>
      <c r="AB351" s="18">
        <f>AVERAGE(AB338:AB349)</f>
        <v>0.92554374201125</v>
      </c>
      <c r="AC351" s="94">
        <f>C351/$C$2</f>
        <v>0.52458333333333329</v>
      </c>
      <c r="AD351" s="95">
        <f>(C351*D351)/1000</f>
        <v>301.84525000000002</v>
      </c>
      <c r="AE351" s="96">
        <f t="shared" si="163"/>
        <v>0.47911944444444449</v>
      </c>
      <c r="AF351" s="97">
        <f>(C351*G351)/1000</f>
        <v>448.75481250000001</v>
      </c>
      <c r="AG351" s="96">
        <f t="shared" si="164"/>
        <v>0.83102743055555561</v>
      </c>
      <c r="AH351" s="132">
        <f>AVERAGE(AH338:AH349)</f>
        <v>5975.77</v>
      </c>
    </row>
    <row r="352" spans="1:34" ht="13.5" thickTop="1" x14ac:dyDescent="0.2"/>
    <row r="353" spans="1:34" ht="13.5" thickBot="1" x14ac:dyDescent="0.25"/>
    <row r="354" spans="1:34" ht="13.5" thickTop="1" x14ac:dyDescent="0.2">
      <c r="A354" s="27" t="s">
        <v>5</v>
      </c>
      <c r="B354" s="73" t="s">
        <v>6</v>
      </c>
      <c r="C354" s="73" t="s">
        <v>6</v>
      </c>
      <c r="D354" s="73" t="s">
        <v>49</v>
      </c>
      <c r="E354" s="73" t="s">
        <v>50</v>
      </c>
      <c r="F354" s="45" t="s">
        <v>2</v>
      </c>
      <c r="G354" s="73" t="s">
        <v>51</v>
      </c>
      <c r="H354" s="73" t="s">
        <v>52</v>
      </c>
      <c r="I354" s="45" t="s">
        <v>3</v>
      </c>
      <c r="J354" s="73" t="s">
        <v>53</v>
      </c>
      <c r="K354" s="73" t="s">
        <v>54</v>
      </c>
      <c r="L354" s="45" t="s">
        <v>14</v>
      </c>
      <c r="M354" s="73" t="s">
        <v>75</v>
      </c>
      <c r="N354" s="73" t="s">
        <v>76</v>
      </c>
      <c r="O354" s="73" t="s">
        <v>77</v>
      </c>
      <c r="P354" s="73" t="s">
        <v>78</v>
      </c>
      <c r="Q354" s="73" t="s">
        <v>103</v>
      </c>
      <c r="R354" s="73" t="s">
        <v>104</v>
      </c>
      <c r="U354" s="73" t="s">
        <v>105</v>
      </c>
      <c r="V354" s="73" t="s">
        <v>106</v>
      </c>
      <c r="W354" s="73"/>
      <c r="X354" s="73" t="s">
        <v>107</v>
      </c>
      <c r="Y354" s="73" t="s">
        <v>108</v>
      </c>
      <c r="Z354" s="84"/>
      <c r="AA354" s="28" t="s">
        <v>64</v>
      </c>
      <c r="AB354" s="28" t="s">
        <v>55</v>
      </c>
      <c r="AC354" s="86" t="s">
        <v>16</v>
      </c>
      <c r="AD354" s="87" t="s">
        <v>17</v>
      </c>
      <c r="AE354" s="88" t="s">
        <v>18</v>
      </c>
      <c r="AF354" s="89" t="s">
        <v>16</v>
      </c>
      <c r="AG354" s="88" t="s">
        <v>16</v>
      </c>
      <c r="AH354" s="86" t="s">
        <v>169</v>
      </c>
    </row>
    <row r="355" spans="1:34" ht="13.5" thickBot="1" x14ac:dyDescent="0.25">
      <c r="A355" s="29" t="s">
        <v>124</v>
      </c>
      <c r="B355" s="30" t="s">
        <v>20</v>
      </c>
      <c r="C355" s="31" t="s">
        <v>21</v>
      </c>
      <c r="D355" s="30" t="s">
        <v>57</v>
      </c>
      <c r="E355" s="30" t="s">
        <v>57</v>
      </c>
      <c r="F355" s="46" t="s">
        <v>23</v>
      </c>
      <c r="G355" s="30" t="s">
        <v>57</v>
      </c>
      <c r="H355" s="30" t="s">
        <v>57</v>
      </c>
      <c r="I355" s="46" t="s">
        <v>23</v>
      </c>
      <c r="J355" s="30" t="s">
        <v>57</v>
      </c>
      <c r="K355" s="30" t="s">
        <v>57</v>
      </c>
      <c r="L355" s="46" t="s">
        <v>23</v>
      </c>
      <c r="M355" s="30"/>
      <c r="N355" s="30"/>
      <c r="O355" s="30"/>
      <c r="P355" s="30"/>
      <c r="Q355" s="30"/>
      <c r="R355" s="30"/>
      <c r="U355" s="30"/>
      <c r="V355" s="30"/>
      <c r="W355" s="30"/>
      <c r="X355" s="30"/>
      <c r="Y355" s="30"/>
      <c r="Z355" s="84"/>
      <c r="AA355" s="31" t="s">
        <v>68</v>
      </c>
      <c r="AB355" s="31" t="s">
        <v>24</v>
      </c>
      <c r="AC355" s="90" t="s">
        <v>6</v>
      </c>
      <c r="AD355" s="91" t="s">
        <v>25</v>
      </c>
      <c r="AE355" s="92" t="s">
        <v>26</v>
      </c>
      <c r="AF355" s="93" t="s">
        <v>27</v>
      </c>
      <c r="AG355" s="92" t="s">
        <v>28</v>
      </c>
      <c r="AH355" s="140" t="s">
        <v>170</v>
      </c>
    </row>
    <row r="356" spans="1:34" ht="13.5" thickTop="1" x14ac:dyDescent="0.2">
      <c r="A356" s="6" t="s">
        <v>29</v>
      </c>
      <c r="B356" s="7">
        <v>29054</v>
      </c>
      <c r="C356" s="7">
        <v>937</v>
      </c>
      <c r="D356" s="7">
        <v>403</v>
      </c>
      <c r="E356" s="7">
        <v>16</v>
      </c>
      <c r="F356" s="7">
        <v>96</v>
      </c>
      <c r="G356" s="7">
        <v>505</v>
      </c>
      <c r="H356" s="7">
        <v>24</v>
      </c>
      <c r="I356" s="7">
        <v>95</v>
      </c>
      <c r="J356" s="7">
        <v>1020</v>
      </c>
      <c r="K356" s="7">
        <v>93</v>
      </c>
      <c r="L356" s="7">
        <v>91</v>
      </c>
      <c r="M356" s="43">
        <v>7.62</v>
      </c>
      <c r="N356" s="43">
        <v>7.51</v>
      </c>
      <c r="O356" s="43">
        <v>1.0449999999999999</v>
      </c>
      <c r="P356" s="43">
        <v>0.68799999999999994</v>
      </c>
      <c r="Q356" s="42">
        <v>83</v>
      </c>
      <c r="R356" s="42">
        <v>1.2</v>
      </c>
      <c r="U356" s="42">
        <v>93</v>
      </c>
      <c r="V356" s="43">
        <v>20.8</v>
      </c>
      <c r="W356" s="43"/>
      <c r="X356" s="43">
        <v>11.1</v>
      </c>
      <c r="Y356" s="43">
        <v>5.0999999999999996</v>
      </c>
      <c r="Z356" s="85"/>
      <c r="AA356" s="21">
        <v>27085</v>
      </c>
      <c r="AB356" s="8">
        <f>AA357/B356</f>
        <v>0.96950505954429678</v>
      </c>
      <c r="AC356" s="94">
        <f t="shared" ref="AC356:AC367" si="166">C356/$C$2</f>
        <v>0.52055555555555555</v>
      </c>
      <c r="AD356" s="95">
        <f t="shared" ref="AD356:AD367" si="167">(C356*D356)/1000</f>
        <v>377.61099999999999</v>
      </c>
      <c r="AE356" s="96">
        <f>(AD356)/$E$3</f>
        <v>0.59938253968253963</v>
      </c>
      <c r="AF356" s="97">
        <f t="shared" ref="AF356:AF367" si="168">(C356*G356)/1000</f>
        <v>473.185</v>
      </c>
      <c r="AG356" s="96">
        <f>(AF356)/$G$3</f>
        <v>0.8762685185185185</v>
      </c>
      <c r="AH356" s="141">
        <f t="shared" ref="AH356:AH367" si="169">(0.8*C356*G356)/60</f>
        <v>6309.1333333333332</v>
      </c>
    </row>
    <row r="357" spans="1:34" x14ac:dyDescent="0.2">
      <c r="A357" s="6" t="s">
        <v>30</v>
      </c>
      <c r="B357" s="7">
        <v>26366</v>
      </c>
      <c r="C357" s="7">
        <v>909</v>
      </c>
      <c r="D357" s="7">
        <v>372</v>
      </c>
      <c r="E357" s="7">
        <v>19</v>
      </c>
      <c r="F357" s="7">
        <v>94</v>
      </c>
      <c r="G357" s="7">
        <v>556</v>
      </c>
      <c r="H357" s="7">
        <v>19</v>
      </c>
      <c r="I357" s="7">
        <v>97</v>
      </c>
      <c r="J357" s="7">
        <v>975</v>
      </c>
      <c r="K357" s="7">
        <v>87</v>
      </c>
      <c r="L357" s="7">
        <v>91</v>
      </c>
      <c r="M357" s="43">
        <v>7.39</v>
      </c>
      <c r="N357" s="43">
        <v>7.46</v>
      </c>
      <c r="O357" s="43">
        <v>0.84899999999999998</v>
      </c>
      <c r="P357" s="43">
        <v>0.68899999999999995</v>
      </c>
      <c r="Q357" s="7">
        <v>56</v>
      </c>
      <c r="R357" s="42">
        <v>3.4</v>
      </c>
      <c r="U357" s="7">
        <v>69</v>
      </c>
      <c r="V357" s="43">
        <v>22.4</v>
      </c>
      <c r="W357" s="43"/>
      <c r="X357" s="43">
        <v>9.6</v>
      </c>
      <c r="Y357" s="43">
        <v>6</v>
      </c>
      <c r="Z357" s="85"/>
      <c r="AA357" s="7">
        <v>28168</v>
      </c>
      <c r="AB357" s="8">
        <f>AA358/B357</f>
        <v>0.99946901312296144</v>
      </c>
      <c r="AC357" s="94">
        <f t="shared" si="166"/>
        <v>0.505</v>
      </c>
      <c r="AD357" s="95">
        <f t="shared" si="167"/>
        <v>338.14800000000002</v>
      </c>
      <c r="AE357" s="96">
        <f t="shared" ref="AE357:AE369" si="170">(AD357)/$E$3</f>
        <v>0.53674285714285719</v>
      </c>
      <c r="AF357" s="97">
        <f t="shared" si="168"/>
        <v>505.404</v>
      </c>
      <c r="AG357" s="96">
        <f t="shared" ref="AG357:AG369" si="171">(AF357)/$G$3</f>
        <v>0.93593333333333328</v>
      </c>
      <c r="AH357" s="142">
        <f t="shared" si="169"/>
        <v>6738.72</v>
      </c>
    </row>
    <row r="358" spans="1:34" x14ac:dyDescent="0.2">
      <c r="A358" s="6" t="s">
        <v>31</v>
      </c>
      <c r="B358" s="7">
        <v>29031</v>
      </c>
      <c r="C358" s="7">
        <v>936</v>
      </c>
      <c r="D358" s="7">
        <v>279</v>
      </c>
      <c r="E358" s="7">
        <v>25</v>
      </c>
      <c r="F358" s="7">
        <v>90</v>
      </c>
      <c r="G358" s="7">
        <v>483</v>
      </c>
      <c r="H358" s="7">
        <v>25</v>
      </c>
      <c r="I358" s="7">
        <v>94</v>
      </c>
      <c r="J358" s="7">
        <v>772</v>
      </c>
      <c r="K358" s="7">
        <v>101</v>
      </c>
      <c r="L358" s="7">
        <v>86</v>
      </c>
      <c r="M358" s="43">
        <v>7.77</v>
      </c>
      <c r="N358" s="43">
        <v>7.46</v>
      </c>
      <c r="O358" s="43">
        <v>0.85699999999999998</v>
      </c>
      <c r="P358" s="43">
        <v>0.68</v>
      </c>
      <c r="Q358" s="7">
        <v>60</v>
      </c>
      <c r="R358" s="42">
        <v>7.2</v>
      </c>
      <c r="U358" s="7">
        <v>73</v>
      </c>
      <c r="V358" s="43">
        <v>24</v>
      </c>
      <c r="W358" s="43"/>
      <c r="X358" s="43">
        <v>9</v>
      </c>
      <c r="Y358" s="43">
        <v>5.9</v>
      </c>
      <c r="Z358" s="85"/>
      <c r="AA358" s="7">
        <v>26352</v>
      </c>
      <c r="AB358" s="8">
        <f>AA359/B358</f>
        <v>0.95856153766663221</v>
      </c>
      <c r="AC358" s="94">
        <f t="shared" si="166"/>
        <v>0.52</v>
      </c>
      <c r="AD358" s="95">
        <f t="shared" si="167"/>
        <v>261.14400000000001</v>
      </c>
      <c r="AE358" s="96">
        <f t="shared" si="170"/>
        <v>0.41451428571428572</v>
      </c>
      <c r="AF358" s="97">
        <f t="shared" si="168"/>
        <v>452.08800000000002</v>
      </c>
      <c r="AG358" s="96">
        <f t="shared" si="171"/>
        <v>0.83720000000000006</v>
      </c>
      <c r="AH358" s="142">
        <f t="shared" si="169"/>
        <v>6027.84</v>
      </c>
    </row>
    <row r="359" spans="1:34" x14ac:dyDescent="0.2">
      <c r="A359" s="6" t="s">
        <v>32</v>
      </c>
      <c r="B359" s="48">
        <v>28699</v>
      </c>
      <c r="C359" s="48">
        <v>956</v>
      </c>
      <c r="D359" s="48">
        <v>306</v>
      </c>
      <c r="E359" s="48">
        <v>26</v>
      </c>
      <c r="F359" s="2">
        <v>91</v>
      </c>
      <c r="G359" s="48">
        <v>469</v>
      </c>
      <c r="H359" s="48">
        <v>23</v>
      </c>
      <c r="I359" s="2">
        <v>95</v>
      </c>
      <c r="J359" s="48">
        <v>873</v>
      </c>
      <c r="K359" s="48">
        <v>95</v>
      </c>
      <c r="L359" s="2">
        <v>88</v>
      </c>
      <c r="M359" s="49">
        <v>7.44</v>
      </c>
      <c r="N359" s="49">
        <v>7.42</v>
      </c>
      <c r="O359" s="49">
        <v>0.84399999999999997</v>
      </c>
      <c r="P359" s="49">
        <v>0.7</v>
      </c>
      <c r="Q359" s="49">
        <v>53</v>
      </c>
      <c r="R359" s="51">
        <v>18.3</v>
      </c>
      <c r="U359" s="49">
        <v>61</v>
      </c>
      <c r="V359" s="49">
        <v>25.4</v>
      </c>
      <c r="W359" s="49"/>
      <c r="X359" s="49">
        <v>8.9</v>
      </c>
      <c r="Y359" s="49">
        <v>6.5</v>
      </c>
      <c r="Z359" s="85"/>
      <c r="AA359" s="7">
        <v>27828</v>
      </c>
      <c r="AB359" s="8">
        <f>AA360/B359</f>
        <v>0.94069479772814379</v>
      </c>
      <c r="AC359" s="94">
        <f t="shared" si="166"/>
        <v>0.53111111111111109</v>
      </c>
      <c r="AD359" s="95">
        <f t="shared" si="167"/>
        <v>292.536</v>
      </c>
      <c r="AE359" s="96">
        <f t="shared" si="170"/>
        <v>0.46434285714285717</v>
      </c>
      <c r="AF359" s="97">
        <f t="shared" si="168"/>
        <v>448.36399999999998</v>
      </c>
      <c r="AG359" s="96">
        <f t="shared" si="171"/>
        <v>0.83030370370370365</v>
      </c>
      <c r="AH359" s="142">
        <f t="shared" si="169"/>
        <v>5978.1866666666665</v>
      </c>
    </row>
    <row r="360" spans="1:34" x14ac:dyDescent="0.2">
      <c r="A360" s="6" t="s">
        <v>33</v>
      </c>
      <c r="B360" s="7">
        <v>28800</v>
      </c>
      <c r="C360" s="7">
        <v>929</v>
      </c>
      <c r="D360" s="7">
        <v>313</v>
      </c>
      <c r="E360" s="7">
        <v>29</v>
      </c>
      <c r="F360" s="7">
        <v>91</v>
      </c>
      <c r="G360" s="7">
        <v>447</v>
      </c>
      <c r="H360" s="7">
        <v>21</v>
      </c>
      <c r="I360" s="7">
        <v>95</v>
      </c>
      <c r="J360" s="7">
        <v>893</v>
      </c>
      <c r="K360" s="7">
        <v>99</v>
      </c>
      <c r="L360" s="7">
        <v>89</v>
      </c>
      <c r="M360" s="43">
        <v>7.47</v>
      </c>
      <c r="N360" s="43">
        <v>7.22</v>
      </c>
      <c r="O360" s="43">
        <v>1.06</v>
      </c>
      <c r="P360" s="43">
        <v>0.78</v>
      </c>
      <c r="Q360" s="7">
        <v>68</v>
      </c>
      <c r="R360" s="42">
        <v>23.7</v>
      </c>
      <c r="U360" s="7">
        <v>78</v>
      </c>
      <c r="V360" s="43">
        <v>32.700000000000003</v>
      </c>
      <c r="W360" s="43"/>
      <c r="X360" s="43">
        <v>9.6</v>
      </c>
      <c r="Y360" s="43">
        <v>7</v>
      </c>
      <c r="Z360" s="85"/>
      <c r="AA360" s="7">
        <v>26997</v>
      </c>
      <c r="AB360" s="8">
        <v>0.94</v>
      </c>
      <c r="AC360" s="94">
        <f t="shared" si="166"/>
        <v>0.51611111111111108</v>
      </c>
      <c r="AD360" s="95">
        <f t="shared" si="167"/>
        <v>290.77699999999999</v>
      </c>
      <c r="AE360" s="96">
        <f t="shared" si="170"/>
        <v>0.46155079365079366</v>
      </c>
      <c r="AF360" s="97">
        <f t="shared" si="168"/>
        <v>415.26299999999998</v>
      </c>
      <c r="AG360" s="96">
        <f t="shared" si="171"/>
        <v>0.7690055555555555</v>
      </c>
      <c r="AH360" s="142">
        <f t="shared" si="169"/>
        <v>5536.84</v>
      </c>
    </row>
    <row r="361" spans="1:34" x14ac:dyDescent="0.2">
      <c r="A361" s="6" t="s">
        <v>34</v>
      </c>
      <c r="B361" s="7">
        <v>26418</v>
      </c>
      <c r="C361" s="7">
        <v>881</v>
      </c>
      <c r="D361" s="7">
        <v>292</v>
      </c>
      <c r="E361" s="7">
        <v>36</v>
      </c>
      <c r="F361" s="7">
        <v>87</v>
      </c>
      <c r="G361" s="7">
        <v>446</v>
      </c>
      <c r="H361" s="7">
        <v>21</v>
      </c>
      <c r="I361" s="7">
        <v>95</v>
      </c>
      <c r="J361" s="7">
        <v>856</v>
      </c>
      <c r="K361" s="7">
        <v>79</v>
      </c>
      <c r="L361" s="7">
        <v>91</v>
      </c>
      <c r="M361" s="43">
        <v>7.26</v>
      </c>
      <c r="N361" s="43">
        <v>7.33</v>
      </c>
      <c r="O361" s="43">
        <v>1.002</v>
      </c>
      <c r="P361" s="43">
        <v>0.86199999999999999</v>
      </c>
      <c r="Q361" s="7">
        <v>54.97</v>
      </c>
      <c r="R361" s="42">
        <v>23.27</v>
      </c>
      <c r="U361" s="7">
        <v>57.56</v>
      </c>
      <c r="V361" s="43">
        <v>28.14</v>
      </c>
      <c r="W361" s="43"/>
      <c r="X361" s="43">
        <v>9.15</v>
      </c>
      <c r="Y361" s="43">
        <v>7.02</v>
      </c>
      <c r="Z361" s="85"/>
      <c r="AA361" s="7">
        <v>26289</v>
      </c>
      <c r="AB361" s="8">
        <f t="shared" ref="AB361:AB367" si="172">AA361/B361</f>
        <v>0.99511696570520103</v>
      </c>
      <c r="AC361" s="94">
        <f t="shared" si="166"/>
        <v>0.48944444444444446</v>
      </c>
      <c r="AD361" s="95">
        <f t="shared" si="167"/>
        <v>257.25200000000001</v>
      </c>
      <c r="AE361" s="96">
        <f t="shared" si="170"/>
        <v>0.40833650793650794</v>
      </c>
      <c r="AF361" s="97">
        <f t="shared" si="168"/>
        <v>392.92599999999999</v>
      </c>
      <c r="AG361" s="96">
        <f t="shared" si="171"/>
        <v>0.7276407407407407</v>
      </c>
      <c r="AH361" s="142">
        <f t="shared" si="169"/>
        <v>5239.0133333333342</v>
      </c>
    </row>
    <row r="362" spans="1:34" x14ac:dyDescent="0.2">
      <c r="A362" s="6" t="s">
        <v>35</v>
      </c>
      <c r="B362" s="7">
        <v>24772</v>
      </c>
      <c r="C362" s="7">
        <v>799</v>
      </c>
      <c r="D362" s="7">
        <v>349</v>
      </c>
      <c r="E362" s="7">
        <v>59</v>
      </c>
      <c r="F362" s="7">
        <v>82</v>
      </c>
      <c r="G362" s="7">
        <v>476</v>
      </c>
      <c r="H362" s="7">
        <v>21</v>
      </c>
      <c r="I362" s="7">
        <v>95</v>
      </c>
      <c r="J362" s="7">
        <v>918</v>
      </c>
      <c r="K362" s="7">
        <v>76</v>
      </c>
      <c r="L362" s="7">
        <v>92</v>
      </c>
      <c r="M362" s="43">
        <v>7.32</v>
      </c>
      <c r="N362" s="43">
        <v>7.53</v>
      </c>
      <c r="O362" s="43">
        <v>1.1200000000000001</v>
      </c>
      <c r="P362" s="43">
        <v>0.97</v>
      </c>
      <c r="Q362" s="7">
        <v>67</v>
      </c>
      <c r="R362" s="42">
        <v>31.6</v>
      </c>
      <c r="U362" s="7">
        <v>72</v>
      </c>
      <c r="V362" s="43">
        <v>36.4</v>
      </c>
      <c r="W362" s="43"/>
      <c r="X362" s="43">
        <v>11.6</v>
      </c>
      <c r="Y362" s="43">
        <v>7</v>
      </c>
      <c r="Z362" s="85"/>
      <c r="AA362" s="7">
        <v>24480</v>
      </c>
      <c r="AB362" s="8">
        <f t="shared" si="172"/>
        <v>0.98821249798159216</v>
      </c>
      <c r="AC362" s="94">
        <f t="shared" si="166"/>
        <v>0.44388888888888889</v>
      </c>
      <c r="AD362" s="95">
        <f t="shared" si="167"/>
        <v>278.851</v>
      </c>
      <c r="AE362" s="96">
        <f t="shared" si="170"/>
        <v>0.44262063492063491</v>
      </c>
      <c r="AF362" s="97">
        <f t="shared" si="168"/>
        <v>380.32400000000001</v>
      </c>
      <c r="AG362" s="96">
        <f t="shared" si="171"/>
        <v>0.70430370370370377</v>
      </c>
      <c r="AH362" s="142">
        <f t="shared" si="169"/>
        <v>5070.9866666666667</v>
      </c>
    </row>
    <row r="363" spans="1:34" x14ac:dyDescent="0.2">
      <c r="A363" s="6" t="s">
        <v>36</v>
      </c>
      <c r="B363" s="7">
        <v>24680</v>
      </c>
      <c r="C363" s="7">
        <v>796</v>
      </c>
      <c r="D363" s="7">
        <v>308</v>
      </c>
      <c r="E363" s="7">
        <v>30</v>
      </c>
      <c r="F363" s="7">
        <v>90</v>
      </c>
      <c r="G363" s="7">
        <v>556</v>
      </c>
      <c r="H363" s="7">
        <v>20</v>
      </c>
      <c r="I363" s="7">
        <v>96</v>
      </c>
      <c r="J363" s="7">
        <v>903</v>
      </c>
      <c r="K363" s="7">
        <v>62</v>
      </c>
      <c r="L363" s="7">
        <v>93</v>
      </c>
      <c r="M363" s="43">
        <v>7.49</v>
      </c>
      <c r="N363" s="43">
        <v>7.6</v>
      </c>
      <c r="O363" s="43">
        <v>1.1000000000000001</v>
      </c>
      <c r="P363" s="43">
        <v>0.86</v>
      </c>
      <c r="Q363" s="7">
        <v>87</v>
      </c>
      <c r="R363" s="42">
        <v>18.3</v>
      </c>
      <c r="U363" s="7">
        <v>97</v>
      </c>
      <c r="V363" s="43">
        <v>25.8</v>
      </c>
      <c r="W363" s="43"/>
      <c r="X363" s="43">
        <v>11.1</v>
      </c>
      <c r="Y363" s="43">
        <v>5.9</v>
      </c>
      <c r="Z363" s="85"/>
      <c r="AA363" s="50">
        <v>30037</v>
      </c>
      <c r="AB363" s="8">
        <f t="shared" si="172"/>
        <v>1.2170583468395462</v>
      </c>
      <c r="AC363" s="94">
        <f t="shared" si="166"/>
        <v>0.44222222222222224</v>
      </c>
      <c r="AD363" s="95">
        <f t="shared" si="167"/>
        <v>245.16800000000001</v>
      </c>
      <c r="AE363" s="96">
        <f t="shared" si="170"/>
        <v>0.38915555555555559</v>
      </c>
      <c r="AF363" s="97">
        <f t="shared" si="168"/>
        <v>442.57600000000002</v>
      </c>
      <c r="AG363" s="96">
        <f t="shared" si="171"/>
        <v>0.81958518518518519</v>
      </c>
      <c r="AH363" s="142">
        <f t="shared" si="169"/>
        <v>5901.0133333333342</v>
      </c>
    </row>
    <row r="364" spans="1:34" x14ac:dyDescent="0.2">
      <c r="A364" s="6" t="s">
        <v>37</v>
      </c>
      <c r="B364" s="7">
        <v>26410</v>
      </c>
      <c r="C364" s="7">
        <v>880</v>
      </c>
      <c r="D364" s="7">
        <v>303</v>
      </c>
      <c r="E364" s="7">
        <v>28</v>
      </c>
      <c r="F364" s="7">
        <v>88</v>
      </c>
      <c r="G364" s="7">
        <v>360</v>
      </c>
      <c r="H364" s="7">
        <v>19</v>
      </c>
      <c r="I364" s="7">
        <v>94</v>
      </c>
      <c r="J364" s="7">
        <v>668</v>
      </c>
      <c r="K364" s="7">
        <v>55</v>
      </c>
      <c r="L364" s="7">
        <v>91</v>
      </c>
      <c r="M364" s="43">
        <v>7.34</v>
      </c>
      <c r="N364" s="43">
        <v>7.64</v>
      </c>
      <c r="O364" s="43">
        <v>0.97</v>
      </c>
      <c r="P364" s="43">
        <v>0.78</v>
      </c>
      <c r="Q364" s="7">
        <v>77</v>
      </c>
      <c r="R364" s="42">
        <v>8.1</v>
      </c>
      <c r="U364" s="7">
        <v>84</v>
      </c>
      <c r="V364" s="43">
        <v>12.6</v>
      </c>
      <c r="W364" s="43"/>
      <c r="X364" s="43">
        <v>10.8</v>
      </c>
      <c r="Y364" s="43">
        <v>5.8</v>
      </c>
      <c r="Z364" s="85"/>
      <c r="AA364" s="7">
        <v>26536</v>
      </c>
      <c r="AB364" s="8">
        <f t="shared" si="172"/>
        <v>1.0047709201060204</v>
      </c>
      <c r="AC364" s="94">
        <f t="shared" si="166"/>
        <v>0.48888888888888887</v>
      </c>
      <c r="AD364" s="95">
        <f t="shared" si="167"/>
        <v>266.64</v>
      </c>
      <c r="AE364" s="96">
        <f t="shared" si="170"/>
        <v>0.42323809523809519</v>
      </c>
      <c r="AF364" s="97">
        <f t="shared" si="168"/>
        <v>316.8</v>
      </c>
      <c r="AG364" s="96">
        <f t="shared" si="171"/>
        <v>0.58666666666666667</v>
      </c>
      <c r="AH364" s="142">
        <f t="shared" si="169"/>
        <v>4224</v>
      </c>
    </row>
    <row r="365" spans="1:34" x14ac:dyDescent="0.2">
      <c r="A365" s="6" t="s">
        <v>38</v>
      </c>
      <c r="B365" s="7">
        <v>28500</v>
      </c>
      <c r="C365" s="7">
        <v>919</v>
      </c>
      <c r="D365" s="7">
        <v>247</v>
      </c>
      <c r="E365" s="7">
        <v>32</v>
      </c>
      <c r="F365" s="7">
        <v>83</v>
      </c>
      <c r="G365" s="7">
        <v>446</v>
      </c>
      <c r="H365" s="7">
        <v>21</v>
      </c>
      <c r="I365" s="7">
        <v>93</v>
      </c>
      <c r="J365" s="7">
        <v>781</v>
      </c>
      <c r="K365" s="7">
        <v>69</v>
      </c>
      <c r="L365" s="7">
        <v>89</v>
      </c>
      <c r="M365" s="43">
        <v>7.44</v>
      </c>
      <c r="N365" s="43">
        <v>7.47</v>
      </c>
      <c r="O365" s="43">
        <v>1.02</v>
      </c>
      <c r="P365" s="43">
        <v>0.72</v>
      </c>
      <c r="Q365" s="7">
        <v>68</v>
      </c>
      <c r="R365" s="42">
        <v>1</v>
      </c>
      <c r="U365" s="7">
        <v>78</v>
      </c>
      <c r="V365" s="43">
        <v>23.8</v>
      </c>
      <c r="W365" s="43"/>
      <c r="X365" s="43">
        <v>10</v>
      </c>
      <c r="Y365" s="43">
        <v>5.85</v>
      </c>
      <c r="Z365" s="85"/>
      <c r="AA365" s="7">
        <v>28283</v>
      </c>
      <c r="AB365" s="8">
        <f t="shared" si="172"/>
        <v>0.9923859649122807</v>
      </c>
      <c r="AC365" s="94">
        <f t="shared" si="166"/>
        <v>0.51055555555555554</v>
      </c>
      <c r="AD365" s="95">
        <f t="shared" si="167"/>
        <v>226.99299999999999</v>
      </c>
      <c r="AE365" s="96">
        <f t="shared" si="170"/>
        <v>0.36030634920634919</v>
      </c>
      <c r="AF365" s="97">
        <f t="shared" si="168"/>
        <v>409.87400000000002</v>
      </c>
      <c r="AG365" s="96">
        <f t="shared" si="171"/>
        <v>0.75902592592592599</v>
      </c>
      <c r="AH365" s="142">
        <f t="shared" si="169"/>
        <v>5464.9866666666667</v>
      </c>
    </row>
    <row r="366" spans="1:34" x14ac:dyDescent="0.2">
      <c r="A366" s="6" t="s">
        <v>39</v>
      </c>
      <c r="B366" s="7">
        <v>29687</v>
      </c>
      <c r="C366" s="7">
        <v>990</v>
      </c>
      <c r="D366" s="7">
        <v>230</v>
      </c>
      <c r="E366" s="7">
        <v>23</v>
      </c>
      <c r="F366" s="7">
        <v>83</v>
      </c>
      <c r="G366" s="7">
        <v>396</v>
      </c>
      <c r="H366" s="7">
        <v>14</v>
      </c>
      <c r="I366" s="7">
        <v>96</v>
      </c>
      <c r="J366" s="7">
        <v>791</v>
      </c>
      <c r="K366" s="7">
        <v>49</v>
      </c>
      <c r="L366" s="7">
        <v>93</v>
      </c>
      <c r="M366" s="43">
        <v>7.69</v>
      </c>
      <c r="N366" s="43">
        <v>7.91</v>
      </c>
      <c r="O366" s="43">
        <v>1.56</v>
      </c>
      <c r="P366" s="43">
        <v>1.17</v>
      </c>
      <c r="Q366" s="7">
        <v>60.09</v>
      </c>
      <c r="R366" s="51">
        <v>2.8</v>
      </c>
      <c r="U366" s="7">
        <v>68.89</v>
      </c>
      <c r="V366" s="43">
        <v>12.2</v>
      </c>
      <c r="W366" s="43"/>
      <c r="X366" s="43">
        <v>9</v>
      </c>
      <c r="Y366" s="43">
        <v>5.2</v>
      </c>
      <c r="Z366" s="85"/>
      <c r="AA366" s="7">
        <v>27526</v>
      </c>
      <c r="AB366" s="8">
        <f t="shared" si="172"/>
        <v>0.92720719506854854</v>
      </c>
      <c r="AC366" s="94">
        <f t="shared" si="166"/>
        <v>0.55000000000000004</v>
      </c>
      <c r="AD366" s="95">
        <f t="shared" si="167"/>
        <v>227.7</v>
      </c>
      <c r="AE366" s="96">
        <f t="shared" si="170"/>
        <v>0.36142857142857143</v>
      </c>
      <c r="AF366" s="97">
        <f t="shared" si="168"/>
        <v>392.04</v>
      </c>
      <c r="AG366" s="96">
        <f t="shared" si="171"/>
        <v>0.72600000000000009</v>
      </c>
      <c r="AH366" s="142">
        <f t="shared" si="169"/>
        <v>5227.2</v>
      </c>
    </row>
    <row r="367" spans="1:34" ht="13.5" thickBot="1" x14ac:dyDescent="0.25">
      <c r="A367" s="6" t="s">
        <v>40</v>
      </c>
      <c r="B367" s="7">
        <v>31150</v>
      </c>
      <c r="C367" s="7">
        <v>1005</v>
      </c>
      <c r="D367" s="7">
        <v>262</v>
      </c>
      <c r="E367" s="7">
        <v>20</v>
      </c>
      <c r="F367" s="7">
        <v>93</v>
      </c>
      <c r="G367" s="7">
        <v>434</v>
      </c>
      <c r="H367" s="7">
        <v>22</v>
      </c>
      <c r="I367" s="7">
        <v>95</v>
      </c>
      <c r="J367" s="7">
        <v>801</v>
      </c>
      <c r="K367" s="7">
        <v>64</v>
      </c>
      <c r="L367" s="7">
        <v>92</v>
      </c>
      <c r="M367" s="43">
        <v>7.78</v>
      </c>
      <c r="N367" s="43">
        <v>7.66</v>
      </c>
      <c r="O367" s="43">
        <v>1.796</v>
      </c>
      <c r="P367" s="43">
        <v>1.377</v>
      </c>
      <c r="Q367" s="7">
        <v>64.459999999999994</v>
      </c>
      <c r="R367" s="42">
        <v>17.78</v>
      </c>
      <c r="U367" s="7">
        <v>72.69</v>
      </c>
      <c r="V367" s="43">
        <v>25.5</v>
      </c>
      <c r="W367" s="43"/>
      <c r="X367" s="43">
        <v>9.0500000000000007</v>
      </c>
      <c r="Y367" s="43">
        <v>4.74</v>
      </c>
      <c r="Z367" s="85"/>
      <c r="AA367" s="7">
        <v>27852</v>
      </c>
      <c r="AB367" s="8">
        <f t="shared" si="172"/>
        <v>0.89412520064205459</v>
      </c>
      <c r="AC367" s="94">
        <f t="shared" si="166"/>
        <v>0.55833333333333335</v>
      </c>
      <c r="AD367" s="95">
        <f t="shared" si="167"/>
        <v>263.31</v>
      </c>
      <c r="AE367" s="96">
        <f t="shared" si="170"/>
        <v>0.41795238095238096</v>
      </c>
      <c r="AF367" s="97">
        <f t="shared" si="168"/>
        <v>436.17</v>
      </c>
      <c r="AG367" s="96">
        <f t="shared" si="171"/>
        <v>0.80772222222222223</v>
      </c>
      <c r="AH367" s="142">
        <f t="shared" si="169"/>
        <v>5815.6</v>
      </c>
    </row>
    <row r="368" spans="1:34" ht="13.5" thickTop="1" x14ac:dyDescent="0.2">
      <c r="A368" s="9" t="s">
        <v>125</v>
      </c>
      <c r="B368" s="47">
        <f>SUM(B356:B367)</f>
        <v>333567</v>
      </c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44"/>
      <c r="N368" s="44"/>
      <c r="O368" s="44"/>
      <c r="P368" s="44"/>
      <c r="Q368" s="10"/>
      <c r="R368" s="10"/>
      <c r="U368" s="10"/>
      <c r="V368" s="10"/>
      <c r="W368" s="10"/>
      <c r="X368" s="10"/>
      <c r="Y368" s="10"/>
      <c r="Z368" s="2"/>
      <c r="AA368" s="62">
        <f>SUM(AA357:AA367)</f>
        <v>300348</v>
      </c>
      <c r="AB368" s="10"/>
      <c r="AC368" s="98"/>
      <c r="AD368" s="99"/>
      <c r="AE368" s="100"/>
      <c r="AF368" s="101"/>
      <c r="AG368" s="100"/>
      <c r="AH368" s="131"/>
    </row>
    <row r="369" spans="1:34" ht="13.5" thickBot="1" x14ac:dyDescent="0.25">
      <c r="A369" s="12" t="s">
        <v>126</v>
      </c>
      <c r="B369" s="146">
        <f t="shared" ref="B369:Y369" si="173">AVERAGE(B356:B367)</f>
        <v>27797.25</v>
      </c>
      <c r="C369" s="13">
        <f t="shared" si="173"/>
        <v>911.41666666666663</v>
      </c>
      <c r="D369" s="13">
        <f t="shared" si="173"/>
        <v>305.33333333333331</v>
      </c>
      <c r="E369" s="13">
        <f>AVERAGE(E356:E367)</f>
        <v>28.583333333333332</v>
      </c>
      <c r="F369" s="13">
        <f>AVERAGE(F356:F367)</f>
        <v>89</v>
      </c>
      <c r="G369" s="13">
        <f>AVERAGE(G356:G367)</f>
        <v>464.5</v>
      </c>
      <c r="H369" s="13">
        <f>AVERAGE(H356:H367)</f>
        <v>20.833333333333332</v>
      </c>
      <c r="I369" s="13">
        <f>AVERAGE(I356:I367)</f>
        <v>95</v>
      </c>
      <c r="J369" s="13">
        <f t="shared" si="173"/>
        <v>854.25</v>
      </c>
      <c r="K369" s="13">
        <f>AVERAGE(K356:K367)</f>
        <v>77.416666666666671</v>
      </c>
      <c r="L369" s="13">
        <f>AVERAGE(L356:L367)</f>
        <v>90.5</v>
      </c>
      <c r="M369" s="18">
        <f t="shared" si="173"/>
        <v>7.5008333333333335</v>
      </c>
      <c r="N369" s="18">
        <f t="shared" si="173"/>
        <v>7.5174999999999992</v>
      </c>
      <c r="O369" s="18">
        <f t="shared" si="173"/>
        <v>1.1019166666666667</v>
      </c>
      <c r="P369" s="18">
        <f t="shared" si="173"/>
        <v>0.8563333333333335</v>
      </c>
      <c r="Q369" s="13">
        <f>AVERAGE(Q356:Q367)</f>
        <v>66.543333333333337</v>
      </c>
      <c r="R369" s="13">
        <f>AVERAGE(R356:R367)</f>
        <v>13.054166666666667</v>
      </c>
      <c r="U369" s="13">
        <f t="shared" si="173"/>
        <v>75.344999999999985</v>
      </c>
      <c r="V369" s="13">
        <f t="shared" si="173"/>
        <v>24.145</v>
      </c>
      <c r="W369" s="13"/>
      <c r="X369" s="13">
        <f t="shared" si="173"/>
        <v>9.9083333333333332</v>
      </c>
      <c r="Y369" s="13">
        <f t="shared" si="173"/>
        <v>6.0008333333333326</v>
      </c>
      <c r="Z369" s="2"/>
      <c r="AA369" s="13">
        <f>AVERAGE(AA357:AA367)</f>
        <v>27304.363636363636</v>
      </c>
      <c r="AB369" s="63">
        <f>AVERAGE(AB356:AB367)</f>
        <v>0.98559229160977313</v>
      </c>
      <c r="AC369" s="94">
        <f>C369/$C$2</f>
        <v>0.50634259259259262</v>
      </c>
      <c r="AD369" s="95">
        <f>(C369*D369)/1000</f>
        <v>278.28588888888885</v>
      </c>
      <c r="AE369" s="96">
        <f t="shared" si="170"/>
        <v>0.44172363315696644</v>
      </c>
      <c r="AF369" s="97">
        <f>(C369*G369)/1000</f>
        <v>423.35304166666663</v>
      </c>
      <c r="AG369" s="96">
        <f t="shared" si="171"/>
        <v>0.78398711419753075</v>
      </c>
      <c r="AH369" s="132">
        <f>AVERAGE(AH356:AH367)</f>
        <v>5627.7933333333322</v>
      </c>
    </row>
    <row r="370" spans="1:34" ht="13.5" thickTop="1" x14ac:dyDescent="0.2"/>
    <row r="371" spans="1:34" ht="13.5" thickBot="1" x14ac:dyDescent="0.25"/>
    <row r="372" spans="1:34" ht="13.5" thickTop="1" x14ac:dyDescent="0.2">
      <c r="A372" s="27" t="s">
        <v>5</v>
      </c>
      <c r="B372" s="73" t="s">
        <v>6</v>
      </c>
      <c r="C372" s="73" t="s">
        <v>6</v>
      </c>
      <c r="D372" s="73" t="s">
        <v>49</v>
      </c>
      <c r="E372" s="73" t="s">
        <v>50</v>
      </c>
      <c r="F372" s="45" t="s">
        <v>2</v>
      </c>
      <c r="G372" s="73" t="s">
        <v>51</v>
      </c>
      <c r="H372" s="73" t="s">
        <v>52</v>
      </c>
      <c r="I372" s="45" t="s">
        <v>3</v>
      </c>
      <c r="J372" s="73" t="s">
        <v>53</v>
      </c>
      <c r="K372" s="73" t="s">
        <v>54</v>
      </c>
      <c r="L372" s="45" t="s">
        <v>14</v>
      </c>
      <c r="M372" s="73" t="s">
        <v>75</v>
      </c>
      <c r="N372" s="73" t="s">
        <v>76</v>
      </c>
      <c r="O372" s="73" t="s">
        <v>77</v>
      </c>
      <c r="P372" s="73" t="s">
        <v>78</v>
      </c>
      <c r="Q372" s="73" t="s">
        <v>103</v>
      </c>
      <c r="R372" s="73" t="s">
        <v>104</v>
      </c>
      <c r="U372" s="73" t="s">
        <v>127</v>
      </c>
      <c r="V372" s="73" t="s">
        <v>128</v>
      </c>
      <c r="W372" s="73"/>
      <c r="X372" s="73" t="s">
        <v>107</v>
      </c>
      <c r="Y372" s="73" t="s">
        <v>108</v>
      </c>
      <c r="Z372" s="84"/>
      <c r="AA372" s="28" t="s">
        <v>64</v>
      </c>
      <c r="AB372" s="28" t="s">
        <v>55</v>
      </c>
      <c r="AC372" s="86" t="s">
        <v>16</v>
      </c>
      <c r="AD372" s="87" t="s">
        <v>17</v>
      </c>
      <c r="AE372" s="88" t="s">
        <v>18</v>
      </c>
      <c r="AF372" s="89" t="s">
        <v>16</v>
      </c>
      <c r="AG372" s="88" t="s">
        <v>16</v>
      </c>
      <c r="AH372" s="86" t="s">
        <v>169</v>
      </c>
    </row>
    <row r="373" spans="1:34" ht="13.5" thickBot="1" x14ac:dyDescent="0.25">
      <c r="A373" s="29" t="s">
        <v>129</v>
      </c>
      <c r="B373" s="30" t="s">
        <v>20</v>
      </c>
      <c r="C373" s="31" t="s">
        <v>21</v>
      </c>
      <c r="D373" s="30" t="s">
        <v>57</v>
      </c>
      <c r="E373" s="30" t="s">
        <v>57</v>
      </c>
      <c r="F373" s="46" t="s">
        <v>23</v>
      </c>
      <c r="G373" s="30" t="s">
        <v>57</v>
      </c>
      <c r="H373" s="30" t="s">
        <v>57</v>
      </c>
      <c r="I373" s="46" t="s">
        <v>23</v>
      </c>
      <c r="J373" s="30" t="s">
        <v>57</v>
      </c>
      <c r="K373" s="30" t="s">
        <v>57</v>
      </c>
      <c r="L373" s="46" t="s">
        <v>23</v>
      </c>
      <c r="M373" s="30"/>
      <c r="N373" s="30"/>
      <c r="O373" s="30"/>
      <c r="P373" s="30"/>
      <c r="Q373" s="30"/>
      <c r="R373" s="30"/>
      <c r="U373" s="30"/>
      <c r="V373" s="30"/>
      <c r="W373" s="30"/>
      <c r="X373" s="30"/>
      <c r="Y373" s="30"/>
      <c r="Z373" s="84"/>
      <c r="AA373" s="31" t="s">
        <v>68</v>
      </c>
      <c r="AB373" s="31" t="s">
        <v>24</v>
      </c>
      <c r="AC373" s="90" t="s">
        <v>6</v>
      </c>
      <c r="AD373" s="91" t="s">
        <v>25</v>
      </c>
      <c r="AE373" s="92" t="s">
        <v>26</v>
      </c>
      <c r="AF373" s="93" t="s">
        <v>27</v>
      </c>
      <c r="AG373" s="92" t="s">
        <v>28</v>
      </c>
      <c r="AH373" s="140" t="s">
        <v>170</v>
      </c>
    </row>
    <row r="374" spans="1:34" ht="13.5" thickTop="1" x14ac:dyDescent="0.2">
      <c r="A374" s="6" t="s">
        <v>29</v>
      </c>
      <c r="B374" s="7">
        <v>29583</v>
      </c>
      <c r="C374" s="7">
        <v>954</v>
      </c>
      <c r="D374" s="7">
        <v>364</v>
      </c>
      <c r="E374" s="7">
        <v>30</v>
      </c>
      <c r="F374" s="61">
        <v>0.91</v>
      </c>
      <c r="G374" s="7">
        <v>537</v>
      </c>
      <c r="H374" s="7">
        <v>27</v>
      </c>
      <c r="I374" s="61">
        <v>0.95</v>
      </c>
      <c r="J374" s="7">
        <v>973</v>
      </c>
      <c r="K374" s="7">
        <v>91</v>
      </c>
      <c r="L374" s="61">
        <v>0.9</v>
      </c>
      <c r="M374" s="43">
        <v>7.92</v>
      </c>
      <c r="N374" s="43">
        <v>7.68</v>
      </c>
      <c r="O374" s="43">
        <v>1.9</v>
      </c>
      <c r="P374" s="43">
        <v>1.46</v>
      </c>
      <c r="Q374" s="43">
        <v>71</v>
      </c>
      <c r="R374" s="43">
        <v>24.4</v>
      </c>
      <c r="U374" s="42">
        <v>83</v>
      </c>
      <c r="V374" s="43">
        <v>36</v>
      </c>
      <c r="W374" s="43"/>
      <c r="X374" s="43">
        <v>9.8000000000000007</v>
      </c>
      <c r="Y374" s="43">
        <v>6.3</v>
      </c>
      <c r="Z374" s="85"/>
      <c r="AA374" s="2">
        <v>28087</v>
      </c>
      <c r="AB374" s="8">
        <f t="shared" ref="AB374:AB382" si="174">+AA374/B374</f>
        <v>0.94943041611736467</v>
      </c>
      <c r="AC374" s="94">
        <f t="shared" ref="AC374:AC385" si="175">C374/$C$2</f>
        <v>0.53</v>
      </c>
      <c r="AD374" s="95">
        <f t="shared" ref="AD374:AD385" si="176">(C374*D374)/1000</f>
        <v>347.25599999999997</v>
      </c>
      <c r="AE374" s="96">
        <f>(AD374)/$E$3</f>
        <v>0.55119999999999991</v>
      </c>
      <c r="AF374" s="97">
        <f t="shared" ref="AF374:AF385" si="177">(C374*G374)/1000</f>
        <v>512.298</v>
      </c>
      <c r="AG374" s="96">
        <f>(AF374)/$G$3</f>
        <v>0.94869999999999999</v>
      </c>
      <c r="AH374" s="141">
        <f t="shared" ref="AH374:AH385" si="178">(0.8*C374*G374)/60</f>
        <v>6830.64</v>
      </c>
    </row>
    <row r="375" spans="1:34" x14ac:dyDescent="0.2">
      <c r="A375" s="6" t="s">
        <v>30</v>
      </c>
      <c r="B375" s="7">
        <v>25180</v>
      </c>
      <c r="C375" s="7">
        <v>899</v>
      </c>
      <c r="D375" s="7">
        <v>420</v>
      </c>
      <c r="E375" s="7">
        <v>26</v>
      </c>
      <c r="F375" s="61">
        <v>0.93</v>
      </c>
      <c r="G375" s="7">
        <v>469</v>
      </c>
      <c r="H375" s="7">
        <v>38</v>
      </c>
      <c r="I375" s="61">
        <v>0.92</v>
      </c>
      <c r="J375" s="7">
        <v>1006</v>
      </c>
      <c r="K375" s="7">
        <v>114</v>
      </c>
      <c r="L375" s="61">
        <v>0.89</v>
      </c>
      <c r="M375" s="43">
        <v>8.07</v>
      </c>
      <c r="N375" s="43">
        <v>7.74</v>
      </c>
      <c r="O375" s="43">
        <v>1.88</v>
      </c>
      <c r="P375" s="43">
        <v>1.47</v>
      </c>
      <c r="Q375" s="43">
        <v>80</v>
      </c>
      <c r="R375" s="43">
        <v>24.7</v>
      </c>
      <c r="U375" s="42">
        <v>108</v>
      </c>
      <c r="V375" s="43">
        <v>41.3</v>
      </c>
      <c r="W375" s="43"/>
      <c r="X375" s="43">
        <v>13.7</v>
      </c>
      <c r="Y375" s="43">
        <v>6.6</v>
      </c>
      <c r="Z375" s="85"/>
      <c r="AA375" s="7">
        <v>23605</v>
      </c>
      <c r="AB375" s="8">
        <f t="shared" si="174"/>
        <v>0.93745035742652905</v>
      </c>
      <c r="AC375" s="94">
        <f t="shared" si="175"/>
        <v>0.49944444444444447</v>
      </c>
      <c r="AD375" s="95">
        <f t="shared" si="176"/>
        <v>377.58</v>
      </c>
      <c r="AE375" s="96">
        <f t="shared" ref="AE375:AE387" si="179">(AD375)/$E$3</f>
        <v>0.59933333333333327</v>
      </c>
      <c r="AF375" s="97">
        <f t="shared" si="177"/>
        <v>421.63099999999997</v>
      </c>
      <c r="AG375" s="96">
        <f t="shared" ref="AG375:AG387" si="180">(AF375)/$G$3</f>
        <v>0.78079814814814807</v>
      </c>
      <c r="AH375" s="142">
        <f t="shared" si="178"/>
        <v>5621.7466666666678</v>
      </c>
    </row>
    <row r="376" spans="1:34" x14ac:dyDescent="0.2">
      <c r="A376" s="6" t="s">
        <v>31</v>
      </c>
      <c r="B376" s="7">
        <v>27470</v>
      </c>
      <c r="C376" s="7">
        <v>886</v>
      </c>
      <c r="D376" s="7">
        <v>314</v>
      </c>
      <c r="E376" s="7">
        <v>21</v>
      </c>
      <c r="F376" s="52">
        <f t="shared" ref="F376:F385" si="181">+(D376-E376)/D376</f>
        <v>0.93312101910828027</v>
      </c>
      <c r="G376" s="7">
        <v>526</v>
      </c>
      <c r="H376" s="7">
        <v>20</v>
      </c>
      <c r="I376" s="52">
        <f>+(G376-H376)/G376</f>
        <v>0.96197718631178708</v>
      </c>
      <c r="J376" s="7">
        <v>926</v>
      </c>
      <c r="K376" s="7">
        <v>88</v>
      </c>
      <c r="L376" s="52">
        <f t="shared" ref="L376:L385" si="182">+(J376-K376)/J376</f>
        <v>0.90496760259179265</v>
      </c>
      <c r="M376" s="43">
        <v>7.6</v>
      </c>
      <c r="N376" s="43">
        <v>7.36</v>
      </c>
      <c r="O376" s="43">
        <v>2.04</v>
      </c>
      <c r="P376" s="43">
        <v>1.61</v>
      </c>
      <c r="Q376" s="43">
        <v>74</v>
      </c>
      <c r="R376" s="43">
        <v>21</v>
      </c>
      <c r="U376" s="43">
        <v>91.41</v>
      </c>
      <c r="V376" s="43">
        <v>29.7</v>
      </c>
      <c r="W376" s="43"/>
      <c r="X376" s="43">
        <v>10.6</v>
      </c>
      <c r="Y376" s="43">
        <v>6.9</v>
      </c>
      <c r="Z376" s="85"/>
      <c r="AA376" s="7">
        <v>28105</v>
      </c>
      <c r="AB376" s="8">
        <f t="shared" si="174"/>
        <v>1.0231161266836548</v>
      </c>
      <c r="AC376" s="94">
        <f t="shared" si="175"/>
        <v>0.49222222222222223</v>
      </c>
      <c r="AD376" s="95">
        <f t="shared" si="176"/>
        <v>278.20400000000001</v>
      </c>
      <c r="AE376" s="96">
        <f t="shared" si="179"/>
        <v>0.44159365079365082</v>
      </c>
      <c r="AF376" s="97">
        <f t="shared" si="177"/>
        <v>466.036</v>
      </c>
      <c r="AG376" s="96">
        <f t="shared" si="180"/>
        <v>0.86302962962962959</v>
      </c>
      <c r="AH376" s="142">
        <f t="shared" si="178"/>
        <v>6213.8133333333344</v>
      </c>
    </row>
    <row r="377" spans="1:34" x14ac:dyDescent="0.2">
      <c r="A377" s="6" t="s">
        <v>32</v>
      </c>
      <c r="B377" s="7">
        <v>25950</v>
      </c>
      <c r="C377" s="7">
        <v>865</v>
      </c>
      <c r="D377" s="7">
        <v>532</v>
      </c>
      <c r="E377" s="7">
        <v>22</v>
      </c>
      <c r="F377" s="52">
        <f t="shared" si="181"/>
        <v>0.95864661654135341</v>
      </c>
      <c r="G377" s="7">
        <v>508</v>
      </c>
      <c r="H377" s="7">
        <v>21</v>
      </c>
      <c r="I377" s="52">
        <f>+(G377-H377)/G377</f>
        <v>0.95866141732283461</v>
      </c>
      <c r="J377" s="7">
        <v>1074</v>
      </c>
      <c r="K377" s="7">
        <v>84</v>
      </c>
      <c r="L377" s="52">
        <f t="shared" si="182"/>
        <v>0.92178770949720668</v>
      </c>
      <c r="M377" s="49">
        <v>7.36</v>
      </c>
      <c r="N377" s="49">
        <v>7.18</v>
      </c>
      <c r="O377" s="49">
        <v>2.048</v>
      </c>
      <c r="P377" s="49">
        <v>1.5389999999999999</v>
      </c>
      <c r="Q377" s="49">
        <v>83.14</v>
      </c>
      <c r="R377" s="49">
        <v>21.26</v>
      </c>
      <c r="U377" s="49">
        <v>102.18</v>
      </c>
      <c r="V377" s="49">
        <v>24.2</v>
      </c>
      <c r="W377" s="49"/>
      <c r="X377" s="49">
        <v>13.75</v>
      </c>
      <c r="Y377" s="49">
        <v>7.77</v>
      </c>
      <c r="Z377" s="85"/>
      <c r="AA377" s="7">
        <v>27027</v>
      </c>
      <c r="AB377" s="8">
        <f t="shared" si="174"/>
        <v>1.0415028901734105</v>
      </c>
      <c r="AC377" s="94">
        <f t="shared" si="175"/>
        <v>0.48055555555555557</v>
      </c>
      <c r="AD377" s="95">
        <f t="shared" si="176"/>
        <v>460.18</v>
      </c>
      <c r="AE377" s="96">
        <f t="shared" si="179"/>
        <v>0.73044444444444445</v>
      </c>
      <c r="AF377" s="97">
        <f t="shared" si="177"/>
        <v>439.42</v>
      </c>
      <c r="AG377" s="96">
        <f t="shared" si="180"/>
        <v>0.81374074074074076</v>
      </c>
      <c r="AH377" s="142">
        <f t="shared" si="178"/>
        <v>5858.9333333333334</v>
      </c>
    </row>
    <row r="378" spans="1:34" x14ac:dyDescent="0.2">
      <c r="A378" s="6" t="s">
        <v>33</v>
      </c>
      <c r="B378" s="48">
        <v>27325</v>
      </c>
      <c r="C378" s="48">
        <v>881</v>
      </c>
      <c r="D378" s="48">
        <v>389</v>
      </c>
      <c r="E378" s="48">
        <v>29</v>
      </c>
      <c r="F378" s="52">
        <f t="shared" si="181"/>
        <v>0.92544987146529567</v>
      </c>
      <c r="G378" s="48">
        <v>462</v>
      </c>
      <c r="H378" s="48">
        <v>20</v>
      </c>
      <c r="I378" s="52">
        <f>+(G378-H378)/G378</f>
        <v>0.95670995670995673</v>
      </c>
      <c r="J378" s="48">
        <v>1022</v>
      </c>
      <c r="K378" s="48">
        <v>85</v>
      </c>
      <c r="L378" s="52">
        <f t="shared" si="182"/>
        <v>0.91682974559686892</v>
      </c>
      <c r="M378" s="43">
        <v>7.16</v>
      </c>
      <c r="N378" s="43">
        <v>7.1</v>
      </c>
      <c r="O378" s="43">
        <v>2.2109999999999999</v>
      </c>
      <c r="P378" s="43">
        <v>1.5629999999999999</v>
      </c>
      <c r="Q378" s="43">
        <v>88.06</v>
      </c>
      <c r="R378" s="43">
        <v>18.420000000000002</v>
      </c>
      <c r="U378" s="43">
        <v>97.23</v>
      </c>
      <c r="V378" s="43">
        <v>22.37</v>
      </c>
      <c r="W378" s="43"/>
      <c r="X378" s="43">
        <v>11.67</v>
      </c>
      <c r="Y378" s="43">
        <v>6.96</v>
      </c>
      <c r="Z378" s="85"/>
      <c r="AA378" s="7">
        <v>28104</v>
      </c>
      <c r="AB378" s="8">
        <f t="shared" si="174"/>
        <v>1.0285086916742909</v>
      </c>
      <c r="AC378" s="94">
        <f t="shared" si="175"/>
        <v>0.48944444444444446</v>
      </c>
      <c r="AD378" s="95">
        <f t="shared" si="176"/>
        <v>342.709</v>
      </c>
      <c r="AE378" s="96">
        <f t="shared" si="179"/>
        <v>0.54398253968253973</v>
      </c>
      <c r="AF378" s="97">
        <f t="shared" si="177"/>
        <v>407.02199999999999</v>
      </c>
      <c r="AG378" s="96">
        <f t="shared" si="180"/>
        <v>0.75374444444444444</v>
      </c>
      <c r="AH378" s="142">
        <f t="shared" si="178"/>
        <v>5426.9600000000009</v>
      </c>
    </row>
    <row r="379" spans="1:34" x14ac:dyDescent="0.2">
      <c r="A379" s="6" t="s">
        <v>34</v>
      </c>
      <c r="B379" s="7">
        <v>26793</v>
      </c>
      <c r="C379" s="7">
        <v>893</v>
      </c>
      <c r="D379" s="7">
        <v>347</v>
      </c>
      <c r="E379" s="7">
        <v>40</v>
      </c>
      <c r="F379" s="52">
        <f t="shared" si="181"/>
        <v>0.88472622478386165</v>
      </c>
      <c r="G379" s="7">
        <v>434</v>
      </c>
      <c r="H379" s="7">
        <v>25</v>
      </c>
      <c r="I379" s="52">
        <f>+(G379-H379)/G379</f>
        <v>0.94239631336405527</v>
      </c>
      <c r="J379" s="7">
        <v>898</v>
      </c>
      <c r="K379" s="7">
        <v>70</v>
      </c>
      <c r="L379" s="52">
        <f t="shared" si="182"/>
        <v>0.92204899777282856</v>
      </c>
      <c r="M379" s="43">
        <v>6.95</v>
      </c>
      <c r="N379" s="43">
        <v>7.06</v>
      </c>
      <c r="O379" s="43">
        <v>1.857</v>
      </c>
      <c r="P379" s="43">
        <v>1.4990000000000001</v>
      </c>
      <c r="Q379" s="43">
        <v>63.99</v>
      </c>
      <c r="R379" s="43">
        <v>20.71</v>
      </c>
      <c r="U379" s="43">
        <v>78.06</v>
      </c>
      <c r="V379" s="43">
        <v>29.82</v>
      </c>
      <c r="W379" s="43"/>
      <c r="X379" s="43">
        <v>9.8000000000000007</v>
      </c>
      <c r="Y379" s="43">
        <v>6.98</v>
      </c>
      <c r="Z379" s="85"/>
      <c r="AA379" s="7">
        <v>27352</v>
      </c>
      <c r="AB379" s="8">
        <f t="shared" si="174"/>
        <v>1.0208636584182436</v>
      </c>
      <c r="AC379" s="94">
        <f t="shared" si="175"/>
        <v>0.49611111111111111</v>
      </c>
      <c r="AD379" s="95">
        <f t="shared" si="176"/>
        <v>309.87099999999998</v>
      </c>
      <c r="AE379" s="96">
        <f t="shared" si="179"/>
        <v>0.49185873015873011</v>
      </c>
      <c r="AF379" s="97">
        <f t="shared" si="177"/>
        <v>387.56200000000001</v>
      </c>
      <c r="AG379" s="96">
        <f t="shared" si="180"/>
        <v>0.71770740740740746</v>
      </c>
      <c r="AH379" s="142">
        <f t="shared" si="178"/>
        <v>5167.4933333333338</v>
      </c>
    </row>
    <row r="380" spans="1:34" x14ac:dyDescent="0.2">
      <c r="A380" s="6" t="s">
        <v>35</v>
      </c>
      <c r="B380" s="40">
        <v>27186</v>
      </c>
      <c r="C380" s="7">
        <v>877</v>
      </c>
      <c r="D380" s="7">
        <v>359</v>
      </c>
      <c r="E380" s="7">
        <v>37</v>
      </c>
      <c r="F380" s="52">
        <f t="shared" si="181"/>
        <v>0.89693593314763231</v>
      </c>
      <c r="G380" s="7">
        <v>419</v>
      </c>
      <c r="H380" s="7">
        <v>23</v>
      </c>
      <c r="I380" s="52">
        <f t="shared" ref="I380:I385" si="183">+(G380-H380)/G380</f>
        <v>0.94510739856801906</v>
      </c>
      <c r="J380" s="7">
        <v>819</v>
      </c>
      <c r="K380" s="7">
        <v>74</v>
      </c>
      <c r="L380" s="52">
        <f t="shared" si="182"/>
        <v>0.90964590964590963</v>
      </c>
      <c r="M380" s="43">
        <v>7.01</v>
      </c>
      <c r="N380" s="43">
        <v>7.15</v>
      </c>
      <c r="O380" s="43">
        <v>1.87</v>
      </c>
      <c r="P380" s="43">
        <v>1.55</v>
      </c>
      <c r="Q380" s="43">
        <v>64</v>
      </c>
      <c r="R380" s="43">
        <v>20.399999999999999</v>
      </c>
      <c r="U380" s="54">
        <v>77</v>
      </c>
      <c r="V380" s="54">
        <v>27</v>
      </c>
      <c r="W380" s="54"/>
      <c r="X380" s="43">
        <v>9.4</v>
      </c>
      <c r="Y380" s="43">
        <v>6.7</v>
      </c>
      <c r="Z380" s="85"/>
      <c r="AA380" s="53">
        <v>27501</v>
      </c>
      <c r="AB380" s="54">
        <f t="shared" si="174"/>
        <v>1.0115868461708233</v>
      </c>
      <c r="AC380" s="94">
        <f t="shared" si="175"/>
        <v>0.48722222222222222</v>
      </c>
      <c r="AD380" s="95">
        <f t="shared" si="176"/>
        <v>314.84300000000002</v>
      </c>
      <c r="AE380" s="96">
        <f t="shared" si="179"/>
        <v>0.49975079365079367</v>
      </c>
      <c r="AF380" s="97">
        <f t="shared" si="177"/>
        <v>367.46300000000002</v>
      </c>
      <c r="AG380" s="96">
        <f t="shared" si="180"/>
        <v>0.68048703703703706</v>
      </c>
      <c r="AH380" s="142">
        <f t="shared" si="178"/>
        <v>4899.5066666666671</v>
      </c>
    </row>
    <row r="381" spans="1:34" x14ac:dyDescent="0.2">
      <c r="A381" s="6" t="s">
        <v>36</v>
      </c>
      <c r="B381" s="58">
        <v>26851</v>
      </c>
      <c r="C381" s="55">
        <v>866.16129032258061</v>
      </c>
      <c r="D381" s="56">
        <v>266</v>
      </c>
      <c r="E381" s="56">
        <v>43.888888888888886</v>
      </c>
      <c r="F381" s="52">
        <f t="shared" si="181"/>
        <v>0.8350041771094403</v>
      </c>
      <c r="G381" s="56">
        <v>480</v>
      </c>
      <c r="H381" s="56">
        <v>21</v>
      </c>
      <c r="I381" s="52">
        <f t="shared" si="183"/>
        <v>0.95625000000000004</v>
      </c>
      <c r="J381" s="56">
        <v>813.66666666666663</v>
      </c>
      <c r="K381" s="56">
        <v>60.444444444444443</v>
      </c>
      <c r="L381" s="52">
        <f t="shared" si="182"/>
        <v>0.92571350539396424</v>
      </c>
      <c r="M381" s="43">
        <v>7.12</v>
      </c>
      <c r="N381" s="43">
        <v>7.33</v>
      </c>
      <c r="O381" s="43">
        <v>1.88</v>
      </c>
      <c r="P381" s="43">
        <v>1.5</v>
      </c>
      <c r="Q381" s="43">
        <v>89</v>
      </c>
      <c r="R381" s="43">
        <v>13.2</v>
      </c>
      <c r="U381" s="43">
        <v>105</v>
      </c>
      <c r="V381" s="43">
        <v>21.9</v>
      </c>
      <c r="W381" s="43"/>
      <c r="X381" s="43">
        <v>10.4</v>
      </c>
      <c r="Y381" s="43">
        <v>5.9</v>
      </c>
      <c r="Z381" s="85"/>
      <c r="AA381" s="53">
        <v>27855</v>
      </c>
      <c r="AB381" s="43">
        <f t="shared" si="174"/>
        <v>1.0373915310416744</v>
      </c>
      <c r="AC381" s="94">
        <f t="shared" si="175"/>
        <v>0.48120071684587812</v>
      </c>
      <c r="AD381" s="95">
        <f t="shared" si="176"/>
        <v>230.39890322580646</v>
      </c>
      <c r="AE381" s="96">
        <f t="shared" si="179"/>
        <v>0.36571254480286741</v>
      </c>
      <c r="AF381" s="97">
        <f t="shared" si="177"/>
        <v>415.75741935483865</v>
      </c>
      <c r="AG381" s="96">
        <f t="shared" si="180"/>
        <v>0.76992114695340486</v>
      </c>
      <c r="AH381" s="142">
        <f t="shared" si="178"/>
        <v>5543.4322580645176</v>
      </c>
    </row>
    <row r="382" spans="1:34" x14ac:dyDescent="0.2">
      <c r="A382" s="6" t="s">
        <v>37</v>
      </c>
      <c r="B382" s="57">
        <v>26416</v>
      </c>
      <c r="C382" s="7">
        <v>881</v>
      </c>
      <c r="D382" s="7">
        <v>254</v>
      </c>
      <c r="E382" s="7">
        <v>50</v>
      </c>
      <c r="F382" s="52">
        <f t="shared" si="181"/>
        <v>0.80314960629921262</v>
      </c>
      <c r="G382" s="7">
        <v>489</v>
      </c>
      <c r="H382" s="7">
        <v>21</v>
      </c>
      <c r="I382" s="52">
        <f t="shared" si="183"/>
        <v>0.95705521472392641</v>
      </c>
      <c r="J382" s="7">
        <v>809</v>
      </c>
      <c r="K382" s="7">
        <v>71</v>
      </c>
      <c r="L382" s="52">
        <f t="shared" si="182"/>
        <v>0.91223733003708285</v>
      </c>
      <c r="M382" s="43">
        <v>7.02</v>
      </c>
      <c r="N382" s="43">
        <v>7.81</v>
      </c>
      <c r="O382" s="43">
        <v>1.73</v>
      </c>
      <c r="P382" s="43">
        <v>1.39</v>
      </c>
      <c r="Q382" s="43">
        <v>72</v>
      </c>
      <c r="R382" s="43">
        <v>6.3</v>
      </c>
      <c r="U382" s="43">
        <v>80</v>
      </c>
      <c r="V382" s="43">
        <v>10.4</v>
      </c>
      <c r="W382" s="43"/>
      <c r="X382" s="43">
        <v>10</v>
      </c>
      <c r="Y382" s="43">
        <v>4.5</v>
      </c>
      <c r="Z382" s="85"/>
      <c r="AA382" s="7">
        <v>28508</v>
      </c>
      <c r="AB382" s="43">
        <f t="shared" si="174"/>
        <v>1.0791944276196244</v>
      </c>
      <c r="AC382" s="94">
        <f t="shared" si="175"/>
        <v>0.48944444444444446</v>
      </c>
      <c r="AD382" s="95">
        <f t="shared" si="176"/>
        <v>223.774</v>
      </c>
      <c r="AE382" s="96">
        <f t="shared" si="179"/>
        <v>0.3551968253968254</v>
      </c>
      <c r="AF382" s="97">
        <f t="shared" si="177"/>
        <v>430.80900000000003</v>
      </c>
      <c r="AG382" s="96">
        <f t="shared" si="180"/>
        <v>0.79779444444444447</v>
      </c>
      <c r="AH382" s="142">
        <f t="shared" si="178"/>
        <v>5744.12</v>
      </c>
    </row>
    <row r="383" spans="1:34" x14ac:dyDescent="0.2">
      <c r="A383" s="6" t="s">
        <v>38</v>
      </c>
      <c r="B383" s="7">
        <v>27179</v>
      </c>
      <c r="C383" s="7">
        <v>877</v>
      </c>
      <c r="D383" s="7">
        <v>267</v>
      </c>
      <c r="E383" s="7">
        <v>27</v>
      </c>
      <c r="F383" s="52">
        <f t="shared" si="181"/>
        <v>0.898876404494382</v>
      </c>
      <c r="G383" s="7">
        <v>474</v>
      </c>
      <c r="H383" s="7">
        <v>18</v>
      </c>
      <c r="I383" s="52">
        <f t="shared" si="183"/>
        <v>0.96202531645569622</v>
      </c>
      <c r="J383" s="7">
        <v>725</v>
      </c>
      <c r="K383" s="7">
        <v>65</v>
      </c>
      <c r="L383" s="52">
        <f t="shared" si="182"/>
        <v>0.91034482758620694</v>
      </c>
      <c r="M383" s="43">
        <v>7.7</v>
      </c>
      <c r="N383" s="43">
        <v>7.6</v>
      </c>
      <c r="O383" s="43">
        <v>1.81</v>
      </c>
      <c r="P383" s="43">
        <v>1.36</v>
      </c>
      <c r="Q383" s="43"/>
      <c r="R383" s="43">
        <v>6.3</v>
      </c>
      <c r="U383" s="43">
        <v>120</v>
      </c>
      <c r="V383" s="43">
        <v>13</v>
      </c>
      <c r="W383" s="43"/>
      <c r="X383" s="43">
        <v>13</v>
      </c>
      <c r="Y383" s="43">
        <v>5.9</v>
      </c>
      <c r="Z383" s="85"/>
      <c r="AA383" s="7">
        <v>27587</v>
      </c>
      <c r="AB383" s="43">
        <v>1.02</v>
      </c>
      <c r="AC383" s="94">
        <f t="shared" si="175"/>
        <v>0.48722222222222222</v>
      </c>
      <c r="AD383" s="95">
        <f t="shared" si="176"/>
        <v>234.15899999999999</v>
      </c>
      <c r="AE383" s="96">
        <f t="shared" si="179"/>
        <v>0.37168095238095239</v>
      </c>
      <c r="AF383" s="97">
        <f t="shared" si="177"/>
        <v>415.69799999999998</v>
      </c>
      <c r="AG383" s="96">
        <f t="shared" si="180"/>
        <v>0.76981111111111111</v>
      </c>
      <c r="AH383" s="142">
        <f t="shared" si="178"/>
        <v>5542.64</v>
      </c>
    </row>
    <row r="384" spans="1:34" x14ac:dyDescent="0.2">
      <c r="A384" s="6" t="s">
        <v>39</v>
      </c>
      <c r="B384" s="7">
        <v>27470</v>
      </c>
      <c r="C384" s="7">
        <v>916</v>
      </c>
      <c r="D384" s="7">
        <v>295</v>
      </c>
      <c r="E384" s="7">
        <v>26</v>
      </c>
      <c r="F384" s="52">
        <f t="shared" si="181"/>
        <v>0.91186440677966096</v>
      </c>
      <c r="G384" s="7">
        <v>463</v>
      </c>
      <c r="H384" s="7">
        <v>14</v>
      </c>
      <c r="I384" s="52">
        <f t="shared" si="183"/>
        <v>0.96976241900647953</v>
      </c>
      <c r="J384" s="7">
        <v>870</v>
      </c>
      <c r="K384" s="7">
        <v>63</v>
      </c>
      <c r="L384" s="52">
        <f t="shared" si="182"/>
        <v>0.92758620689655169</v>
      </c>
      <c r="M384" s="43">
        <v>7.44</v>
      </c>
      <c r="N384" s="43">
        <v>7.63</v>
      </c>
      <c r="O384" s="43">
        <v>1.6020000000000001</v>
      </c>
      <c r="P384" s="43">
        <v>1.4590000000000001</v>
      </c>
      <c r="Q384" s="43">
        <v>114</v>
      </c>
      <c r="R384" s="49">
        <v>3.3</v>
      </c>
      <c r="U384" s="43">
        <v>77</v>
      </c>
      <c r="V384" s="43">
        <v>18.8</v>
      </c>
      <c r="W384" s="43"/>
      <c r="X384" s="43">
        <v>8.9</v>
      </c>
      <c r="Y384" s="43">
        <v>6</v>
      </c>
      <c r="Z384" s="85"/>
      <c r="AA384" s="7">
        <v>27373</v>
      </c>
      <c r="AB384" s="43">
        <v>1</v>
      </c>
      <c r="AC384" s="94">
        <f t="shared" si="175"/>
        <v>0.50888888888888884</v>
      </c>
      <c r="AD384" s="95">
        <f t="shared" si="176"/>
        <v>270.22000000000003</v>
      </c>
      <c r="AE384" s="96">
        <f t="shared" si="179"/>
        <v>0.42892063492063498</v>
      </c>
      <c r="AF384" s="97">
        <f t="shared" si="177"/>
        <v>424.108</v>
      </c>
      <c r="AG384" s="96">
        <f t="shared" si="180"/>
        <v>0.78538518518518519</v>
      </c>
      <c r="AH384" s="142">
        <f t="shared" si="178"/>
        <v>5654.7733333333335</v>
      </c>
    </row>
    <row r="385" spans="1:34" ht="13.5" thickBot="1" x14ac:dyDescent="0.25">
      <c r="A385" s="6" t="s">
        <v>40</v>
      </c>
      <c r="B385" s="7">
        <v>24980</v>
      </c>
      <c r="C385" s="7">
        <v>806</v>
      </c>
      <c r="D385" s="7">
        <v>360</v>
      </c>
      <c r="E385" s="7">
        <v>15</v>
      </c>
      <c r="F385" s="52">
        <f t="shared" si="181"/>
        <v>0.95833333333333337</v>
      </c>
      <c r="G385" s="7">
        <v>511</v>
      </c>
      <c r="H385" s="7">
        <v>9</v>
      </c>
      <c r="I385" s="52">
        <f t="shared" si="183"/>
        <v>0.98238747553816042</v>
      </c>
      <c r="J385" s="7">
        <v>997</v>
      </c>
      <c r="K385" s="7">
        <v>59</v>
      </c>
      <c r="L385" s="52">
        <f t="shared" si="182"/>
        <v>0.94082246740220665</v>
      </c>
      <c r="M385" s="43">
        <v>7.76</v>
      </c>
      <c r="N385" s="43">
        <v>7.3</v>
      </c>
      <c r="O385" s="43">
        <v>2.024</v>
      </c>
      <c r="P385" s="43">
        <v>1.6180000000000001</v>
      </c>
      <c r="Q385" s="43">
        <v>74</v>
      </c>
      <c r="R385" s="43">
        <v>4.3</v>
      </c>
      <c r="U385" s="43">
        <v>108</v>
      </c>
      <c r="V385" s="43">
        <v>18.600000000000001</v>
      </c>
      <c r="W385" s="43"/>
      <c r="X385" s="43">
        <v>13.5</v>
      </c>
      <c r="Y385" s="43">
        <v>6.4</v>
      </c>
      <c r="Z385" s="85"/>
      <c r="AA385" s="7">
        <v>28225</v>
      </c>
      <c r="AB385" s="43">
        <v>1.1299999999999999</v>
      </c>
      <c r="AC385" s="94">
        <f t="shared" si="175"/>
        <v>0.44777777777777777</v>
      </c>
      <c r="AD385" s="95">
        <f t="shared" si="176"/>
        <v>290.16000000000003</v>
      </c>
      <c r="AE385" s="96">
        <f t="shared" si="179"/>
        <v>0.46057142857142863</v>
      </c>
      <c r="AF385" s="97">
        <f t="shared" si="177"/>
        <v>411.86599999999999</v>
      </c>
      <c r="AG385" s="96">
        <f t="shared" si="180"/>
        <v>0.76271481481481473</v>
      </c>
      <c r="AH385" s="142">
        <f t="shared" si="178"/>
        <v>5491.5466666666671</v>
      </c>
    </row>
    <row r="386" spans="1:34" ht="13.5" thickTop="1" x14ac:dyDescent="0.2">
      <c r="A386" s="9" t="s">
        <v>130</v>
      </c>
      <c r="B386" s="47">
        <f>SUM(B374:B385)</f>
        <v>322383</v>
      </c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44"/>
      <c r="N386" s="44"/>
      <c r="O386" s="44"/>
      <c r="P386" s="44"/>
      <c r="Q386" s="10"/>
      <c r="R386" s="10"/>
      <c r="U386" s="10"/>
      <c r="V386" s="10"/>
      <c r="W386" s="10"/>
      <c r="X386" s="10"/>
      <c r="Y386" s="10"/>
      <c r="Z386" s="2"/>
      <c r="AA386" s="47">
        <f>SUM(AA374:AA385)</f>
        <v>329329</v>
      </c>
      <c r="AB386" s="10"/>
      <c r="AC386" s="98"/>
      <c r="AD386" s="99"/>
      <c r="AE386" s="100"/>
      <c r="AF386" s="101"/>
      <c r="AG386" s="100"/>
      <c r="AH386" s="131"/>
    </row>
    <row r="387" spans="1:34" ht="13.5" thickBot="1" x14ac:dyDescent="0.25">
      <c r="A387" s="12" t="s">
        <v>131</v>
      </c>
      <c r="B387" s="146">
        <f t="shared" ref="B387:J387" si="184">AVERAGE(B374:B385)</f>
        <v>26865.25</v>
      </c>
      <c r="C387" s="13">
        <f t="shared" si="184"/>
        <v>883.43010752688167</v>
      </c>
      <c r="D387" s="13">
        <f t="shared" si="184"/>
        <v>347.25</v>
      </c>
      <c r="E387" s="13">
        <f>AVERAGE(E374:E385)</f>
        <v>30.574074074074076</v>
      </c>
      <c r="F387" s="60">
        <f>AVERAGE(F374:F385)</f>
        <v>0.903842299421871</v>
      </c>
      <c r="G387" s="13">
        <f>AVERAGE(G374:G385)</f>
        <v>481</v>
      </c>
      <c r="H387" s="13">
        <f>AVERAGE(H374:H385)</f>
        <v>21.416666666666668</v>
      </c>
      <c r="I387" s="60">
        <f>AVERAGE(I374:I385)</f>
        <v>0.95519439150007612</v>
      </c>
      <c r="J387" s="13">
        <f t="shared" si="184"/>
        <v>911.05555555555566</v>
      </c>
      <c r="K387" s="13">
        <f>AVERAGE(K374:K385)</f>
        <v>77.037037037037038</v>
      </c>
      <c r="L387" s="60">
        <f>AVERAGE(L374:L385)</f>
        <v>0.91516535853505154</v>
      </c>
      <c r="M387" s="18">
        <f t="shared" ref="M387:Y387" si="185">AVERAGE(M374:M385)</f>
        <v>7.4258333333333333</v>
      </c>
      <c r="N387" s="18">
        <f t="shared" si="185"/>
        <v>7.4116666666666653</v>
      </c>
      <c r="O387" s="18">
        <f t="shared" si="185"/>
        <v>1.9043333333333334</v>
      </c>
      <c r="P387" s="18">
        <f t="shared" si="185"/>
        <v>1.5015000000000001</v>
      </c>
      <c r="Q387" s="37">
        <f>AVERAGE(Q374:Q385)</f>
        <v>79.3809090909091</v>
      </c>
      <c r="R387" s="37">
        <f>AVERAGE(R374:R385)</f>
        <v>15.357500000000003</v>
      </c>
      <c r="U387" s="37">
        <f t="shared" si="185"/>
        <v>93.90666666666668</v>
      </c>
      <c r="V387" s="37">
        <f t="shared" si="185"/>
        <v>24.424166666666668</v>
      </c>
      <c r="W387" s="37"/>
      <c r="X387" s="37">
        <f t="shared" si="185"/>
        <v>11.210000000000003</v>
      </c>
      <c r="Y387" s="37">
        <f t="shared" si="185"/>
        <v>6.4091666666666667</v>
      </c>
      <c r="Z387" s="41"/>
      <c r="AA387" s="13">
        <f>AVERAGE(AA375:AA385)</f>
        <v>27385.636363636364</v>
      </c>
      <c r="AB387" s="18">
        <f>AVERAGE(AB374:AB385)</f>
        <v>1.0232537454438013</v>
      </c>
      <c r="AC387" s="94">
        <f>C387/$C$2</f>
        <v>0.49079450418160092</v>
      </c>
      <c r="AD387" s="95">
        <f>(C387*D387)/1000</f>
        <v>306.77110483870962</v>
      </c>
      <c r="AE387" s="96">
        <f t="shared" si="179"/>
        <v>0.48693826164874543</v>
      </c>
      <c r="AF387" s="97">
        <f>(C387*G387)/1000</f>
        <v>424.9298817204301</v>
      </c>
      <c r="AG387" s="96">
        <f t="shared" si="180"/>
        <v>0.78690718837116691</v>
      </c>
      <c r="AH387" s="132">
        <f>AVERAGE(AH374:AH385)</f>
        <v>5666.300465949821</v>
      </c>
    </row>
    <row r="388" spans="1:34" ht="13.5" thickTop="1" x14ac:dyDescent="0.2"/>
    <row r="389" spans="1:34" ht="13.5" thickBot="1" x14ac:dyDescent="0.25"/>
    <row r="390" spans="1:34" ht="13.5" thickTop="1" x14ac:dyDescent="0.2">
      <c r="A390" s="27" t="s">
        <v>5</v>
      </c>
      <c r="B390" s="73" t="s">
        <v>6</v>
      </c>
      <c r="C390" s="73" t="s">
        <v>6</v>
      </c>
      <c r="D390" s="73" t="s">
        <v>49</v>
      </c>
      <c r="E390" s="73" t="s">
        <v>50</v>
      </c>
      <c r="F390" s="45" t="s">
        <v>2</v>
      </c>
      <c r="G390" s="73" t="s">
        <v>51</v>
      </c>
      <c r="H390" s="73" t="s">
        <v>52</v>
      </c>
      <c r="I390" s="45" t="s">
        <v>3</v>
      </c>
      <c r="J390" s="73" t="s">
        <v>53</v>
      </c>
      <c r="K390" s="73" t="s">
        <v>54</v>
      </c>
      <c r="L390" s="45" t="s">
        <v>14</v>
      </c>
      <c r="M390" s="73" t="s">
        <v>75</v>
      </c>
      <c r="N390" s="73" t="s">
        <v>76</v>
      </c>
      <c r="O390" s="73" t="s">
        <v>77</v>
      </c>
      <c r="P390" s="73" t="s">
        <v>78</v>
      </c>
      <c r="Q390" s="73" t="s">
        <v>103</v>
      </c>
      <c r="R390" s="73" t="s">
        <v>104</v>
      </c>
      <c r="U390" s="73" t="s">
        <v>127</v>
      </c>
      <c r="V390" s="73" t="s">
        <v>128</v>
      </c>
      <c r="W390" s="73"/>
      <c r="X390" s="73" t="s">
        <v>107</v>
      </c>
      <c r="Y390" s="73" t="s">
        <v>108</v>
      </c>
      <c r="Z390" s="84"/>
      <c r="AA390" s="28" t="s">
        <v>64</v>
      </c>
      <c r="AB390" s="28" t="s">
        <v>55</v>
      </c>
      <c r="AC390" s="86" t="s">
        <v>16</v>
      </c>
      <c r="AD390" s="87" t="s">
        <v>17</v>
      </c>
      <c r="AE390" s="88" t="s">
        <v>18</v>
      </c>
      <c r="AF390" s="89" t="s">
        <v>16</v>
      </c>
      <c r="AG390" s="88" t="s">
        <v>16</v>
      </c>
      <c r="AH390" s="86" t="s">
        <v>169</v>
      </c>
    </row>
    <row r="391" spans="1:34" ht="13.5" thickBot="1" x14ac:dyDescent="0.25">
      <c r="A391" s="29" t="s">
        <v>132</v>
      </c>
      <c r="B391" s="30" t="s">
        <v>20</v>
      </c>
      <c r="C391" s="31" t="s">
        <v>21</v>
      </c>
      <c r="D391" s="30" t="s">
        <v>57</v>
      </c>
      <c r="E391" s="30" t="s">
        <v>57</v>
      </c>
      <c r="F391" s="46" t="s">
        <v>23</v>
      </c>
      <c r="G391" s="30" t="s">
        <v>57</v>
      </c>
      <c r="H391" s="30" t="s">
        <v>57</v>
      </c>
      <c r="I391" s="46" t="s">
        <v>23</v>
      </c>
      <c r="J391" s="30" t="s">
        <v>57</v>
      </c>
      <c r="K391" s="30" t="s">
        <v>57</v>
      </c>
      <c r="L391" s="46" t="s">
        <v>23</v>
      </c>
      <c r="M391" s="30"/>
      <c r="N391" s="30"/>
      <c r="O391" s="30"/>
      <c r="P391" s="30"/>
      <c r="Q391" s="30"/>
      <c r="R391" s="30"/>
      <c r="U391" s="30"/>
      <c r="V391" s="30"/>
      <c r="W391" s="30"/>
      <c r="X391" s="30"/>
      <c r="Y391" s="30"/>
      <c r="Z391" s="84"/>
      <c r="AA391" s="31" t="s">
        <v>68</v>
      </c>
      <c r="AB391" s="31" t="s">
        <v>24</v>
      </c>
      <c r="AC391" s="90" t="s">
        <v>6</v>
      </c>
      <c r="AD391" s="91" t="s">
        <v>25</v>
      </c>
      <c r="AE391" s="92" t="s">
        <v>26</v>
      </c>
      <c r="AF391" s="93" t="s">
        <v>27</v>
      </c>
      <c r="AG391" s="92" t="s">
        <v>28</v>
      </c>
      <c r="AH391" s="140" t="s">
        <v>170</v>
      </c>
    </row>
    <row r="392" spans="1:34" ht="13.5" thickTop="1" x14ac:dyDescent="0.2">
      <c r="A392" s="6" t="s">
        <v>29</v>
      </c>
      <c r="B392" s="7">
        <v>25070</v>
      </c>
      <c r="C392" s="7">
        <v>809</v>
      </c>
      <c r="D392" s="7">
        <v>339</v>
      </c>
      <c r="E392" s="7">
        <v>20</v>
      </c>
      <c r="F392" s="52">
        <v>0.93</v>
      </c>
      <c r="G392" s="7">
        <v>468</v>
      </c>
      <c r="H392" s="7">
        <v>10</v>
      </c>
      <c r="I392" s="52">
        <v>0.97299999999999998</v>
      </c>
      <c r="J392" s="7">
        <v>1060</v>
      </c>
      <c r="K392" s="7">
        <v>79</v>
      </c>
      <c r="L392" s="52">
        <v>0.92500000000000004</v>
      </c>
      <c r="M392" s="43">
        <v>8.4</v>
      </c>
      <c r="N392" s="43">
        <v>7.6</v>
      </c>
      <c r="O392" s="7">
        <v>1960</v>
      </c>
      <c r="P392" s="7">
        <v>1470</v>
      </c>
      <c r="Q392" s="43">
        <v>116</v>
      </c>
      <c r="R392" s="43">
        <v>26.2</v>
      </c>
      <c r="U392" s="42">
        <v>130</v>
      </c>
      <c r="V392" s="43">
        <v>23</v>
      </c>
      <c r="W392" s="43"/>
      <c r="X392" s="43">
        <v>13</v>
      </c>
      <c r="Y392" s="43">
        <v>7.6</v>
      </c>
      <c r="Z392" s="85"/>
      <c r="AA392" s="2">
        <v>28258</v>
      </c>
      <c r="AB392" s="8">
        <v>1.1299999999999999</v>
      </c>
      <c r="AC392" s="94">
        <f t="shared" ref="AC392:AC403" si="186">C392/$C$2</f>
        <v>0.44944444444444442</v>
      </c>
      <c r="AD392" s="95">
        <f t="shared" ref="AD392:AD403" si="187">(C392*D392)/1000</f>
        <v>274.25099999999998</v>
      </c>
      <c r="AE392" s="96">
        <f>(AD392)/$E$3</f>
        <v>0.43531904761904761</v>
      </c>
      <c r="AF392" s="97">
        <f t="shared" ref="AF392:AF403" si="188">(C392*G392)/1000</f>
        <v>378.61200000000002</v>
      </c>
      <c r="AG392" s="96">
        <f>(AF392)/$G$3</f>
        <v>0.70113333333333339</v>
      </c>
      <c r="AH392" s="141">
        <f t="shared" ref="AH392:AH403" si="189">(0.8*C392*G392)/60</f>
        <v>5048.1600000000008</v>
      </c>
    </row>
    <row r="393" spans="1:34" x14ac:dyDescent="0.2">
      <c r="A393" s="6" t="s">
        <v>30</v>
      </c>
      <c r="B393" s="7">
        <v>26500</v>
      </c>
      <c r="C393" s="7">
        <v>946</v>
      </c>
      <c r="D393" s="7">
        <v>380</v>
      </c>
      <c r="E393" s="7">
        <v>21</v>
      </c>
      <c r="F393" s="52">
        <v>0.94</v>
      </c>
      <c r="G393" s="7">
        <v>504</v>
      </c>
      <c r="H393" s="7">
        <v>11</v>
      </c>
      <c r="I393" s="52">
        <v>0.98</v>
      </c>
      <c r="J393" s="7">
        <v>952</v>
      </c>
      <c r="K393" s="7">
        <v>77</v>
      </c>
      <c r="L393" s="52">
        <v>0.92</v>
      </c>
      <c r="M393" s="43">
        <v>7.84</v>
      </c>
      <c r="N393" s="43">
        <v>7.3</v>
      </c>
      <c r="O393" s="7">
        <v>2040</v>
      </c>
      <c r="P393" s="7">
        <v>1501</v>
      </c>
      <c r="Q393" s="43">
        <v>78.33</v>
      </c>
      <c r="R393" s="43">
        <v>10.85</v>
      </c>
      <c r="U393" s="42">
        <v>105</v>
      </c>
      <c r="V393" s="43">
        <v>25.9</v>
      </c>
      <c r="W393" s="43"/>
      <c r="X393" s="43">
        <v>12.4</v>
      </c>
      <c r="Y393" s="43">
        <v>6.3</v>
      </c>
      <c r="Z393" s="85"/>
      <c r="AA393" s="7">
        <v>24069</v>
      </c>
      <c r="AB393" s="8">
        <v>0.91</v>
      </c>
      <c r="AC393" s="94">
        <f t="shared" si="186"/>
        <v>0.52555555555555555</v>
      </c>
      <c r="AD393" s="95">
        <f t="shared" si="187"/>
        <v>359.48</v>
      </c>
      <c r="AE393" s="96">
        <f t="shared" ref="AE393:AE405" si="190">(AD393)/$E$3</f>
        <v>0.57060317460317467</v>
      </c>
      <c r="AF393" s="97">
        <f t="shared" si="188"/>
        <v>476.78399999999999</v>
      </c>
      <c r="AG393" s="96">
        <f t="shared" ref="AG393:AG405" si="191">(AF393)/$G$3</f>
        <v>0.88293333333333335</v>
      </c>
      <c r="AH393" s="142">
        <f t="shared" si="189"/>
        <v>6357.12</v>
      </c>
    </row>
    <row r="394" spans="1:34" x14ac:dyDescent="0.2">
      <c r="A394" s="6" t="s">
        <v>31</v>
      </c>
      <c r="B394" s="7">
        <v>25016</v>
      </c>
      <c r="C394" s="7">
        <v>807</v>
      </c>
      <c r="D394" s="7">
        <v>417</v>
      </c>
      <c r="E394" s="7">
        <v>16</v>
      </c>
      <c r="F394" s="52">
        <v>0.96</v>
      </c>
      <c r="G394" s="7">
        <v>576</v>
      </c>
      <c r="H394" s="7">
        <v>16</v>
      </c>
      <c r="I394" s="52">
        <v>0.97199999999999998</v>
      </c>
      <c r="J394" s="7">
        <v>1005</v>
      </c>
      <c r="K394" s="7">
        <v>86</v>
      </c>
      <c r="L394" s="52">
        <v>0.91300000000000003</v>
      </c>
      <c r="M394" s="43">
        <v>7.92</v>
      </c>
      <c r="N394" s="43">
        <v>7.43</v>
      </c>
      <c r="O394" s="7">
        <v>2113</v>
      </c>
      <c r="P394" s="7">
        <v>1539</v>
      </c>
      <c r="Q394" s="43">
        <v>86.66</v>
      </c>
      <c r="R394" s="43">
        <v>17.399999999999999</v>
      </c>
      <c r="U394" s="43">
        <v>106.5</v>
      </c>
      <c r="V394" s="43">
        <v>36.659999999999997</v>
      </c>
      <c r="W394" s="43"/>
      <c r="X394" s="43">
        <v>12.6</v>
      </c>
      <c r="Y394" s="43">
        <v>6</v>
      </c>
      <c r="Z394" s="85"/>
      <c r="AA394" s="7">
        <v>29065</v>
      </c>
      <c r="AB394" s="8">
        <v>1.1599999999999999</v>
      </c>
      <c r="AC394" s="94">
        <f t="shared" si="186"/>
        <v>0.44833333333333331</v>
      </c>
      <c r="AD394" s="95">
        <f t="shared" si="187"/>
        <v>336.51900000000001</v>
      </c>
      <c r="AE394" s="96">
        <f t="shared" si="190"/>
        <v>0.53415714285714289</v>
      </c>
      <c r="AF394" s="97">
        <f t="shared" si="188"/>
        <v>464.83199999999999</v>
      </c>
      <c r="AG394" s="96">
        <f t="shared" si="191"/>
        <v>0.86080000000000001</v>
      </c>
      <c r="AH394" s="142">
        <f t="shared" si="189"/>
        <v>6197.76</v>
      </c>
    </row>
    <row r="395" spans="1:34" x14ac:dyDescent="0.2">
      <c r="A395" s="6" t="s">
        <v>32</v>
      </c>
      <c r="B395" s="7">
        <v>23933</v>
      </c>
      <c r="C395" s="7">
        <v>798</v>
      </c>
      <c r="D395" s="7">
        <v>303</v>
      </c>
      <c r="E395" s="7">
        <v>30</v>
      </c>
      <c r="F395" s="52">
        <v>0.9</v>
      </c>
      <c r="G395" s="7">
        <v>500</v>
      </c>
      <c r="H395" s="7">
        <v>18</v>
      </c>
      <c r="I395" s="52">
        <v>0.96199999999999997</v>
      </c>
      <c r="J395" s="7">
        <v>902</v>
      </c>
      <c r="K395" s="7">
        <v>18</v>
      </c>
      <c r="L395" s="52">
        <v>0.88800000000000001</v>
      </c>
      <c r="M395" s="49">
        <v>7.44</v>
      </c>
      <c r="N395" s="49">
        <v>7.46</v>
      </c>
      <c r="O395" s="48">
        <v>1988</v>
      </c>
      <c r="P395" s="48">
        <v>1526</v>
      </c>
      <c r="Q395" s="49">
        <v>81</v>
      </c>
      <c r="R395" s="49">
        <v>17</v>
      </c>
      <c r="U395" s="49">
        <v>100</v>
      </c>
      <c r="V395" s="49">
        <v>35.200000000000003</v>
      </c>
      <c r="W395" s="49"/>
      <c r="X395" s="49">
        <v>10</v>
      </c>
      <c r="Y395" s="49">
        <v>7.6</v>
      </c>
      <c r="Z395" s="85"/>
      <c r="AA395" s="7">
        <v>26017</v>
      </c>
      <c r="AB395" s="8">
        <v>1.0900000000000001</v>
      </c>
      <c r="AC395" s="94">
        <f t="shared" si="186"/>
        <v>0.44333333333333336</v>
      </c>
      <c r="AD395" s="95">
        <f t="shared" si="187"/>
        <v>241.79400000000001</v>
      </c>
      <c r="AE395" s="96">
        <f t="shared" si="190"/>
        <v>0.38380000000000003</v>
      </c>
      <c r="AF395" s="97">
        <f t="shared" si="188"/>
        <v>399</v>
      </c>
      <c r="AG395" s="96">
        <f t="shared" si="191"/>
        <v>0.73888888888888893</v>
      </c>
      <c r="AH395" s="142">
        <f t="shared" si="189"/>
        <v>5320.0000000000009</v>
      </c>
    </row>
    <row r="396" spans="1:34" x14ac:dyDescent="0.2">
      <c r="A396" s="6" t="s">
        <v>33</v>
      </c>
      <c r="B396" s="48">
        <v>25301</v>
      </c>
      <c r="C396" s="48">
        <v>816</v>
      </c>
      <c r="D396" s="48">
        <v>320</v>
      </c>
      <c r="E396" s="48">
        <v>57</v>
      </c>
      <c r="F396" s="52">
        <v>0.80600000000000005</v>
      </c>
      <c r="G396" s="48">
        <v>449</v>
      </c>
      <c r="H396" s="48">
        <v>25</v>
      </c>
      <c r="I396" s="52">
        <v>0.93300000000000005</v>
      </c>
      <c r="J396" s="48">
        <v>866</v>
      </c>
      <c r="K396" s="48">
        <v>90</v>
      </c>
      <c r="L396" s="52">
        <v>0.88100000000000001</v>
      </c>
      <c r="M396" s="43">
        <v>7.21</v>
      </c>
      <c r="N396" s="43">
        <v>7.37</v>
      </c>
      <c r="O396" s="7">
        <v>1898</v>
      </c>
      <c r="P396" s="7">
        <v>1715</v>
      </c>
      <c r="Q396" s="43">
        <v>71</v>
      </c>
      <c r="R396" s="43">
        <v>31.4</v>
      </c>
      <c r="U396" s="43">
        <v>87</v>
      </c>
      <c r="V396" s="43">
        <v>40</v>
      </c>
      <c r="W396" s="43"/>
      <c r="X396" s="43">
        <v>10.8</v>
      </c>
      <c r="Y396" s="43">
        <v>6.7</v>
      </c>
      <c r="Z396" s="85"/>
      <c r="AA396" s="7">
        <v>30081</v>
      </c>
      <c r="AB396" s="8">
        <v>1.19</v>
      </c>
      <c r="AC396" s="94">
        <f t="shared" si="186"/>
        <v>0.45333333333333331</v>
      </c>
      <c r="AD396" s="95">
        <f t="shared" si="187"/>
        <v>261.12</v>
      </c>
      <c r="AE396" s="96">
        <f t="shared" si="190"/>
        <v>0.4144761904761905</v>
      </c>
      <c r="AF396" s="97">
        <f t="shared" si="188"/>
        <v>366.38400000000001</v>
      </c>
      <c r="AG396" s="96">
        <f t="shared" si="191"/>
        <v>0.67848888888888892</v>
      </c>
      <c r="AH396" s="142">
        <f t="shared" si="189"/>
        <v>4885.12</v>
      </c>
    </row>
    <row r="397" spans="1:34" x14ac:dyDescent="0.2">
      <c r="A397" s="6" t="s">
        <v>34</v>
      </c>
      <c r="B397" s="7">
        <v>25040</v>
      </c>
      <c r="C397" s="7">
        <v>835</v>
      </c>
      <c r="D397" s="7">
        <v>368</v>
      </c>
      <c r="E397" s="7">
        <v>62</v>
      </c>
      <c r="F397" s="52">
        <v>0.80400000000000005</v>
      </c>
      <c r="G397" s="7">
        <v>501</v>
      </c>
      <c r="H397" s="7">
        <v>22</v>
      </c>
      <c r="I397" s="52">
        <v>0.95499999999999996</v>
      </c>
      <c r="J397" s="7">
        <v>937</v>
      </c>
      <c r="K397" s="7">
        <v>83</v>
      </c>
      <c r="L397" s="52">
        <v>0.91400000000000003</v>
      </c>
      <c r="M397" s="43">
        <v>7.32</v>
      </c>
      <c r="N397" s="43">
        <v>7.54</v>
      </c>
      <c r="O397" s="7">
        <v>2028</v>
      </c>
      <c r="P397" s="7">
        <v>1506</v>
      </c>
      <c r="Q397" s="43">
        <v>71</v>
      </c>
      <c r="R397" s="43">
        <v>22.2</v>
      </c>
      <c r="U397" s="43">
        <v>89</v>
      </c>
      <c r="V397" s="43">
        <v>31.5</v>
      </c>
      <c r="W397" s="43"/>
      <c r="X397" s="43">
        <v>9.4</v>
      </c>
      <c r="Y397" s="43">
        <v>6.6</v>
      </c>
      <c r="Z397" s="85"/>
      <c r="AA397" s="7">
        <v>28917</v>
      </c>
      <c r="AB397" s="8">
        <v>1.1499999999999999</v>
      </c>
      <c r="AC397" s="94">
        <f t="shared" si="186"/>
        <v>0.46388888888888891</v>
      </c>
      <c r="AD397" s="95">
        <f t="shared" si="187"/>
        <v>307.27999999999997</v>
      </c>
      <c r="AE397" s="96">
        <f t="shared" si="190"/>
        <v>0.48774603174603171</v>
      </c>
      <c r="AF397" s="97">
        <f t="shared" si="188"/>
        <v>418.33499999999998</v>
      </c>
      <c r="AG397" s="96">
        <f t="shared" si="191"/>
        <v>0.77469444444444435</v>
      </c>
      <c r="AH397" s="142">
        <f t="shared" si="189"/>
        <v>5577.8</v>
      </c>
    </row>
    <row r="398" spans="1:34" x14ac:dyDescent="0.2">
      <c r="A398" s="6" t="s">
        <v>35</v>
      </c>
      <c r="B398" s="40">
        <v>24265</v>
      </c>
      <c r="C398" s="7">
        <v>783</v>
      </c>
      <c r="D398" s="7">
        <v>347</v>
      </c>
      <c r="E398" s="7">
        <v>44</v>
      </c>
      <c r="F398" s="52">
        <v>0.86399999999999999</v>
      </c>
      <c r="G398" s="7">
        <v>540</v>
      </c>
      <c r="H398" s="7">
        <v>17</v>
      </c>
      <c r="I398" s="52">
        <v>0.96599999999999997</v>
      </c>
      <c r="J398" s="7">
        <v>1071</v>
      </c>
      <c r="K398" s="7">
        <v>70</v>
      </c>
      <c r="L398" s="52">
        <v>0.93</v>
      </c>
      <c r="M398" s="43">
        <v>7.25</v>
      </c>
      <c r="N398" s="43">
        <v>7.67</v>
      </c>
      <c r="O398" s="7">
        <v>1789</v>
      </c>
      <c r="P398" s="7">
        <v>1590</v>
      </c>
      <c r="Q398" s="43">
        <v>68</v>
      </c>
      <c r="R398" s="43">
        <v>21.9</v>
      </c>
      <c r="U398" s="54">
        <v>79</v>
      </c>
      <c r="V398" s="54">
        <v>29.6</v>
      </c>
      <c r="W398" s="54"/>
      <c r="X398" s="43">
        <v>9</v>
      </c>
      <c r="Y398" s="43">
        <v>7</v>
      </c>
      <c r="Z398" s="85"/>
      <c r="AA398" s="53">
        <v>27777</v>
      </c>
      <c r="AB398" s="54">
        <v>1.1399999999999999</v>
      </c>
      <c r="AC398" s="94">
        <f t="shared" si="186"/>
        <v>0.435</v>
      </c>
      <c r="AD398" s="95">
        <f t="shared" si="187"/>
        <v>271.70100000000002</v>
      </c>
      <c r="AE398" s="96">
        <f t="shared" si="190"/>
        <v>0.43127142857142858</v>
      </c>
      <c r="AF398" s="97">
        <f t="shared" si="188"/>
        <v>422.82</v>
      </c>
      <c r="AG398" s="96">
        <f t="shared" si="191"/>
        <v>0.78300000000000003</v>
      </c>
      <c r="AH398" s="142">
        <f t="shared" si="189"/>
        <v>5637.6000000000013</v>
      </c>
    </row>
    <row r="399" spans="1:34" x14ac:dyDescent="0.2">
      <c r="A399" s="6" t="s">
        <v>36</v>
      </c>
      <c r="B399" s="58">
        <v>24116</v>
      </c>
      <c r="C399" s="55">
        <v>778</v>
      </c>
      <c r="D399" s="56">
        <v>386</v>
      </c>
      <c r="E399" s="56">
        <v>48</v>
      </c>
      <c r="F399" s="52">
        <v>0.84799999999999998</v>
      </c>
      <c r="G399" s="56">
        <v>442</v>
      </c>
      <c r="H399" s="56">
        <v>21</v>
      </c>
      <c r="I399" s="52">
        <v>0.95299999999999996</v>
      </c>
      <c r="J399" s="56">
        <v>911</v>
      </c>
      <c r="K399" s="56">
        <v>80</v>
      </c>
      <c r="L399" s="52">
        <v>0.90900000000000003</v>
      </c>
      <c r="M399" s="43">
        <v>7.08</v>
      </c>
      <c r="N399" s="43">
        <v>7.6</v>
      </c>
      <c r="O399" s="7">
        <v>1924</v>
      </c>
      <c r="P399" s="7">
        <v>1495</v>
      </c>
      <c r="Q399" s="43">
        <v>75</v>
      </c>
      <c r="R399" s="43">
        <v>11.1</v>
      </c>
      <c r="U399" s="43">
        <v>90</v>
      </c>
      <c r="V399" s="43">
        <v>22.3</v>
      </c>
      <c r="W399" s="43"/>
      <c r="X399" s="43">
        <v>9.4</v>
      </c>
      <c r="Y399" s="43">
        <v>6.3</v>
      </c>
      <c r="Z399" s="85"/>
      <c r="AA399" s="53">
        <v>28771</v>
      </c>
      <c r="AB399" s="43">
        <v>1.19</v>
      </c>
      <c r="AC399" s="94">
        <f t="shared" si="186"/>
        <v>0.43222222222222223</v>
      </c>
      <c r="AD399" s="95">
        <f t="shared" si="187"/>
        <v>300.30799999999999</v>
      </c>
      <c r="AE399" s="96">
        <f t="shared" si="190"/>
        <v>0.47667936507936509</v>
      </c>
      <c r="AF399" s="97">
        <f t="shared" si="188"/>
        <v>343.87599999999998</v>
      </c>
      <c r="AG399" s="96">
        <f t="shared" si="191"/>
        <v>0.63680740740740738</v>
      </c>
      <c r="AH399" s="142">
        <f t="shared" si="189"/>
        <v>4585.0133333333342</v>
      </c>
    </row>
    <row r="400" spans="1:34" x14ac:dyDescent="0.2">
      <c r="A400" s="6" t="s">
        <v>37</v>
      </c>
      <c r="B400" s="57">
        <v>24979</v>
      </c>
      <c r="C400" s="7">
        <v>833</v>
      </c>
      <c r="D400" s="7">
        <v>353</v>
      </c>
      <c r="E400" s="7">
        <v>41</v>
      </c>
      <c r="F400" s="52">
        <v>0.873</v>
      </c>
      <c r="G400" s="7">
        <v>476</v>
      </c>
      <c r="H400" s="7">
        <v>18</v>
      </c>
      <c r="I400" s="52">
        <v>0.95899999999999996</v>
      </c>
      <c r="J400" s="7">
        <v>997</v>
      </c>
      <c r="K400" s="7">
        <v>68</v>
      </c>
      <c r="L400" s="52">
        <v>0.92500000000000004</v>
      </c>
      <c r="M400" s="43">
        <v>7.28</v>
      </c>
      <c r="N400" s="43">
        <v>7.83</v>
      </c>
      <c r="O400" s="7">
        <v>1710</v>
      </c>
      <c r="P400" s="7">
        <v>1350</v>
      </c>
      <c r="Q400" s="43">
        <v>82</v>
      </c>
      <c r="R400" s="43">
        <v>7.3</v>
      </c>
      <c r="U400" s="43">
        <v>104</v>
      </c>
      <c r="V400" s="43">
        <v>17.7</v>
      </c>
      <c r="W400" s="43"/>
      <c r="X400" s="43">
        <v>11.3</v>
      </c>
      <c r="Y400" s="43">
        <v>5.8</v>
      </c>
      <c r="Z400" s="85"/>
      <c r="AA400" s="7">
        <v>26672</v>
      </c>
      <c r="AB400" s="43">
        <v>1.07</v>
      </c>
      <c r="AC400" s="94">
        <f t="shared" si="186"/>
        <v>0.46277777777777779</v>
      </c>
      <c r="AD400" s="95">
        <f t="shared" si="187"/>
        <v>294.04899999999998</v>
      </c>
      <c r="AE400" s="96">
        <f t="shared" si="190"/>
        <v>0.46674444444444441</v>
      </c>
      <c r="AF400" s="97">
        <f t="shared" si="188"/>
        <v>396.50799999999998</v>
      </c>
      <c r="AG400" s="96">
        <f t="shared" si="191"/>
        <v>0.73427407407407408</v>
      </c>
      <c r="AH400" s="142">
        <f t="shared" si="189"/>
        <v>5286.7733333333335</v>
      </c>
    </row>
    <row r="401" spans="1:34" x14ac:dyDescent="0.2">
      <c r="A401" s="6" t="s">
        <v>38</v>
      </c>
      <c r="B401" s="7">
        <v>30280</v>
      </c>
      <c r="C401" s="7">
        <v>977</v>
      </c>
      <c r="D401" s="7">
        <v>234</v>
      </c>
      <c r="E401" s="7">
        <v>28</v>
      </c>
      <c r="F401" s="52">
        <v>0.876</v>
      </c>
      <c r="G401" s="7">
        <v>390</v>
      </c>
      <c r="H401" s="7">
        <v>14</v>
      </c>
      <c r="I401" s="52">
        <v>0.96499999999999997</v>
      </c>
      <c r="J401" s="7">
        <v>767</v>
      </c>
      <c r="K401" s="7">
        <v>39</v>
      </c>
      <c r="L401" s="52">
        <v>0.94799999999999995</v>
      </c>
      <c r="M401" s="43">
        <v>7.6</v>
      </c>
      <c r="N401" s="43">
        <v>7.69</v>
      </c>
      <c r="O401" s="7">
        <v>1991</v>
      </c>
      <c r="P401" s="7">
        <v>1272</v>
      </c>
      <c r="Q401" s="43">
        <v>55</v>
      </c>
      <c r="R401" s="43">
        <v>4.5999999999999996</v>
      </c>
      <c r="U401" s="43">
        <v>67</v>
      </c>
      <c r="V401" s="43">
        <v>10.9</v>
      </c>
      <c r="W401" s="43"/>
      <c r="X401" s="43">
        <v>8</v>
      </c>
      <c r="Y401" s="43">
        <v>4.8</v>
      </c>
      <c r="Z401" s="85"/>
      <c r="AA401" s="7">
        <v>27884</v>
      </c>
      <c r="AB401" s="43">
        <v>0.92</v>
      </c>
      <c r="AC401" s="94">
        <f t="shared" si="186"/>
        <v>0.5427777777777778</v>
      </c>
      <c r="AD401" s="95">
        <f t="shared" si="187"/>
        <v>228.61799999999999</v>
      </c>
      <c r="AE401" s="96">
        <f t="shared" si="190"/>
        <v>0.36288571428571426</v>
      </c>
      <c r="AF401" s="97">
        <f t="shared" si="188"/>
        <v>381.03</v>
      </c>
      <c r="AG401" s="96">
        <f t="shared" si="191"/>
        <v>0.70561111111111108</v>
      </c>
      <c r="AH401" s="142">
        <f t="shared" si="189"/>
        <v>5080.3999999999996</v>
      </c>
    </row>
    <row r="402" spans="1:34" x14ac:dyDescent="0.2">
      <c r="A402" s="6" t="s">
        <v>39</v>
      </c>
      <c r="B402" s="7">
        <v>29496</v>
      </c>
      <c r="C402" s="7">
        <v>983</v>
      </c>
      <c r="D402" s="7">
        <v>345</v>
      </c>
      <c r="E402" s="7">
        <v>8</v>
      </c>
      <c r="F402" s="52">
        <v>0.97099999999999997</v>
      </c>
      <c r="G402" s="7">
        <v>430</v>
      </c>
      <c r="H402" s="7">
        <v>7</v>
      </c>
      <c r="I402" s="52">
        <v>0.98299999999999998</v>
      </c>
      <c r="J402" s="7">
        <v>879</v>
      </c>
      <c r="K402" s="7">
        <v>28</v>
      </c>
      <c r="L402" s="52">
        <v>0.96599999999999997</v>
      </c>
      <c r="M402" s="43">
        <v>7.67</v>
      </c>
      <c r="N402" s="43">
        <v>7.6</v>
      </c>
      <c r="O402" s="7">
        <v>1935</v>
      </c>
      <c r="P402" s="7">
        <v>1282</v>
      </c>
      <c r="Q402" s="43">
        <v>65</v>
      </c>
      <c r="R402" s="49">
        <v>3.8</v>
      </c>
      <c r="U402" s="43">
        <v>77</v>
      </c>
      <c r="V402" s="43">
        <v>20</v>
      </c>
      <c r="W402" s="43"/>
      <c r="X402" s="43">
        <v>8.5</v>
      </c>
      <c r="Y402" s="43">
        <v>4.3</v>
      </c>
      <c r="Z402" s="85"/>
      <c r="AA402" s="7">
        <v>26518</v>
      </c>
      <c r="AB402" s="43">
        <v>0.9</v>
      </c>
      <c r="AC402" s="94">
        <f t="shared" si="186"/>
        <v>0.5461111111111111</v>
      </c>
      <c r="AD402" s="95">
        <f t="shared" si="187"/>
        <v>339.13499999999999</v>
      </c>
      <c r="AE402" s="96">
        <f t="shared" si="190"/>
        <v>0.53830952380952379</v>
      </c>
      <c r="AF402" s="97">
        <f t="shared" si="188"/>
        <v>422.69</v>
      </c>
      <c r="AG402" s="96">
        <f t="shared" si="191"/>
        <v>0.78275925925925927</v>
      </c>
      <c r="AH402" s="142">
        <f t="shared" si="189"/>
        <v>5635.8666666666677</v>
      </c>
    </row>
    <row r="403" spans="1:34" ht="13.5" thickBot="1" x14ac:dyDescent="0.25">
      <c r="A403" s="6" t="s">
        <v>40</v>
      </c>
      <c r="B403" s="7">
        <v>25875</v>
      </c>
      <c r="C403" s="7">
        <v>835</v>
      </c>
      <c r="D403" s="7">
        <v>269</v>
      </c>
      <c r="E403" s="7">
        <v>21</v>
      </c>
      <c r="F403" s="52">
        <v>0.90500000000000003</v>
      </c>
      <c r="G403" s="7">
        <v>423</v>
      </c>
      <c r="H403" s="7">
        <v>17</v>
      </c>
      <c r="I403" s="52">
        <v>0.95799999999999996</v>
      </c>
      <c r="J403" s="7">
        <v>843</v>
      </c>
      <c r="K403" s="7">
        <v>53</v>
      </c>
      <c r="L403" s="52">
        <v>0.93500000000000005</v>
      </c>
      <c r="M403" s="43">
        <v>7.47</v>
      </c>
      <c r="N403" s="43">
        <v>7.53</v>
      </c>
      <c r="O403" s="7">
        <v>2153</v>
      </c>
      <c r="P403" s="7">
        <v>1433</v>
      </c>
      <c r="Q403" s="43">
        <v>95.2</v>
      </c>
      <c r="R403" s="43">
        <v>8.1999999999999993</v>
      </c>
      <c r="U403" s="43">
        <v>110.2</v>
      </c>
      <c r="V403" s="43">
        <v>32.700000000000003</v>
      </c>
      <c r="W403" s="43"/>
      <c r="X403" s="43">
        <v>9.9</v>
      </c>
      <c r="Y403" s="43">
        <v>4.5</v>
      </c>
      <c r="Z403" s="85"/>
      <c r="AA403" s="7">
        <v>26533</v>
      </c>
      <c r="AB403" s="43">
        <v>1.03</v>
      </c>
      <c r="AC403" s="94">
        <f t="shared" si="186"/>
        <v>0.46388888888888891</v>
      </c>
      <c r="AD403" s="95">
        <f t="shared" si="187"/>
        <v>224.61500000000001</v>
      </c>
      <c r="AE403" s="96">
        <f t="shared" si="190"/>
        <v>0.35653174603174603</v>
      </c>
      <c r="AF403" s="97">
        <f t="shared" si="188"/>
        <v>353.20499999999998</v>
      </c>
      <c r="AG403" s="96">
        <f t="shared" si="191"/>
        <v>0.65408333333333335</v>
      </c>
      <c r="AH403" s="142">
        <f t="shared" si="189"/>
        <v>4709.3999999999996</v>
      </c>
    </row>
    <row r="404" spans="1:34" ht="13.5" thickTop="1" x14ac:dyDescent="0.2">
      <c r="A404" s="9" t="s">
        <v>133</v>
      </c>
      <c r="B404" s="47">
        <f>SUM(B392:B403)</f>
        <v>309871</v>
      </c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44"/>
      <c r="N404" s="44"/>
      <c r="O404" s="44"/>
      <c r="P404" s="44"/>
      <c r="Q404" s="10"/>
      <c r="R404" s="10"/>
      <c r="S404" s="57"/>
      <c r="T404" s="57"/>
      <c r="U404" s="10"/>
      <c r="V404" s="10"/>
      <c r="W404" s="10"/>
      <c r="X404" s="10"/>
      <c r="Y404" s="10"/>
      <c r="Z404" s="10"/>
      <c r="AA404" s="47">
        <f>SUM(AA392:AA403)</f>
        <v>330562</v>
      </c>
      <c r="AB404" s="57"/>
      <c r="AC404" s="98"/>
      <c r="AD404" s="99"/>
      <c r="AE404" s="100"/>
      <c r="AF404" s="101"/>
      <c r="AG404" s="100"/>
      <c r="AH404" s="131"/>
    </row>
    <row r="405" spans="1:34" ht="13.5" thickBot="1" x14ac:dyDescent="0.25">
      <c r="A405" s="12" t="s">
        <v>134</v>
      </c>
      <c r="B405" s="146">
        <f t="shared" ref="B405:K405" si="192">AVERAGE(B392:B403)</f>
        <v>25822.583333333332</v>
      </c>
      <c r="C405" s="13">
        <f t="shared" si="192"/>
        <v>850</v>
      </c>
      <c r="D405" s="13">
        <f t="shared" si="192"/>
        <v>338.41666666666669</v>
      </c>
      <c r="E405" s="13">
        <f t="shared" si="192"/>
        <v>33</v>
      </c>
      <c r="F405" s="124">
        <f>AVERAGE(F392:F403)</f>
        <v>0.88974999999999993</v>
      </c>
      <c r="G405" s="13">
        <f>AVERAGE(G392:G403)</f>
        <v>474.91666666666669</v>
      </c>
      <c r="H405" s="13">
        <f>AVERAGE(H392:H403)</f>
        <v>16.333333333333332</v>
      </c>
      <c r="I405" s="124">
        <f>AVERAGE(I392:I403)</f>
        <v>0.96325000000000005</v>
      </c>
      <c r="J405" s="13">
        <f t="shared" si="192"/>
        <v>932.5</v>
      </c>
      <c r="K405" s="13">
        <f t="shared" si="192"/>
        <v>64.25</v>
      </c>
      <c r="L405" s="124">
        <f>AVERAGE(L392:L403)</f>
        <v>0.92116666666666669</v>
      </c>
      <c r="M405" s="18">
        <f t="shared" ref="M405:Y405" si="193">AVERAGE(M392:M403)</f>
        <v>7.5399999999999991</v>
      </c>
      <c r="N405" s="18">
        <f t="shared" si="193"/>
        <v>7.5516666666666659</v>
      </c>
      <c r="O405" s="18">
        <f t="shared" si="193"/>
        <v>1960.75</v>
      </c>
      <c r="P405" s="18">
        <f t="shared" si="193"/>
        <v>1473.25</v>
      </c>
      <c r="Q405" s="37">
        <f>AVERAGE(Q392:Q403)</f>
        <v>78.682500000000005</v>
      </c>
      <c r="R405" s="37">
        <f>AVERAGE(R392:R403)</f>
        <v>15.1625</v>
      </c>
      <c r="S405" s="37"/>
      <c r="T405" s="37"/>
      <c r="U405" s="37">
        <f t="shared" si="193"/>
        <v>95.391666666666666</v>
      </c>
      <c r="V405" s="37">
        <f t="shared" si="193"/>
        <v>27.121666666666666</v>
      </c>
      <c r="W405" s="123"/>
      <c r="X405" s="37">
        <f t="shared" si="193"/>
        <v>10.358333333333334</v>
      </c>
      <c r="Y405" s="37">
        <f t="shared" si="193"/>
        <v>6.125</v>
      </c>
      <c r="Z405" s="123"/>
      <c r="AA405" s="13">
        <f>AVERAGE(AA393:AA403)</f>
        <v>27482.18181818182</v>
      </c>
      <c r="AB405" s="18">
        <f>AVERAGE(AB392:AB403)</f>
        <v>1.0733333333333335</v>
      </c>
      <c r="AC405" s="94">
        <f>C405/$C$2</f>
        <v>0.47222222222222221</v>
      </c>
      <c r="AD405" s="95">
        <f>(C405*D405)/1000</f>
        <v>287.6541666666667</v>
      </c>
      <c r="AE405" s="96">
        <f t="shared" si="190"/>
        <v>0.45659391534391541</v>
      </c>
      <c r="AF405" s="97">
        <f>(C405*G405)/1000</f>
        <v>403.67916666666667</v>
      </c>
      <c r="AG405" s="96">
        <f t="shared" si="191"/>
        <v>0.74755401234567898</v>
      </c>
      <c r="AH405" s="132">
        <f>AVERAGE(AH392:AH403)</f>
        <v>5360.0844444444447</v>
      </c>
    </row>
    <row r="406" spans="1:34" ht="13.5" thickTop="1" x14ac:dyDescent="0.2"/>
    <row r="407" spans="1:34" ht="13.5" thickBot="1" x14ac:dyDescent="0.25">
      <c r="F407" s="59"/>
      <c r="I407" s="59"/>
      <c r="L407" s="59"/>
    </row>
    <row r="408" spans="1:34" ht="13.5" thickTop="1" x14ac:dyDescent="0.2">
      <c r="A408" s="27" t="s">
        <v>5</v>
      </c>
      <c r="B408" s="73" t="s">
        <v>6</v>
      </c>
      <c r="C408" s="73" t="s">
        <v>6</v>
      </c>
      <c r="D408" s="73" t="s">
        <v>49</v>
      </c>
      <c r="E408" s="73" t="s">
        <v>50</v>
      </c>
      <c r="F408" s="45" t="s">
        <v>2</v>
      </c>
      <c r="G408" s="73" t="s">
        <v>51</v>
      </c>
      <c r="H408" s="73" t="s">
        <v>52</v>
      </c>
      <c r="I408" s="45" t="s">
        <v>3</v>
      </c>
      <c r="J408" s="73" t="s">
        <v>53</v>
      </c>
      <c r="K408" s="73" t="s">
        <v>54</v>
      </c>
      <c r="L408" s="45" t="s">
        <v>14</v>
      </c>
      <c r="M408" s="73" t="s">
        <v>75</v>
      </c>
      <c r="N408" s="73" t="s">
        <v>76</v>
      </c>
      <c r="O408" s="73" t="s">
        <v>77</v>
      </c>
      <c r="P408" s="73" t="s">
        <v>78</v>
      </c>
      <c r="Q408" s="73" t="s">
        <v>103</v>
      </c>
      <c r="R408" s="73" t="s">
        <v>104</v>
      </c>
      <c r="S408" s="73"/>
      <c r="T408" s="73"/>
      <c r="U408" s="73" t="s">
        <v>127</v>
      </c>
      <c r="V408" s="73" t="s">
        <v>128</v>
      </c>
      <c r="W408" s="121" t="s">
        <v>135</v>
      </c>
      <c r="X408" s="73" t="s">
        <v>107</v>
      </c>
      <c r="Y408" s="73" t="s">
        <v>108</v>
      </c>
      <c r="Z408" s="121" t="s">
        <v>136</v>
      </c>
      <c r="AA408" s="28" t="s">
        <v>64</v>
      </c>
      <c r="AB408" s="28" t="s">
        <v>55</v>
      </c>
      <c r="AC408" s="86" t="s">
        <v>16</v>
      </c>
      <c r="AD408" s="87" t="s">
        <v>17</v>
      </c>
      <c r="AE408" s="88" t="s">
        <v>18</v>
      </c>
      <c r="AF408" s="89" t="s">
        <v>16</v>
      </c>
      <c r="AG408" s="88" t="s">
        <v>16</v>
      </c>
      <c r="AH408" s="86" t="s">
        <v>169</v>
      </c>
    </row>
    <row r="409" spans="1:34" ht="13.5" thickBot="1" x14ac:dyDescent="0.25">
      <c r="A409" s="29" t="s">
        <v>137</v>
      </c>
      <c r="B409" s="30" t="s">
        <v>20</v>
      </c>
      <c r="C409" s="31" t="s">
        <v>21</v>
      </c>
      <c r="D409" s="30" t="s">
        <v>57</v>
      </c>
      <c r="E409" s="30" t="s">
        <v>57</v>
      </c>
      <c r="F409" s="46" t="s">
        <v>23</v>
      </c>
      <c r="G409" s="30" t="s">
        <v>57</v>
      </c>
      <c r="H409" s="30" t="s">
        <v>57</v>
      </c>
      <c r="I409" s="46" t="s">
        <v>23</v>
      </c>
      <c r="J409" s="30" t="s">
        <v>57</v>
      </c>
      <c r="K409" s="30" t="s">
        <v>57</v>
      </c>
      <c r="L409" s="46" t="s">
        <v>23</v>
      </c>
      <c r="M409" s="30"/>
      <c r="N409" s="30"/>
      <c r="O409" s="30"/>
      <c r="P409" s="30"/>
      <c r="Q409" s="30"/>
      <c r="R409" s="30"/>
      <c r="S409" s="31"/>
      <c r="T409" s="31"/>
      <c r="U409" s="30"/>
      <c r="V409" s="30"/>
      <c r="W409" s="122" t="s">
        <v>138</v>
      </c>
      <c r="X409" s="30"/>
      <c r="Y409" s="30"/>
      <c r="Z409" s="122" t="s">
        <v>138</v>
      </c>
      <c r="AA409" s="31" t="s">
        <v>68</v>
      </c>
      <c r="AB409" s="82" t="s">
        <v>24</v>
      </c>
      <c r="AC409" s="90" t="s">
        <v>6</v>
      </c>
      <c r="AD409" s="91" t="s">
        <v>25</v>
      </c>
      <c r="AE409" s="92" t="s">
        <v>26</v>
      </c>
      <c r="AF409" s="93" t="s">
        <v>27</v>
      </c>
      <c r="AG409" s="92" t="s">
        <v>28</v>
      </c>
      <c r="AH409" s="140" t="s">
        <v>170</v>
      </c>
    </row>
    <row r="410" spans="1:34" ht="13.5" thickTop="1" x14ac:dyDescent="0.2">
      <c r="A410" s="6" t="s">
        <v>29</v>
      </c>
      <c r="B410" s="7">
        <v>25099</v>
      </c>
      <c r="C410" s="7">
        <v>810</v>
      </c>
      <c r="D410" s="7">
        <v>327</v>
      </c>
      <c r="E410" s="7">
        <v>10</v>
      </c>
      <c r="F410" s="52">
        <v>0.97</v>
      </c>
      <c r="G410" s="7">
        <v>463</v>
      </c>
      <c r="H410" s="7">
        <v>10</v>
      </c>
      <c r="I410" s="52">
        <v>0.98</v>
      </c>
      <c r="J410" s="7">
        <v>970</v>
      </c>
      <c r="K410" s="7">
        <v>48</v>
      </c>
      <c r="L410" s="52">
        <v>0.95</v>
      </c>
      <c r="M410" s="43">
        <v>7.7</v>
      </c>
      <c r="N410" s="43">
        <v>7.17</v>
      </c>
      <c r="O410" s="7">
        <v>1543</v>
      </c>
      <c r="P410" s="7">
        <v>1245</v>
      </c>
      <c r="Q410" s="43">
        <v>79.5</v>
      </c>
      <c r="R410" s="43">
        <v>4.2</v>
      </c>
      <c r="U410" s="42">
        <v>94.7</v>
      </c>
      <c r="V410" s="43">
        <v>41</v>
      </c>
      <c r="W410" s="43"/>
      <c r="X410" s="43">
        <v>10.7</v>
      </c>
      <c r="Y410" s="43">
        <v>7</v>
      </c>
      <c r="Z410" s="43"/>
      <c r="AA410" s="2">
        <v>28097</v>
      </c>
      <c r="AB410" s="8">
        <f t="shared" ref="AB410:AB421" si="194">AA410/B410</f>
        <v>1.1194469899199171</v>
      </c>
      <c r="AC410" s="94">
        <f t="shared" ref="AC410:AC421" si="195">C410/$C$2</f>
        <v>0.45</v>
      </c>
      <c r="AD410" s="95">
        <f t="shared" ref="AD410:AD421" si="196">(C410*D410)/1000</f>
        <v>264.87</v>
      </c>
      <c r="AE410" s="96">
        <f>(AD410)/$E$3</f>
        <v>0.42042857142857143</v>
      </c>
      <c r="AF410" s="97">
        <f t="shared" ref="AF410:AF421" si="197">(C410*G410)/1000</f>
        <v>375.03</v>
      </c>
      <c r="AG410" s="96">
        <f>(AF410)/$G$3</f>
        <v>0.6944999999999999</v>
      </c>
      <c r="AH410" s="141">
        <f t="shared" ref="AH410:AH421" si="198">(0.8*C410*G410)/60</f>
        <v>5000.3999999999996</v>
      </c>
    </row>
    <row r="411" spans="1:34" x14ac:dyDescent="0.2">
      <c r="A411" s="6" t="s">
        <v>30</v>
      </c>
      <c r="B411" s="7">
        <v>22380</v>
      </c>
      <c r="C411" s="7">
        <v>799</v>
      </c>
      <c r="D411" s="7">
        <v>445</v>
      </c>
      <c r="E411" s="7">
        <v>16</v>
      </c>
      <c r="F411" s="52">
        <v>0.96</v>
      </c>
      <c r="G411" s="7">
        <v>506</v>
      </c>
      <c r="H411" s="7">
        <v>15</v>
      </c>
      <c r="I411" s="52">
        <v>0.97</v>
      </c>
      <c r="J411" s="7">
        <v>1026</v>
      </c>
      <c r="K411" s="7">
        <v>67</v>
      </c>
      <c r="L411" s="52">
        <v>0.93</v>
      </c>
      <c r="M411" s="43">
        <v>7.49</v>
      </c>
      <c r="N411" s="43">
        <v>7.3179999999999996</v>
      </c>
      <c r="O411" s="7">
        <v>1521.75</v>
      </c>
      <c r="P411" s="7">
        <v>1304.625</v>
      </c>
      <c r="Q411" s="43">
        <v>78.875</v>
      </c>
      <c r="R411" s="43">
        <v>6.2380000000000004</v>
      </c>
      <c r="U411" s="42">
        <v>88.9</v>
      </c>
      <c r="V411" s="43">
        <v>36</v>
      </c>
      <c r="W411" s="43"/>
      <c r="X411" s="43">
        <v>10.385999999999999</v>
      </c>
      <c r="Y411" s="43">
        <v>6.9539999999999997</v>
      </c>
      <c r="Z411" s="43"/>
      <c r="AA411" s="7">
        <v>23891</v>
      </c>
      <c r="AB411" s="8">
        <f t="shared" si="194"/>
        <v>1.0675156389633602</v>
      </c>
      <c r="AC411" s="94">
        <f t="shared" si="195"/>
        <v>0.44388888888888889</v>
      </c>
      <c r="AD411" s="95">
        <f t="shared" si="196"/>
        <v>355.55500000000001</v>
      </c>
      <c r="AE411" s="96">
        <f t="shared" ref="AE411:AE423" si="199">(AD411)/$E$3</f>
        <v>0.56437301587301592</v>
      </c>
      <c r="AF411" s="97">
        <f t="shared" si="197"/>
        <v>404.29399999999998</v>
      </c>
      <c r="AG411" s="96">
        <f t="shared" ref="AG411:AG423" si="200">(AF411)/$G$3</f>
        <v>0.74869259259259258</v>
      </c>
      <c r="AH411" s="142">
        <f t="shared" si="198"/>
        <v>5390.586666666667</v>
      </c>
    </row>
    <row r="412" spans="1:34" x14ac:dyDescent="0.2">
      <c r="A412" s="6" t="s">
        <v>31</v>
      </c>
      <c r="B412" s="7">
        <v>24790</v>
      </c>
      <c r="C412" s="7">
        <v>800</v>
      </c>
      <c r="D412" s="7">
        <v>495</v>
      </c>
      <c r="E412" s="7">
        <v>29</v>
      </c>
      <c r="F412" s="52">
        <v>0.94</v>
      </c>
      <c r="G412" s="7">
        <v>528</v>
      </c>
      <c r="H412" s="7">
        <v>15</v>
      </c>
      <c r="I412" s="52">
        <v>0.97</v>
      </c>
      <c r="J412" s="7">
        <v>1014</v>
      </c>
      <c r="K412" s="7">
        <v>80</v>
      </c>
      <c r="L412" s="52">
        <v>0.92</v>
      </c>
      <c r="M412" s="43">
        <v>7.6260000000000003</v>
      </c>
      <c r="N412" s="43">
        <v>7.3860000000000001</v>
      </c>
      <c r="O412" s="7">
        <v>2153.625</v>
      </c>
      <c r="P412" s="7">
        <v>1486.125</v>
      </c>
      <c r="Q412" s="43">
        <v>97.1</v>
      </c>
      <c r="R412" s="43">
        <v>10.8</v>
      </c>
      <c r="U412" s="43">
        <v>106.6</v>
      </c>
      <c r="V412" s="43">
        <v>25</v>
      </c>
      <c r="W412" s="43"/>
      <c r="X412" s="43">
        <v>11.2</v>
      </c>
      <c r="Y412" s="43">
        <v>4.9000000000000004</v>
      </c>
      <c r="Z412" s="43"/>
      <c r="AA412" s="7">
        <v>27692</v>
      </c>
      <c r="AB412" s="8">
        <f t="shared" si="194"/>
        <v>1.1170633319887051</v>
      </c>
      <c r="AC412" s="94">
        <f t="shared" si="195"/>
        <v>0.44444444444444442</v>
      </c>
      <c r="AD412" s="95">
        <f t="shared" si="196"/>
        <v>396</v>
      </c>
      <c r="AE412" s="96">
        <f t="shared" si="199"/>
        <v>0.62857142857142856</v>
      </c>
      <c r="AF412" s="97">
        <f t="shared" si="197"/>
        <v>422.4</v>
      </c>
      <c r="AG412" s="96">
        <f t="shared" si="200"/>
        <v>0.78222222222222215</v>
      </c>
      <c r="AH412" s="142">
        <f t="shared" si="198"/>
        <v>5632</v>
      </c>
    </row>
    <row r="413" spans="1:34" x14ac:dyDescent="0.2">
      <c r="A413" s="6" t="s">
        <v>32</v>
      </c>
      <c r="B413" s="7">
        <v>24300</v>
      </c>
      <c r="C413" s="7">
        <v>810</v>
      </c>
      <c r="D413" s="7">
        <v>321</v>
      </c>
      <c r="E413" s="7">
        <v>23</v>
      </c>
      <c r="F413" s="52">
        <v>0.93</v>
      </c>
      <c r="G413" s="7">
        <v>449</v>
      </c>
      <c r="H413" s="7">
        <v>17</v>
      </c>
      <c r="I413" s="52">
        <v>0.96</v>
      </c>
      <c r="J413" s="7">
        <v>929</v>
      </c>
      <c r="K413" s="7">
        <v>59</v>
      </c>
      <c r="L413" s="52">
        <v>0.94</v>
      </c>
      <c r="M413" s="49">
        <v>7.6109999999999998</v>
      </c>
      <c r="N413" s="49">
        <v>7.468</v>
      </c>
      <c r="O413" s="48">
        <v>2112.6669999999999</v>
      </c>
      <c r="P413" s="48">
        <v>1599.778</v>
      </c>
      <c r="Q413" s="49">
        <v>74.099999999999994</v>
      </c>
      <c r="R413" s="49">
        <v>11</v>
      </c>
      <c r="U413" s="49">
        <v>84.8</v>
      </c>
      <c r="V413" s="49">
        <v>38</v>
      </c>
      <c r="W413" s="49"/>
      <c r="X413" s="49">
        <v>9.3000000000000007</v>
      </c>
      <c r="Y413" s="49">
        <v>7.1</v>
      </c>
      <c r="Z413" s="49"/>
      <c r="AA413" s="7">
        <v>27220</v>
      </c>
      <c r="AB413" s="8">
        <f t="shared" si="194"/>
        <v>1.120164609053498</v>
      </c>
      <c r="AC413" s="94">
        <f t="shared" si="195"/>
        <v>0.45</v>
      </c>
      <c r="AD413" s="95">
        <f t="shared" si="196"/>
        <v>260.01</v>
      </c>
      <c r="AE413" s="96">
        <f t="shared" si="199"/>
        <v>0.4127142857142857</v>
      </c>
      <c r="AF413" s="97">
        <f t="shared" si="197"/>
        <v>363.69</v>
      </c>
      <c r="AG413" s="96">
        <f t="shared" si="200"/>
        <v>0.67349999999999999</v>
      </c>
      <c r="AH413" s="142">
        <f t="shared" si="198"/>
        <v>4849.2</v>
      </c>
    </row>
    <row r="414" spans="1:34" x14ac:dyDescent="0.2">
      <c r="A414" s="6" t="s">
        <v>33</v>
      </c>
      <c r="B414" s="48">
        <v>25744</v>
      </c>
      <c r="C414" s="48">
        <v>830</v>
      </c>
      <c r="D414" s="48">
        <v>336</v>
      </c>
      <c r="E414" s="48">
        <v>19</v>
      </c>
      <c r="F414" s="52">
        <v>0.94</v>
      </c>
      <c r="G414" s="48">
        <v>418</v>
      </c>
      <c r="H414" s="48">
        <v>18</v>
      </c>
      <c r="I414" s="52">
        <v>0.96</v>
      </c>
      <c r="J414" s="48">
        <v>916</v>
      </c>
      <c r="K414" s="48">
        <v>52</v>
      </c>
      <c r="L414" s="52">
        <v>0.94</v>
      </c>
      <c r="M414" s="43">
        <v>7.5620000000000003</v>
      </c>
      <c r="N414" s="43">
        <v>7.7510000000000003</v>
      </c>
      <c r="O414" s="7">
        <v>1840.8889999999999</v>
      </c>
      <c r="P414" s="7">
        <v>1656.6669999999999</v>
      </c>
      <c r="Q414" s="43">
        <v>61.1</v>
      </c>
      <c r="R414" s="43">
        <v>12.7</v>
      </c>
      <c r="U414" s="43">
        <v>73.099999999999994</v>
      </c>
      <c r="V414" s="43">
        <v>33.6</v>
      </c>
      <c r="W414" s="43"/>
      <c r="X414" s="43">
        <v>9.1</v>
      </c>
      <c r="Y414" s="43">
        <v>7.2</v>
      </c>
      <c r="Z414" s="43"/>
      <c r="AA414" s="7">
        <v>28242</v>
      </c>
      <c r="AB414" s="8">
        <f t="shared" si="194"/>
        <v>1.0970323182100683</v>
      </c>
      <c r="AC414" s="94">
        <f t="shared" si="195"/>
        <v>0.46111111111111114</v>
      </c>
      <c r="AD414" s="95">
        <f t="shared" si="196"/>
        <v>278.88</v>
      </c>
      <c r="AE414" s="96">
        <f t="shared" si="199"/>
        <v>0.44266666666666665</v>
      </c>
      <c r="AF414" s="97">
        <f t="shared" si="197"/>
        <v>346.94</v>
      </c>
      <c r="AG414" s="96">
        <f t="shared" si="200"/>
        <v>0.64248148148148143</v>
      </c>
      <c r="AH414" s="142">
        <f t="shared" si="198"/>
        <v>4625.8666666666668</v>
      </c>
    </row>
    <row r="415" spans="1:34" x14ac:dyDescent="0.2">
      <c r="A415" s="6" t="s">
        <v>34</v>
      </c>
      <c r="B415" s="7">
        <v>25006</v>
      </c>
      <c r="C415" s="7">
        <v>834</v>
      </c>
      <c r="D415" s="7">
        <v>338</v>
      </c>
      <c r="E415" s="7">
        <v>15</v>
      </c>
      <c r="F415" s="52">
        <v>0.95</v>
      </c>
      <c r="G415" s="7">
        <v>426</v>
      </c>
      <c r="H415" s="7">
        <v>12</v>
      </c>
      <c r="I415" s="52">
        <v>0.96</v>
      </c>
      <c r="J415" s="7">
        <v>917</v>
      </c>
      <c r="K415" s="7">
        <v>39</v>
      </c>
      <c r="L415" s="52">
        <v>0.97</v>
      </c>
      <c r="M415" s="43">
        <v>7.3079999999999998</v>
      </c>
      <c r="N415" s="43">
        <v>7.6189999999999998</v>
      </c>
      <c r="O415" s="7">
        <v>1811.875</v>
      </c>
      <c r="P415" s="7">
        <v>1546.125</v>
      </c>
      <c r="Q415" s="43">
        <v>80.900000000000006</v>
      </c>
      <c r="R415" s="43">
        <v>12.5</v>
      </c>
      <c r="U415" s="43">
        <v>93.5</v>
      </c>
      <c r="V415" s="43">
        <v>28.9</v>
      </c>
      <c r="W415" s="43"/>
      <c r="X415" s="43">
        <v>10.5</v>
      </c>
      <c r="Y415" s="43">
        <v>6.8</v>
      </c>
      <c r="Z415" s="43"/>
      <c r="AA415" s="7">
        <v>27756</v>
      </c>
      <c r="AB415" s="8">
        <f t="shared" si="194"/>
        <v>1.1099736063344798</v>
      </c>
      <c r="AC415" s="94">
        <f t="shared" si="195"/>
        <v>0.46333333333333332</v>
      </c>
      <c r="AD415" s="95">
        <f t="shared" si="196"/>
        <v>281.892</v>
      </c>
      <c r="AE415" s="96">
        <f t="shared" si="199"/>
        <v>0.44744761904761904</v>
      </c>
      <c r="AF415" s="97">
        <f t="shared" si="197"/>
        <v>355.28399999999999</v>
      </c>
      <c r="AG415" s="96">
        <f t="shared" si="200"/>
        <v>0.65793333333333337</v>
      </c>
      <c r="AH415" s="142">
        <f t="shared" si="198"/>
        <v>4737.12</v>
      </c>
    </row>
    <row r="416" spans="1:34" x14ac:dyDescent="0.2">
      <c r="A416" s="6" t="s">
        <v>35</v>
      </c>
      <c r="B416" s="40">
        <v>25100</v>
      </c>
      <c r="C416" s="7">
        <v>810</v>
      </c>
      <c r="D416" s="7">
        <v>275</v>
      </c>
      <c r="E416" s="7">
        <v>27</v>
      </c>
      <c r="F416" s="52">
        <v>0.9</v>
      </c>
      <c r="G416" s="7">
        <v>368</v>
      </c>
      <c r="H416" s="7">
        <v>16</v>
      </c>
      <c r="I416" s="52">
        <v>0.96</v>
      </c>
      <c r="J416" s="7">
        <v>754</v>
      </c>
      <c r="K416" s="7">
        <v>53</v>
      </c>
      <c r="L416" s="52">
        <v>0.93</v>
      </c>
      <c r="M416" s="43">
        <v>7.1669999999999998</v>
      </c>
      <c r="N416" s="43">
        <v>7.6310000000000002</v>
      </c>
      <c r="O416" s="7">
        <v>1738.9</v>
      </c>
      <c r="P416" s="7">
        <v>1561.5</v>
      </c>
      <c r="Q416" s="43">
        <v>60.2</v>
      </c>
      <c r="R416" s="43">
        <v>10.9</v>
      </c>
      <c r="U416" s="54">
        <v>73.900000000000006</v>
      </c>
      <c r="V416" s="54">
        <v>19.100000000000001</v>
      </c>
      <c r="W416" s="54"/>
      <c r="X416" s="43">
        <v>8.5</v>
      </c>
      <c r="Y416" s="43">
        <v>5.8</v>
      </c>
      <c r="Z416" s="54"/>
      <c r="AA416" s="53">
        <v>28881</v>
      </c>
      <c r="AB416" s="54">
        <f t="shared" si="194"/>
        <v>1.1506374501992032</v>
      </c>
      <c r="AC416" s="94">
        <f t="shared" si="195"/>
        <v>0.45</v>
      </c>
      <c r="AD416" s="95">
        <f t="shared" si="196"/>
        <v>222.75</v>
      </c>
      <c r="AE416" s="96">
        <f t="shared" si="199"/>
        <v>0.35357142857142859</v>
      </c>
      <c r="AF416" s="97">
        <f t="shared" si="197"/>
        <v>298.08</v>
      </c>
      <c r="AG416" s="96">
        <f t="shared" si="200"/>
        <v>0.55199999999999994</v>
      </c>
      <c r="AH416" s="142">
        <f t="shared" si="198"/>
        <v>3974.4</v>
      </c>
    </row>
    <row r="417" spans="1:34" x14ac:dyDescent="0.2">
      <c r="A417" s="6" t="s">
        <v>36</v>
      </c>
      <c r="B417" s="58">
        <v>24135</v>
      </c>
      <c r="C417" s="55">
        <v>779</v>
      </c>
      <c r="D417" s="56">
        <v>513</v>
      </c>
      <c r="E417" s="56">
        <v>30</v>
      </c>
      <c r="F417" s="52">
        <v>0.94</v>
      </c>
      <c r="G417" s="56">
        <v>386</v>
      </c>
      <c r="H417" s="56">
        <v>18</v>
      </c>
      <c r="I417" s="52">
        <v>0.95</v>
      </c>
      <c r="J417" s="56">
        <v>832</v>
      </c>
      <c r="K417" s="56">
        <v>54</v>
      </c>
      <c r="L417" s="52">
        <v>0.94</v>
      </c>
      <c r="M417" s="43">
        <v>7.2080000000000002</v>
      </c>
      <c r="N417" s="43">
        <v>7.875</v>
      </c>
      <c r="O417" s="7">
        <v>1847.375</v>
      </c>
      <c r="P417" s="7">
        <v>1509.75</v>
      </c>
      <c r="Q417" s="43">
        <v>78.5</v>
      </c>
      <c r="R417" s="43">
        <v>7.6</v>
      </c>
      <c r="U417" s="43">
        <v>91.7</v>
      </c>
      <c r="V417" s="43">
        <v>21.7</v>
      </c>
      <c r="W417" s="43"/>
      <c r="X417" s="43">
        <v>10.1</v>
      </c>
      <c r="Y417" s="43">
        <v>4.5999999999999996</v>
      </c>
      <c r="Z417" s="43"/>
      <c r="AA417" s="53">
        <v>30544</v>
      </c>
      <c r="AB417" s="43">
        <f t="shared" si="194"/>
        <v>1.2655479593950694</v>
      </c>
      <c r="AC417" s="94">
        <f t="shared" si="195"/>
        <v>0.43277777777777776</v>
      </c>
      <c r="AD417" s="95">
        <f t="shared" si="196"/>
        <v>399.62700000000001</v>
      </c>
      <c r="AE417" s="96">
        <f t="shared" si="199"/>
        <v>0.63432857142857146</v>
      </c>
      <c r="AF417" s="97">
        <f t="shared" si="197"/>
        <v>300.69400000000002</v>
      </c>
      <c r="AG417" s="96">
        <f t="shared" si="200"/>
        <v>0.55684074074074075</v>
      </c>
      <c r="AH417" s="142">
        <f t="shared" si="198"/>
        <v>4009.2533333333336</v>
      </c>
    </row>
    <row r="418" spans="1:34" x14ac:dyDescent="0.2">
      <c r="A418" s="6" t="s">
        <v>37</v>
      </c>
      <c r="B418" s="57">
        <v>25775</v>
      </c>
      <c r="C418" s="7">
        <v>859</v>
      </c>
      <c r="D418" s="7">
        <v>334</v>
      </c>
      <c r="E418" s="7">
        <v>30</v>
      </c>
      <c r="F418" s="52">
        <v>0.91</v>
      </c>
      <c r="G418" s="7">
        <v>418</v>
      </c>
      <c r="H418" s="7">
        <v>18</v>
      </c>
      <c r="I418" s="52">
        <v>0.96</v>
      </c>
      <c r="J418" s="7">
        <v>909</v>
      </c>
      <c r="K418" s="7">
        <v>60</v>
      </c>
      <c r="L418" s="52">
        <v>0.93</v>
      </c>
      <c r="M418" s="43">
        <v>7.226</v>
      </c>
      <c r="N418" s="43">
        <v>7.5579999999999998</v>
      </c>
      <c r="O418" s="7">
        <v>1653</v>
      </c>
      <c r="P418" s="7">
        <v>1422.5</v>
      </c>
      <c r="Q418" s="43">
        <v>62.9</v>
      </c>
      <c r="R418" s="43">
        <v>9.9</v>
      </c>
      <c r="U418" s="43">
        <v>77.2</v>
      </c>
      <c r="V418" s="43">
        <v>27</v>
      </c>
      <c r="W418" s="43"/>
      <c r="X418" s="43">
        <v>9.1</v>
      </c>
      <c r="Y418" s="43">
        <v>6.1</v>
      </c>
      <c r="Z418" s="43"/>
      <c r="AA418" s="7">
        <v>27829</v>
      </c>
      <c r="AB418" s="43">
        <f t="shared" si="194"/>
        <v>1.0796896217264791</v>
      </c>
      <c r="AC418" s="94">
        <f t="shared" si="195"/>
        <v>0.47722222222222221</v>
      </c>
      <c r="AD418" s="95">
        <f t="shared" si="196"/>
        <v>286.90600000000001</v>
      </c>
      <c r="AE418" s="96">
        <f t="shared" si="199"/>
        <v>0.4554063492063492</v>
      </c>
      <c r="AF418" s="97">
        <f t="shared" si="197"/>
        <v>359.06200000000001</v>
      </c>
      <c r="AG418" s="96">
        <f t="shared" si="200"/>
        <v>0.66492962962962965</v>
      </c>
      <c r="AH418" s="142">
        <f t="shared" si="198"/>
        <v>4787.4933333333338</v>
      </c>
    </row>
    <row r="419" spans="1:34" x14ac:dyDescent="0.2">
      <c r="A419" s="6" t="s">
        <v>38</v>
      </c>
      <c r="B419" s="7">
        <v>28680</v>
      </c>
      <c r="C419" s="7">
        <v>925</v>
      </c>
      <c r="D419" s="7">
        <v>383</v>
      </c>
      <c r="E419" s="7">
        <v>29</v>
      </c>
      <c r="F419" s="52">
        <v>0.92</v>
      </c>
      <c r="G419" s="7">
        <v>389</v>
      </c>
      <c r="H419" s="7">
        <v>20</v>
      </c>
      <c r="I419" s="52">
        <v>0.95</v>
      </c>
      <c r="J419" s="7">
        <v>829</v>
      </c>
      <c r="K419" s="7">
        <v>69</v>
      </c>
      <c r="L419" s="52">
        <v>0.92</v>
      </c>
      <c r="M419" s="43">
        <v>7.4130000000000003</v>
      </c>
      <c r="N419" s="43">
        <v>7.53</v>
      </c>
      <c r="O419" s="7">
        <v>1692.3330000000001</v>
      </c>
      <c r="P419" s="7">
        <v>1428.444</v>
      </c>
      <c r="Q419" s="43">
        <v>62.6</v>
      </c>
      <c r="R419" s="43">
        <v>3.4</v>
      </c>
      <c r="U419" s="43">
        <v>79</v>
      </c>
      <c r="V419" s="43">
        <v>33.4</v>
      </c>
      <c r="W419" s="43"/>
      <c r="X419" s="43">
        <v>9.9</v>
      </c>
      <c r="Y419" s="43">
        <v>5.4</v>
      </c>
      <c r="Z419" s="43"/>
      <c r="AA419" s="7">
        <v>29951</v>
      </c>
      <c r="AB419" s="43">
        <f t="shared" si="194"/>
        <v>1.0443165969316597</v>
      </c>
      <c r="AC419" s="94">
        <f t="shared" si="195"/>
        <v>0.51388888888888884</v>
      </c>
      <c r="AD419" s="95">
        <f t="shared" si="196"/>
        <v>354.27499999999998</v>
      </c>
      <c r="AE419" s="96">
        <f t="shared" si="199"/>
        <v>0.56234126984126975</v>
      </c>
      <c r="AF419" s="97">
        <f t="shared" si="197"/>
        <v>359.82499999999999</v>
      </c>
      <c r="AG419" s="96">
        <f t="shared" si="200"/>
        <v>0.66634259259259254</v>
      </c>
      <c r="AH419" s="142">
        <f t="shared" si="198"/>
        <v>4797.666666666667</v>
      </c>
    </row>
    <row r="420" spans="1:34" x14ac:dyDescent="0.2">
      <c r="A420" s="6" t="s">
        <v>39</v>
      </c>
      <c r="B420" s="7">
        <v>26074</v>
      </c>
      <c r="C420" s="7">
        <f>B420/30</f>
        <v>869.13333333333333</v>
      </c>
      <c r="D420" s="7">
        <v>286</v>
      </c>
      <c r="E420" s="7">
        <v>21</v>
      </c>
      <c r="F420" s="52">
        <v>0.93</v>
      </c>
      <c r="G420" s="7">
        <v>364</v>
      </c>
      <c r="H420" s="7">
        <v>23</v>
      </c>
      <c r="I420" s="52">
        <v>0.94</v>
      </c>
      <c r="J420" s="7">
        <v>852</v>
      </c>
      <c r="K420" s="7">
        <v>93</v>
      </c>
      <c r="L420" s="52">
        <v>0.89</v>
      </c>
      <c r="M420" s="43">
        <v>7.5529999999999999</v>
      </c>
      <c r="N420" s="43">
        <v>7.5709999999999997</v>
      </c>
      <c r="O420" s="7">
        <v>1849.75</v>
      </c>
      <c r="P420" s="7">
        <v>1665.75</v>
      </c>
      <c r="Q420" s="43">
        <v>80.900000000000006</v>
      </c>
      <c r="R420" s="49">
        <v>34.799999999999997</v>
      </c>
      <c r="U420" s="43">
        <v>94.5</v>
      </c>
      <c r="V420" s="43">
        <v>46.1</v>
      </c>
      <c r="W420" s="43"/>
      <c r="X420" s="43">
        <v>9.6</v>
      </c>
      <c r="Y420" s="43">
        <v>6.6</v>
      </c>
      <c r="Z420" s="43"/>
      <c r="AA420" s="7">
        <v>32133</v>
      </c>
      <c r="AB420" s="43">
        <f t="shared" si="194"/>
        <v>1.2323770806167063</v>
      </c>
      <c r="AC420" s="94">
        <f t="shared" si="195"/>
        <v>0.48285185185185187</v>
      </c>
      <c r="AD420" s="95">
        <f t="shared" si="196"/>
        <v>248.57213333333334</v>
      </c>
      <c r="AE420" s="96">
        <f t="shared" si="199"/>
        <v>0.3945589417989418</v>
      </c>
      <c r="AF420" s="97">
        <f t="shared" si="197"/>
        <v>316.36453333333333</v>
      </c>
      <c r="AG420" s="96">
        <f t="shared" si="200"/>
        <v>0.58586024691358018</v>
      </c>
      <c r="AH420" s="142">
        <f t="shared" si="198"/>
        <v>4218.1937777777775</v>
      </c>
    </row>
    <row r="421" spans="1:34" ht="13.5" thickBot="1" x14ac:dyDescent="0.25">
      <c r="A421" s="6" t="s">
        <v>40</v>
      </c>
      <c r="B421" s="7">
        <v>29631</v>
      </c>
      <c r="C421" s="7">
        <v>956</v>
      </c>
      <c r="D421" s="7">
        <v>465</v>
      </c>
      <c r="E421" s="7">
        <v>24</v>
      </c>
      <c r="F421" s="52">
        <v>0.95</v>
      </c>
      <c r="G421" s="7">
        <v>472</v>
      </c>
      <c r="H421" s="7">
        <v>22</v>
      </c>
      <c r="I421" s="52">
        <v>0.95</v>
      </c>
      <c r="J421" s="7">
        <v>1009</v>
      </c>
      <c r="K421" s="7">
        <v>101</v>
      </c>
      <c r="L421" s="52">
        <v>0.9</v>
      </c>
      <c r="M421" s="43">
        <v>7.6630000000000003</v>
      </c>
      <c r="N421" s="43">
        <v>7.5579999999999998</v>
      </c>
      <c r="O421" s="7">
        <v>1750.8330000000001</v>
      </c>
      <c r="P421" s="7">
        <v>1272.3330000000001</v>
      </c>
      <c r="Q421" s="43">
        <v>82.6</v>
      </c>
      <c r="R421" s="43">
        <v>4</v>
      </c>
      <c r="U421" s="43">
        <v>96</v>
      </c>
      <c r="V421" s="43">
        <v>38</v>
      </c>
      <c r="W421" s="43"/>
      <c r="X421" s="43">
        <v>10.8</v>
      </c>
      <c r="Y421" s="43">
        <v>6.4</v>
      </c>
      <c r="Z421" s="43"/>
      <c r="AA421" s="7">
        <v>32562</v>
      </c>
      <c r="AB421" s="43">
        <f t="shared" si="194"/>
        <v>1.0989166751037764</v>
      </c>
      <c r="AC421" s="94">
        <f t="shared" si="195"/>
        <v>0.53111111111111109</v>
      </c>
      <c r="AD421" s="95">
        <f t="shared" si="196"/>
        <v>444.54</v>
      </c>
      <c r="AE421" s="96">
        <f t="shared" si="199"/>
        <v>0.7056190476190477</v>
      </c>
      <c r="AF421" s="97">
        <f t="shared" si="197"/>
        <v>451.23200000000003</v>
      </c>
      <c r="AG421" s="96">
        <f t="shared" si="200"/>
        <v>0.83561481481481492</v>
      </c>
      <c r="AH421" s="142">
        <f t="shared" si="198"/>
        <v>6016.4266666666672</v>
      </c>
    </row>
    <row r="422" spans="1:34" ht="13.5" thickTop="1" x14ac:dyDescent="0.2">
      <c r="A422" s="9" t="s">
        <v>139</v>
      </c>
      <c r="B422" s="47">
        <f>SUM(B410:B421)</f>
        <v>306714</v>
      </c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44"/>
      <c r="N422" s="44"/>
      <c r="O422" s="44"/>
      <c r="P422" s="44"/>
      <c r="Q422" s="10"/>
      <c r="R422" s="10"/>
      <c r="S422" s="57"/>
      <c r="T422" s="57"/>
      <c r="U422" s="10"/>
      <c r="V422" s="10"/>
      <c r="W422" s="10"/>
      <c r="X422" s="10"/>
      <c r="Y422" s="10"/>
      <c r="Z422" s="10"/>
      <c r="AA422" s="47">
        <f>SUM(AA410:AA421)</f>
        <v>344798</v>
      </c>
      <c r="AB422" s="57"/>
      <c r="AC422" s="98"/>
      <c r="AD422" s="99"/>
      <c r="AE422" s="100"/>
      <c r="AF422" s="101"/>
      <c r="AG422" s="100"/>
      <c r="AH422" s="131"/>
    </row>
    <row r="423" spans="1:34" ht="13.5" thickBot="1" x14ac:dyDescent="0.25">
      <c r="A423" s="12" t="s">
        <v>140</v>
      </c>
      <c r="B423" s="146">
        <f t="shared" ref="B423:Y423" si="201">AVERAGE(B410:B421)</f>
        <v>25559.5</v>
      </c>
      <c r="C423" s="13">
        <f t="shared" si="201"/>
        <v>840.09444444444443</v>
      </c>
      <c r="D423" s="13">
        <f t="shared" si="201"/>
        <v>376.5</v>
      </c>
      <c r="E423" s="13">
        <f t="shared" si="201"/>
        <v>22.75</v>
      </c>
      <c r="F423" s="124">
        <f>AVERAGE(F410:F421)</f>
        <v>0.93666666666666665</v>
      </c>
      <c r="G423" s="13">
        <f>AVERAGE(G410:G421)</f>
        <v>432.25</v>
      </c>
      <c r="H423" s="13">
        <f>AVERAGE(H410:H421)</f>
        <v>17</v>
      </c>
      <c r="I423" s="124">
        <f>AVERAGE(I410:I421)</f>
        <v>0.9591666666666665</v>
      </c>
      <c r="J423" s="13">
        <f t="shared" si="201"/>
        <v>913.08333333333337</v>
      </c>
      <c r="K423" s="13">
        <f t="shared" si="201"/>
        <v>64.583333333333329</v>
      </c>
      <c r="L423" s="124">
        <f>AVERAGE(L410:L421)</f>
        <v>0.93</v>
      </c>
      <c r="M423" s="18">
        <f t="shared" si="201"/>
        <v>7.4605833333333331</v>
      </c>
      <c r="N423" s="18">
        <f t="shared" si="201"/>
        <v>7.5362499999999999</v>
      </c>
      <c r="O423" s="18">
        <f t="shared" si="201"/>
        <v>1792.9997499999997</v>
      </c>
      <c r="P423" s="18">
        <f t="shared" si="201"/>
        <v>1474.8830833333332</v>
      </c>
      <c r="Q423" s="37">
        <f>AVERAGE(Q410:Q421)</f>
        <v>74.939583333333346</v>
      </c>
      <c r="R423" s="37">
        <f>AVERAGE(R410:R421)</f>
        <v>10.669833333333335</v>
      </c>
      <c r="S423" s="37"/>
      <c r="T423" s="37"/>
      <c r="U423" s="37">
        <f t="shared" si="201"/>
        <v>87.825000000000003</v>
      </c>
      <c r="V423" s="37">
        <f t="shared" si="201"/>
        <v>32.316666666666663</v>
      </c>
      <c r="W423" s="123"/>
      <c r="X423" s="37">
        <f t="shared" si="201"/>
        <v>9.9321666666666655</v>
      </c>
      <c r="Y423" s="37">
        <f t="shared" si="201"/>
        <v>6.2378333333333336</v>
      </c>
      <c r="Z423" s="123"/>
      <c r="AA423" s="13">
        <f>AVERAGE(AA411:AA421)</f>
        <v>28791</v>
      </c>
      <c r="AB423" s="18">
        <f>AVERAGE(AB410:AB421)</f>
        <v>1.1252234898702433</v>
      </c>
      <c r="AC423" s="94">
        <f>C423/$C$2</f>
        <v>0.46671913580246915</v>
      </c>
      <c r="AD423" s="95">
        <f>(C423*D423)/1000</f>
        <v>316.29555833333336</v>
      </c>
      <c r="AE423" s="96">
        <f t="shared" si="199"/>
        <v>0.50205644179894182</v>
      </c>
      <c r="AF423" s="97">
        <f>(C423*G423)/1000</f>
        <v>363.13082361111111</v>
      </c>
      <c r="AG423" s="96">
        <f t="shared" si="200"/>
        <v>0.67246448816872428</v>
      </c>
      <c r="AH423" s="132">
        <f>AVERAGE(AH410:AH421)</f>
        <v>4836.5505925925927</v>
      </c>
    </row>
    <row r="424" spans="1:34" ht="13.5" thickTop="1" x14ac:dyDescent="0.2"/>
    <row r="425" spans="1:34" ht="13.5" thickBot="1" x14ac:dyDescent="0.25"/>
    <row r="426" spans="1:34" ht="13.5" thickTop="1" x14ac:dyDescent="0.2">
      <c r="A426" s="27" t="s">
        <v>5</v>
      </c>
      <c r="B426" s="73" t="s">
        <v>6</v>
      </c>
      <c r="C426" s="73" t="s">
        <v>6</v>
      </c>
      <c r="D426" s="73" t="s">
        <v>49</v>
      </c>
      <c r="E426" s="73" t="s">
        <v>50</v>
      </c>
      <c r="F426" s="45" t="s">
        <v>2</v>
      </c>
      <c r="G426" s="73" t="s">
        <v>51</v>
      </c>
      <c r="H426" s="73" t="s">
        <v>52</v>
      </c>
      <c r="I426" s="45" t="s">
        <v>3</v>
      </c>
      <c r="J426" s="73" t="s">
        <v>53</v>
      </c>
      <c r="K426" s="73" t="s">
        <v>54</v>
      </c>
      <c r="L426" s="45" t="s">
        <v>14</v>
      </c>
      <c r="M426" s="73" t="s">
        <v>75</v>
      </c>
      <c r="N426" s="73" t="s">
        <v>76</v>
      </c>
      <c r="O426" s="73" t="s">
        <v>77</v>
      </c>
      <c r="P426" s="73" t="s">
        <v>78</v>
      </c>
      <c r="Q426" s="73" t="s">
        <v>103</v>
      </c>
      <c r="R426" s="73" t="s">
        <v>104</v>
      </c>
      <c r="S426" s="73" t="s">
        <v>141</v>
      </c>
      <c r="T426" s="73" t="s">
        <v>142</v>
      </c>
      <c r="U426" s="73" t="s">
        <v>127</v>
      </c>
      <c r="V426" s="73" t="s">
        <v>128</v>
      </c>
      <c r="W426" s="121" t="s">
        <v>135</v>
      </c>
      <c r="X426" s="73" t="s">
        <v>107</v>
      </c>
      <c r="Y426" s="73" t="s">
        <v>108</v>
      </c>
      <c r="Z426" s="121" t="s">
        <v>136</v>
      </c>
      <c r="AA426" s="28" t="s">
        <v>64</v>
      </c>
      <c r="AB426" s="28" t="s">
        <v>55</v>
      </c>
      <c r="AC426" s="86" t="s">
        <v>16</v>
      </c>
      <c r="AD426" s="87" t="s">
        <v>17</v>
      </c>
      <c r="AE426" s="88" t="s">
        <v>18</v>
      </c>
      <c r="AF426" s="89" t="s">
        <v>16</v>
      </c>
      <c r="AG426" s="88" t="s">
        <v>16</v>
      </c>
      <c r="AH426" s="86" t="s">
        <v>169</v>
      </c>
    </row>
    <row r="427" spans="1:34" ht="13.5" thickBot="1" x14ac:dyDescent="0.25">
      <c r="A427" s="29" t="s">
        <v>143</v>
      </c>
      <c r="B427" s="30" t="s">
        <v>20</v>
      </c>
      <c r="C427" s="31" t="s">
        <v>21</v>
      </c>
      <c r="D427" s="30" t="s">
        <v>57</v>
      </c>
      <c r="E427" s="30" t="s">
        <v>57</v>
      </c>
      <c r="F427" s="46" t="s">
        <v>23</v>
      </c>
      <c r="G427" s="30" t="s">
        <v>57</v>
      </c>
      <c r="H427" s="30" t="s">
        <v>57</v>
      </c>
      <c r="I427" s="46" t="s">
        <v>23</v>
      </c>
      <c r="J427" s="30" t="s">
        <v>57</v>
      </c>
      <c r="K427" s="30" t="s">
        <v>57</v>
      </c>
      <c r="L427" s="46" t="s">
        <v>23</v>
      </c>
      <c r="M427" s="30"/>
      <c r="N427" s="30"/>
      <c r="O427" s="30"/>
      <c r="P427" s="30"/>
      <c r="Q427" s="30"/>
      <c r="R427" s="30"/>
      <c r="S427" s="31" t="s">
        <v>144</v>
      </c>
      <c r="T427" s="31" t="s">
        <v>144</v>
      </c>
      <c r="U427" s="30"/>
      <c r="V427" s="30"/>
      <c r="W427" s="122" t="s">
        <v>138</v>
      </c>
      <c r="X427" s="30"/>
      <c r="Y427" s="30"/>
      <c r="Z427" s="122" t="s">
        <v>138</v>
      </c>
      <c r="AA427" s="31" t="s">
        <v>68</v>
      </c>
      <c r="AB427" s="82" t="s">
        <v>24</v>
      </c>
      <c r="AC427" s="90" t="s">
        <v>6</v>
      </c>
      <c r="AD427" s="91" t="s">
        <v>25</v>
      </c>
      <c r="AE427" s="92" t="s">
        <v>26</v>
      </c>
      <c r="AF427" s="93" t="s">
        <v>27</v>
      </c>
      <c r="AG427" s="92" t="s">
        <v>28</v>
      </c>
      <c r="AH427" s="140" t="s">
        <v>170</v>
      </c>
    </row>
    <row r="428" spans="1:34" ht="13.5" thickTop="1" x14ac:dyDescent="0.2">
      <c r="A428" s="6" t="s">
        <v>29</v>
      </c>
      <c r="B428" s="7">
        <v>29075</v>
      </c>
      <c r="C428" s="7">
        <v>938</v>
      </c>
      <c r="D428" s="7">
        <v>279</v>
      </c>
      <c r="E428" s="7">
        <v>22</v>
      </c>
      <c r="F428" s="52">
        <v>0.92</v>
      </c>
      <c r="G428" s="7">
        <v>318</v>
      </c>
      <c r="H428" s="7">
        <v>17</v>
      </c>
      <c r="I428" s="52">
        <v>0.95</v>
      </c>
      <c r="J428" s="7">
        <v>731</v>
      </c>
      <c r="K428" s="7">
        <v>59</v>
      </c>
      <c r="L428" s="52">
        <v>0.92</v>
      </c>
      <c r="M428" s="43">
        <v>7.67</v>
      </c>
      <c r="N428" s="43">
        <v>7.6479999999999997</v>
      </c>
      <c r="O428" s="7">
        <v>1558.375</v>
      </c>
      <c r="P428" s="7">
        <v>1201.5</v>
      </c>
      <c r="Q428" s="42">
        <v>46.3</v>
      </c>
      <c r="R428" s="42">
        <v>0.6</v>
      </c>
      <c r="S428" s="69">
        <v>107.818</v>
      </c>
      <c r="T428" s="69">
        <v>12.798999999999999</v>
      </c>
      <c r="U428" s="42">
        <v>55.4</v>
      </c>
      <c r="V428" s="42">
        <v>20.100000000000001</v>
      </c>
      <c r="W428" s="42"/>
      <c r="X428" s="42">
        <v>7.1</v>
      </c>
      <c r="Y428" s="42">
        <v>3.9</v>
      </c>
      <c r="Z428" s="42"/>
      <c r="AA428" s="2">
        <v>32715</v>
      </c>
      <c r="AB428" s="66">
        <f t="shared" ref="AB428:AB439" si="202">AA428/B428</f>
        <v>1.1251934651762683</v>
      </c>
      <c r="AC428" s="94">
        <f t="shared" ref="AC428:AC439" si="203">C428/$C$2</f>
        <v>0.52111111111111108</v>
      </c>
      <c r="AD428" s="95">
        <f t="shared" ref="AD428:AD439" si="204">(C428*D428)/1000</f>
        <v>261.702</v>
      </c>
      <c r="AE428" s="96">
        <f>(AD428)/$E$3</f>
        <v>0.41539999999999999</v>
      </c>
      <c r="AF428" s="97">
        <f t="shared" ref="AF428:AF439" si="205">(C428*G428)/1000</f>
        <v>298.28399999999999</v>
      </c>
      <c r="AG428" s="96">
        <f>(AF428)/$G$3</f>
        <v>0.55237777777777775</v>
      </c>
      <c r="AH428" s="141">
        <f t="shared" ref="AH428:AH439" si="206">(0.8*C428*G428)/60</f>
        <v>3977.1200000000008</v>
      </c>
    </row>
    <row r="429" spans="1:34" x14ac:dyDescent="0.2">
      <c r="A429" s="6" t="s">
        <v>30</v>
      </c>
      <c r="B429" s="7">
        <v>23658</v>
      </c>
      <c r="C429" s="7">
        <v>816</v>
      </c>
      <c r="D429" s="7">
        <v>462</v>
      </c>
      <c r="E429" s="7">
        <v>26</v>
      </c>
      <c r="F429" s="52">
        <v>0.94</v>
      </c>
      <c r="G429" s="7">
        <v>463</v>
      </c>
      <c r="H429" s="7">
        <v>17</v>
      </c>
      <c r="I429" s="52">
        <v>0.96</v>
      </c>
      <c r="J429" s="7">
        <v>1035</v>
      </c>
      <c r="K429" s="7">
        <v>59</v>
      </c>
      <c r="L429" s="52">
        <v>0.94</v>
      </c>
      <c r="M429" s="43">
        <v>7.6289999999999996</v>
      </c>
      <c r="N429" s="43">
        <v>7.6079999999999997</v>
      </c>
      <c r="O429" s="7">
        <v>1827.5</v>
      </c>
      <c r="P429" s="7">
        <v>1306.625</v>
      </c>
      <c r="Q429" s="42">
        <v>92.2</v>
      </c>
      <c r="R429" s="42">
        <v>1.7</v>
      </c>
      <c r="S429" s="69">
        <v>1.117</v>
      </c>
      <c r="T429" s="69">
        <v>18.524999999999999</v>
      </c>
      <c r="U429" s="42">
        <v>103.2</v>
      </c>
      <c r="V429" s="42">
        <v>27</v>
      </c>
      <c r="W429" s="42"/>
      <c r="X429" s="42">
        <v>11.1</v>
      </c>
      <c r="Y429" s="42">
        <v>6</v>
      </c>
      <c r="Z429" s="42"/>
      <c r="AA429" s="7">
        <v>30891</v>
      </c>
      <c r="AB429" s="66">
        <f t="shared" si="202"/>
        <v>1.3057316763885367</v>
      </c>
      <c r="AC429" s="94">
        <f t="shared" si="203"/>
        <v>0.45333333333333331</v>
      </c>
      <c r="AD429" s="95">
        <f t="shared" si="204"/>
        <v>376.99200000000002</v>
      </c>
      <c r="AE429" s="96">
        <f t="shared" ref="AE429:AE441" si="207">(AD429)/$E$3</f>
        <v>0.59840000000000004</v>
      </c>
      <c r="AF429" s="97">
        <f t="shared" si="205"/>
        <v>377.80799999999999</v>
      </c>
      <c r="AG429" s="96">
        <f t="shared" ref="AG429:AG441" si="208">(AF429)/$G$3</f>
        <v>0.6996444444444444</v>
      </c>
      <c r="AH429" s="142">
        <f t="shared" si="206"/>
        <v>5037.4400000000005</v>
      </c>
    </row>
    <row r="430" spans="1:34" x14ac:dyDescent="0.2">
      <c r="A430" s="6" t="s">
        <v>31</v>
      </c>
      <c r="B430" s="7">
        <v>30322</v>
      </c>
      <c r="C430" s="7">
        <v>978</v>
      </c>
      <c r="D430" s="7">
        <v>370</v>
      </c>
      <c r="E430" s="7">
        <v>17</v>
      </c>
      <c r="F430" s="52">
        <v>0.95</v>
      </c>
      <c r="G430" s="7">
        <v>419</v>
      </c>
      <c r="H430" s="7">
        <v>17</v>
      </c>
      <c r="I430" s="52">
        <v>0.96</v>
      </c>
      <c r="J430" s="7">
        <v>972</v>
      </c>
      <c r="K430" s="7">
        <v>49</v>
      </c>
      <c r="L430" s="52">
        <v>0.95</v>
      </c>
      <c r="M430" s="43">
        <v>7.7969999999999997</v>
      </c>
      <c r="N430" s="43">
        <v>7.726</v>
      </c>
      <c r="O430" s="7">
        <v>1695.7139999999999</v>
      </c>
      <c r="P430" s="7">
        <v>1416.4290000000001</v>
      </c>
      <c r="Q430" s="42">
        <v>87.1</v>
      </c>
      <c r="R430" s="42">
        <v>4.4000000000000004</v>
      </c>
      <c r="S430" s="69">
        <v>1.0269999999999999</v>
      </c>
      <c r="T430" s="69">
        <v>14.904999999999999</v>
      </c>
      <c r="U430" s="42">
        <v>101.5</v>
      </c>
      <c r="V430" s="42">
        <v>26.6</v>
      </c>
      <c r="W430" s="42"/>
      <c r="X430" s="42">
        <v>10.3</v>
      </c>
      <c r="Y430" s="42">
        <v>6.4</v>
      </c>
      <c r="Z430" s="42"/>
      <c r="AA430" s="7">
        <v>32461</v>
      </c>
      <c r="AB430" s="66">
        <f t="shared" si="202"/>
        <v>1.070542840182046</v>
      </c>
      <c r="AC430" s="94">
        <f t="shared" si="203"/>
        <v>0.54333333333333333</v>
      </c>
      <c r="AD430" s="95">
        <f t="shared" si="204"/>
        <v>361.86</v>
      </c>
      <c r="AE430" s="96">
        <f t="shared" si="207"/>
        <v>0.57438095238095244</v>
      </c>
      <c r="AF430" s="97">
        <f t="shared" si="205"/>
        <v>409.78199999999998</v>
      </c>
      <c r="AG430" s="96">
        <f t="shared" si="208"/>
        <v>0.75885555555555551</v>
      </c>
      <c r="AH430" s="142">
        <f t="shared" si="206"/>
        <v>5463.76</v>
      </c>
    </row>
    <row r="431" spans="1:34" x14ac:dyDescent="0.2">
      <c r="A431" s="6" t="s">
        <v>32</v>
      </c>
      <c r="B431" s="7">
        <v>28316</v>
      </c>
      <c r="C431" s="7">
        <v>944</v>
      </c>
      <c r="D431" s="7">
        <v>264</v>
      </c>
      <c r="E431" s="7">
        <v>28</v>
      </c>
      <c r="F431" s="52">
        <v>0.9</v>
      </c>
      <c r="G431" s="7">
        <v>353</v>
      </c>
      <c r="H431" s="7">
        <v>15</v>
      </c>
      <c r="I431" s="52">
        <v>0.96</v>
      </c>
      <c r="J431" s="7">
        <v>757</v>
      </c>
      <c r="K431" s="7">
        <v>68</v>
      </c>
      <c r="L431" s="52">
        <v>0.91</v>
      </c>
      <c r="M431" s="49">
        <v>8.0069999999999997</v>
      </c>
      <c r="N431" s="49">
        <v>7.7830000000000004</v>
      </c>
      <c r="O431" s="48">
        <v>1720.2860000000001</v>
      </c>
      <c r="P431" s="48">
        <v>1373.7139999999999</v>
      </c>
      <c r="Q431" s="51">
        <v>100.1</v>
      </c>
      <c r="R431" s="51">
        <v>22.8</v>
      </c>
      <c r="S431" s="69">
        <v>1.1160000000000001</v>
      </c>
      <c r="T431" s="69">
        <v>6.2489999999999997</v>
      </c>
      <c r="U431" s="51">
        <v>109.3</v>
      </c>
      <c r="V431" s="51">
        <v>33.9</v>
      </c>
      <c r="W431" s="51"/>
      <c r="X431" s="51">
        <v>10.4</v>
      </c>
      <c r="Y431" s="51">
        <v>6</v>
      </c>
      <c r="Z431" s="51"/>
      <c r="AA431" s="7">
        <v>24290</v>
      </c>
      <c r="AB431" s="66">
        <f t="shared" si="202"/>
        <v>0.85781890097471392</v>
      </c>
      <c r="AC431" s="94">
        <f t="shared" si="203"/>
        <v>0.52444444444444449</v>
      </c>
      <c r="AD431" s="95">
        <f t="shared" si="204"/>
        <v>249.21600000000001</v>
      </c>
      <c r="AE431" s="96">
        <f t="shared" si="207"/>
        <v>0.39558095238095237</v>
      </c>
      <c r="AF431" s="97">
        <f t="shared" si="205"/>
        <v>333.23200000000003</v>
      </c>
      <c r="AG431" s="96">
        <f t="shared" si="208"/>
        <v>0.61709629629629636</v>
      </c>
      <c r="AH431" s="142">
        <f t="shared" si="206"/>
        <v>4443.0933333333342</v>
      </c>
    </row>
    <row r="432" spans="1:34" x14ac:dyDescent="0.2">
      <c r="A432" s="6" t="s">
        <v>33</v>
      </c>
      <c r="B432" s="48">
        <v>28360</v>
      </c>
      <c r="C432" s="48">
        <v>915</v>
      </c>
      <c r="D432" s="48">
        <v>325</v>
      </c>
      <c r="E432" s="48">
        <v>49</v>
      </c>
      <c r="F432" s="52">
        <v>0.85</v>
      </c>
      <c r="G432" s="48">
        <v>367</v>
      </c>
      <c r="H432" s="48">
        <v>30</v>
      </c>
      <c r="I432" s="52">
        <v>0.92</v>
      </c>
      <c r="J432" s="48">
        <v>789</v>
      </c>
      <c r="K432" s="48">
        <v>104</v>
      </c>
      <c r="L432" s="52">
        <v>0.87</v>
      </c>
      <c r="M432" s="43">
        <v>7.2930000000000001</v>
      </c>
      <c r="N432" s="43">
        <v>7.62</v>
      </c>
      <c r="O432" s="7">
        <v>1834.2860000000001</v>
      </c>
      <c r="P432" s="7">
        <v>1555.4290000000001</v>
      </c>
      <c r="Q432" s="42">
        <v>41.2</v>
      </c>
      <c r="R432" s="42">
        <v>46.1</v>
      </c>
      <c r="S432" s="69">
        <v>1.3240000000000001</v>
      </c>
      <c r="T432" s="69">
        <v>0.79100000000000004</v>
      </c>
      <c r="U432" s="42">
        <v>53</v>
      </c>
      <c r="V432" s="42">
        <v>53.3</v>
      </c>
      <c r="W432" s="42"/>
      <c r="X432" s="42">
        <v>7.1</v>
      </c>
      <c r="Y432" s="42">
        <v>5.5</v>
      </c>
      <c r="Z432" s="42"/>
      <c r="AA432" s="7">
        <v>23676</v>
      </c>
      <c r="AB432" s="66">
        <f t="shared" si="202"/>
        <v>0.8348377997179125</v>
      </c>
      <c r="AC432" s="94">
        <f t="shared" si="203"/>
        <v>0.5083333333333333</v>
      </c>
      <c r="AD432" s="95">
        <f t="shared" si="204"/>
        <v>297.375</v>
      </c>
      <c r="AE432" s="96">
        <f t="shared" si="207"/>
        <v>0.47202380952380951</v>
      </c>
      <c r="AF432" s="97">
        <f t="shared" si="205"/>
        <v>335.80500000000001</v>
      </c>
      <c r="AG432" s="96">
        <f t="shared" si="208"/>
        <v>0.62186111111111109</v>
      </c>
      <c r="AH432" s="142">
        <f t="shared" si="206"/>
        <v>4477.3999999999996</v>
      </c>
    </row>
    <row r="433" spans="1:34" x14ac:dyDescent="0.2">
      <c r="A433" s="6" t="s">
        <v>34</v>
      </c>
      <c r="B433" s="7">
        <v>25460</v>
      </c>
      <c r="C433" s="7">
        <v>849</v>
      </c>
      <c r="D433" s="7">
        <v>322</v>
      </c>
      <c r="E433" s="7">
        <v>26</v>
      </c>
      <c r="F433" s="52">
        <v>0.92</v>
      </c>
      <c r="G433" s="7">
        <v>407</v>
      </c>
      <c r="H433" s="7">
        <v>22</v>
      </c>
      <c r="I433" s="52">
        <v>0.95</v>
      </c>
      <c r="J433" s="7">
        <v>825</v>
      </c>
      <c r="K433" s="7">
        <v>81</v>
      </c>
      <c r="L433" s="52">
        <v>0.9</v>
      </c>
      <c r="M433" s="43">
        <v>7.3929999999999998</v>
      </c>
      <c r="N433" s="43">
        <v>7.774</v>
      </c>
      <c r="O433" s="7">
        <v>1693</v>
      </c>
      <c r="P433" s="7">
        <v>1492</v>
      </c>
      <c r="Q433" s="42">
        <v>70.7</v>
      </c>
      <c r="R433" s="42">
        <v>30</v>
      </c>
      <c r="S433" s="69">
        <v>0.879</v>
      </c>
      <c r="T433" s="69">
        <v>7.4809999999999999</v>
      </c>
      <c r="U433" s="42">
        <v>84.3</v>
      </c>
      <c r="V433" s="42">
        <v>48.7</v>
      </c>
      <c r="W433" s="42"/>
      <c r="X433" s="42">
        <v>8.9</v>
      </c>
      <c r="Y433" s="42">
        <v>6</v>
      </c>
      <c r="Z433" s="42"/>
      <c r="AA433" s="7">
        <v>20618</v>
      </c>
      <c r="AB433" s="66">
        <f t="shared" si="202"/>
        <v>0.80981932443047921</v>
      </c>
      <c r="AC433" s="94">
        <f t="shared" si="203"/>
        <v>0.47166666666666668</v>
      </c>
      <c r="AD433" s="95">
        <f t="shared" si="204"/>
        <v>273.37799999999999</v>
      </c>
      <c r="AE433" s="96">
        <f t="shared" si="207"/>
        <v>0.43393333333333334</v>
      </c>
      <c r="AF433" s="97">
        <f t="shared" si="205"/>
        <v>345.54300000000001</v>
      </c>
      <c r="AG433" s="96">
        <f t="shared" si="208"/>
        <v>0.63989444444444443</v>
      </c>
      <c r="AH433" s="142">
        <f t="shared" si="206"/>
        <v>4607.2400000000007</v>
      </c>
    </row>
    <row r="434" spans="1:34" x14ac:dyDescent="0.2">
      <c r="A434" s="6" t="s">
        <v>35</v>
      </c>
      <c r="B434" s="40">
        <v>24774</v>
      </c>
      <c r="C434" s="7">
        <v>799</v>
      </c>
      <c r="D434" s="7">
        <v>367</v>
      </c>
      <c r="E434" s="7">
        <v>49</v>
      </c>
      <c r="F434" s="52">
        <v>0.87</v>
      </c>
      <c r="G434" s="7">
        <v>452</v>
      </c>
      <c r="H434" s="7">
        <v>21</v>
      </c>
      <c r="I434" s="52">
        <v>0.95</v>
      </c>
      <c r="J434" s="7">
        <v>970</v>
      </c>
      <c r="K434" s="7">
        <v>60</v>
      </c>
      <c r="L434" s="52">
        <v>0.94</v>
      </c>
      <c r="M434" s="43">
        <v>7.2160000000000002</v>
      </c>
      <c r="N434" s="43">
        <v>8.0960000000000001</v>
      </c>
      <c r="O434" s="7">
        <v>1697.2</v>
      </c>
      <c r="P434" s="7">
        <v>1393.8</v>
      </c>
      <c r="Q434" s="42">
        <v>78</v>
      </c>
      <c r="R434" s="42">
        <v>7.3</v>
      </c>
      <c r="S434" s="69">
        <v>1.1319999999999999</v>
      </c>
      <c r="T434" s="69">
        <v>1.097</v>
      </c>
      <c r="U434" s="64">
        <v>91.4</v>
      </c>
      <c r="V434" s="64">
        <v>13.7</v>
      </c>
      <c r="W434" s="64"/>
      <c r="X434" s="42">
        <v>10.7</v>
      </c>
      <c r="Y434" s="42">
        <v>4.3</v>
      </c>
      <c r="Z434" s="42"/>
      <c r="AA434" s="53">
        <v>20799</v>
      </c>
      <c r="AB434" s="67">
        <f t="shared" si="202"/>
        <v>0.83954952773068536</v>
      </c>
      <c r="AC434" s="94">
        <f t="shared" si="203"/>
        <v>0.44388888888888889</v>
      </c>
      <c r="AD434" s="95">
        <f t="shared" si="204"/>
        <v>293.233</v>
      </c>
      <c r="AE434" s="96">
        <f t="shared" si="207"/>
        <v>0.46544920634920633</v>
      </c>
      <c r="AF434" s="97">
        <f t="shared" si="205"/>
        <v>361.14800000000002</v>
      </c>
      <c r="AG434" s="96">
        <f t="shared" si="208"/>
        <v>0.66879259259259261</v>
      </c>
      <c r="AH434" s="142">
        <f t="shared" si="206"/>
        <v>4815.3066666666673</v>
      </c>
    </row>
    <row r="435" spans="1:34" x14ac:dyDescent="0.2">
      <c r="A435" s="6" t="s">
        <v>36</v>
      </c>
      <c r="B435" s="58">
        <v>24410</v>
      </c>
      <c r="C435" s="55">
        <v>787</v>
      </c>
      <c r="D435" s="56">
        <v>296</v>
      </c>
      <c r="E435" s="56">
        <v>19</v>
      </c>
      <c r="F435" s="52">
        <v>0.93</v>
      </c>
      <c r="G435" s="56">
        <v>388</v>
      </c>
      <c r="H435" s="56">
        <v>13</v>
      </c>
      <c r="I435" s="52">
        <v>0.97</v>
      </c>
      <c r="J435" s="56">
        <v>840</v>
      </c>
      <c r="K435" s="56">
        <v>39</v>
      </c>
      <c r="L435" s="52">
        <v>0.95</v>
      </c>
      <c r="M435" s="43">
        <v>7.23</v>
      </c>
      <c r="N435" s="43">
        <v>7.7729999999999997</v>
      </c>
      <c r="O435" s="7">
        <v>1623.5</v>
      </c>
      <c r="P435" s="7">
        <v>1329.5</v>
      </c>
      <c r="Q435" s="42">
        <v>81.400000000000006</v>
      </c>
      <c r="R435" s="42">
        <v>3.5</v>
      </c>
      <c r="S435" s="69">
        <v>0.94699999999999995</v>
      </c>
      <c r="T435" s="69">
        <v>1.252</v>
      </c>
      <c r="U435" s="42">
        <v>90.2</v>
      </c>
      <c r="V435" s="42">
        <v>9.6999999999999993</v>
      </c>
      <c r="W435" s="42"/>
      <c r="X435" s="42">
        <v>10.199999999999999</v>
      </c>
      <c r="Y435" s="42">
        <v>4.8</v>
      </c>
      <c r="Z435" s="42"/>
      <c r="AA435" s="53">
        <v>20411</v>
      </c>
      <c r="AB435" s="68">
        <f t="shared" si="202"/>
        <v>0.83617369930356411</v>
      </c>
      <c r="AC435" s="94">
        <f t="shared" si="203"/>
        <v>0.43722222222222223</v>
      </c>
      <c r="AD435" s="95">
        <f t="shared" si="204"/>
        <v>232.952</v>
      </c>
      <c r="AE435" s="96">
        <f t="shared" si="207"/>
        <v>0.36976507936507935</v>
      </c>
      <c r="AF435" s="97">
        <f t="shared" si="205"/>
        <v>305.35599999999999</v>
      </c>
      <c r="AG435" s="96">
        <f t="shared" si="208"/>
        <v>0.56547407407407402</v>
      </c>
      <c r="AH435" s="142">
        <f t="shared" si="206"/>
        <v>4071.4133333333334</v>
      </c>
    </row>
    <row r="436" spans="1:34" x14ac:dyDescent="0.2">
      <c r="A436" s="6" t="s">
        <v>37</v>
      </c>
      <c r="B436" s="57">
        <v>24820</v>
      </c>
      <c r="C436" s="7">
        <v>827</v>
      </c>
      <c r="D436" s="7">
        <v>270</v>
      </c>
      <c r="E436" s="7">
        <v>25</v>
      </c>
      <c r="F436" s="52">
        <v>0.91</v>
      </c>
      <c r="G436" s="7">
        <v>420</v>
      </c>
      <c r="H436" s="7">
        <v>13</v>
      </c>
      <c r="I436" s="52">
        <v>0.97</v>
      </c>
      <c r="J436" s="7">
        <v>873</v>
      </c>
      <c r="K436" s="7">
        <v>40</v>
      </c>
      <c r="L436" s="52">
        <v>0.95</v>
      </c>
      <c r="M436" s="43">
        <v>7.3959999999999999</v>
      </c>
      <c r="N436" s="43">
        <v>8.1509999999999998</v>
      </c>
      <c r="O436" s="7">
        <v>1747.143</v>
      </c>
      <c r="P436" s="7">
        <v>1299.857</v>
      </c>
      <c r="Q436" s="42">
        <v>67.400000000000006</v>
      </c>
      <c r="R436" s="42">
        <v>1.7</v>
      </c>
      <c r="S436" s="69">
        <v>0.94599999999999995</v>
      </c>
      <c r="T436" s="69">
        <v>7.5730000000000004</v>
      </c>
      <c r="U436" s="42">
        <v>83</v>
      </c>
      <c r="V436" s="42">
        <v>13.4</v>
      </c>
      <c r="W436" s="42"/>
      <c r="X436" s="42">
        <v>9.1999999999999993</v>
      </c>
      <c r="Y436" s="42">
        <v>3.8</v>
      </c>
      <c r="Z436" s="42"/>
      <c r="AA436" s="7">
        <v>19471</v>
      </c>
      <c r="AB436" s="68">
        <f t="shared" si="202"/>
        <v>0.78448831587429491</v>
      </c>
      <c r="AC436" s="94">
        <f t="shared" si="203"/>
        <v>0.45944444444444443</v>
      </c>
      <c r="AD436" s="95">
        <f t="shared" si="204"/>
        <v>223.29</v>
      </c>
      <c r="AE436" s="96">
        <f t="shared" si="207"/>
        <v>0.35442857142857143</v>
      </c>
      <c r="AF436" s="97">
        <f t="shared" si="205"/>
        <v>347.34</v>
      </c>
      <c r="AG436" s="96">
        <f t="shared" si="208"/>
        <v>0.64322222222222214</v>
      </c>
      <c r="AH436" s="142">
        <f t="shared" si="206"/>
        <v>4631.2</v>
      </c>
    </row>
    <row r="437" spans="1:34" x14ac:dyDescent="0.2">
      <c r="A437" s="6" t="s">
        <v>38</v>
      </c>
      <c r="B437" s="7">
        <v>26900</v>
      </c>
      <c r="C437" s="7">
        <v>868</v>
      </c>
      <c r="D437" s="7">
        <v>327</v>
      </c>
      <c r="E437" s="7">
        <v>28</v>
      </c>
      <c r="F437" s="52">
        <v>0.91</v>
      </c>
      <c r="G437" s="7">
        <v>458</v>
      </c>
      <c r="H437" s="7">
        <v>14</v>
      </c>
      <c r="I437" s="52">
        <v>0.97</v>
      </c>
      <c r="J437" s="7">
        <v>870</v>
      </c>
      <c r="K437" s="7">
        <v>45</v>
      </c>
      <c r="L437" s="52">
        <v>0.95</v>
      </c>
      <c r="M437" s="43">
        <v>7.31</v>
      </c>
      <c r="N437" s="43">
        <v>8.0500000000000007</v>
      </c>
      <c r="O437" s="7">
        <v>1796</v>
      </c>
      <c r="P437" s="7">
        <v>1577</v>
      </c>
      <c r="Q437" s="42">
        <v>62.7</v>
      </c>
      <c r="R437" s="42">
        <v>2.9</v>
      </c>
      <c r="S437" s="69">
        <v>0.95599999999999996</v>
      </c>
      <c r="T437" s="69">
        <v>12.198</v>
      </c>
      <c r="U437" s="42">
        <v>72</v>
      </c>
      <c r="V437" s="42">
        <v>21.2</v>
      </c>
      <c r="W437" s="42"/>
      <c r="X437" s="42">
        <v>10</v>
      </c>
      <c r="Y437" s="42">
        <v>5.0999999999999996</v>
      </c>
      <c r="Z437" s="42"/>
      <c r="AA437" s="7">
        <v>20395</v>
      </c>
      <c r="AB437" s="68">
        <f t="shared" si="202"/>
        <v>0.75817843866171009</v>
      </c>
      <c r="AC437" s="94">
        <f t="shared" si="203"/>
        <v>0.48222222222222222</v>
      </c>
      <c r="AD437" s="95">
        <f t="shared" si="204"/>
        <v>283.83600000000001</v>
      </c>
      <c r="AE437" s="96">
        <f t="shared" si="207"/>
        <v>0.45053333333333334</v>
      </c>
      <c r="AF437" s="97">
        <f t="shared" si="205"/>
        <v>397.54399999999998</v>
      </c>
      <c r="AG437" s="96">
        <f t="shared" si="208"/>
        <v>0.73619259259259251</v>
      </c>
      <c r="AH437" s="142">
        <f t="shared" si="206"/>
        <v>5300.586666666668</v>
      </c>
    </row>
    <row r="438" spans="1:34" x14ac:dyDescent="0.2">
      <c r="A438" s="6" t="s">
        <v>39</v>
      </c>
      <c r="B438" s="7">
        <v>27200</v>
      </c>
      <c r="C438" s="7">
        <v>907</v>
      </c>
      <c r="D438" s="7">
        <v>284</v>
      </c>
      <c r="E438" s="7">
        <v>19</v>
      </c>
      <c r="F438" s="52">
        <v>0.93</v>
      </c>
      <c r="G438" s="7">
        <v>457</v>
      </c>
      <c r="H438" s="7">
        <v>16</v>
      </c>
      <c r="I438" s="52">
        <v>0.96</v>
      </c>
      <c r="J438" s="7">
        <v>880</v>
      </c>
      <c r="K438" s="7">
        <v>67</v>
      </c>
      <c r="L438" s="52">
        <v>0.92</v>
      </c>
      <c r="M438" s="43">
        <v>7.3339999999999996</v>
      </c>
      <c r="N438" s="43">
        <v>7.4770000000000003</v>
      </c>
      <c r="O438" s="7">
        <v>1676.143</v>
      </c>
      <c r="P438" s="7">
        <v>1374.857</v>
      </c>
      <c r="Q438" s="42">
        <v>64.400000000000006</v>
      </c>
      <c r="R438" s="51">
        <v>5.4</v>
      </c>
      <c r="S438" s="69">
        <v>1</v>
      </c>
      <c r="T438" s="69">
        <v>9.0809999999999995</v>
      </c>
      <c r="U438" s="43">
        <v>72.900000000000006</v>
      </c>
      <c r="V438" s="43">
        <v>22.8</v>
      </c>
      <c r="W438" s="43"/>
      <c r="X438" s="42">
        <v>8.6999999999999993</v>
      </c>
      <c r="Y438" s="42">
        <v>6</v>
      </c>
      <c r="Z438" s="42"/>
      <c r="AA438" s="7">
        <v>16030</v>
      </c>
      <c r="AB438" s="68">
        <f t="shared" si="202"/>
        <v>0.58933823529411766</v>
      </c>
      <c r="AC438" s="94">
        <f t="shared" si="203"/>
        <v>0.50388888888888894</v>
      </c>
      <c r="AD438" s="95">
        <f t="shared" si="204"/>
        <v>257.58800000000002</v>
      </c>
      <c r="AE438" s="96">
        <f t="shared" si="207"/>
        <v>0.40886984126984133</v>
      </c>
      <c r="AF438" s="97">
        <f t="shared" si="205"/>
        <v>414.49900000000002</v>
      </c>
      <c r="AG438" s="96">
        <f t="shared" si="208"/>
        <v>0.76759074074074074</v>
      </c>
      <c r="AH438" s="142">
        <f t="shared" si="206"/>
        <v>5526.6533333333336</v>
      </c>
    </row>
    <row r="439" spans="1:34" ht="13.5" thickBot="1" x14ac:dyDescent="0.25">
      <c r="A439" s="6" t="s">
        <v>40</v>
      </c>
      <c r="B439" s="7">
        <v>26587</v>
      </c>
      <c r="C439" s="7">
        <v>858</v>
      </c>
      <c r="D439" s="7">
        <v>435</v>
      </c>
      <c r="E439" s="7">
        <v>12</v>
      </c>
      <c r="F439" s="52">
        <v>0.97</v>
      </c>
      <c r="G439" s="7">
        <v>484</v>
      </c>
      <c r="H439" s="7">
        <v>14</v>
      </c>
      <c r="I439" s="52">
        <v>0.97</v>
      </c>
      <c r="J439" s="7">
        <v>1010</v>
      </c>
      <c r="K439" s="7">
        <v>52</v>
      </c>
      <c r="L439" s="52">
        <v>0.95</v>
      </c>
      <c r="M439" s="43">
        <v>7.4269999999999996</v>
      </c>
      <c r="N439" s="43">
        <v>7.633</v>
      </c>
      <c r="O439" s="7">
        <v>1792.143</v>
      </c>
      <c r="P439" s="7">
        <v>1400.143</v>
      </c>
      <c r="Q439" s="42">
        <v>74.3</v>
      </c>
      <c r="R439" s="42">
        <v>4.8</v>
      </c>
      <c r="S439" s="70">
        <v>1.2769999999999999</v>
      </c>
      <c r="T439" s="70">
        <v>7.5629999999999997</v>
      </c>
      <c r="U439" s="65">
        <v>182.5</v>
      </c>
      <c r="V439" s="43">
        <v>21.2</v>
      </c>
      <c r="W439" s="43"/>
      <c r="X439" s="42">
        <v>10.3</v>
      </c>
      <c r="Y439" s="42">
        <v>5.6</v>
      </c>
      <c r="Z439" s="7"/>
      <c r="AA439" s="7">
        <v>13678</v>
      </c>
      <c r="AB439" s="68">
        <f t="shared" si="202"/>
        <v>0.51446195509083381</v>
      </c>
      <c r="AC439" s="94">
        <f t="shared" si="203"/>
        <v>0.47666666666666668</v>
      </c>
      <c r="AD439" s="95">
        <f t="shared" si="204"/>
        <v>373.23</v>
      </c>
      <c r="AE439" s="96">
        <f t="shared" si="207"/>
        <v>0.59242857142857142</v>
      </c>
      <c r="AF439" s="97">
        <f t="shared" si="205"/>
        <v>415.27199999999999</v>
      </c>
      <c r="AG439" s="96">
        <f t="shared" si="208"/>
        <v>0.76902222222222216</v>
      </c>
      <c r="AH439" s="142">
        <f t="shared" si="206"/>
        <v>5536.9600000000009</v>
      </c>
    </row>
    <row r="440" spans="1:34" ht="13.5" thickTop="1" x14ac:dyDescent="0.2">
      <c r="A440" s="9" t="s">
        <v>145</v>
      </c>
      <c r="B440" s="47">
        <f>SUM(B428:B439)</f>
        <v>319882</v>
      </c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44"/>
      <c r="N440" s="44"/>
      <c r="O440" s="44"/>
      <c r="P440" s="44"/>
      <c r="Q440" s="10"/>
      <c r="R440" s="10"/>
      <c r="S440" s="57"/>
      <c r="T440" s="57"/>
      <c r="U440" s="10"/>
      <c r="V440" s="10"/>
      <c r="W440" s="10"/>
      <c r="X440" s="10"/>
      <c r="Y440" s="10"/>
      <c r="Z440" s="10"/>
      <c r="AA440" s="47">
        <f>SUM(AA428:AA439)</f>
        <v>275435</v>
      </c>
      <c r="AB440" s="57"/>
      <c r="AC440" s="98"/>
      <c r="AD440" s="99"/>
      <c r="AE440" s="100"/>
      <c r="AF440" s="101"/>
      <c r="AG440" s="100"/>
      <c r="AH440" s="131"/>
    </row>
    <row r="441" spans="1:34" ht="13.5" thickBot="1" x14ac:dyDescent="0.25">
      <c r="A441" s="12" t="s">
        <v>146</v>
      </c>
      <c r="B441" s="146">
        <f t="shared" ref="B441:Y441" si="209">AVERAGE(B428:B439)</f>
        <v>26656.833333333332</v>
      </c>
      <c r="C441" s="13">
        <f t="shared" si="209"/>
        <v>873.83333333333337</v>
      </c>
      <c r="D441" s="13">
        <f t="shared" si="209"/>
        <v>333.41666666666669</v>
      </c>
      <c r="E441" s="13">
        <f t="shared" si="209"/>
        <v>26.666666666666668</v>
      </c>
      <c r="F441" s="124">
        <f>AVERAGE(F428:F439)</f>
        <v>0.91666666666666663</v>
      </c>
      <c r="G441" s="13">
        <f>AVERAGE(G428:G439)</f>
        <v>415.5</v>
      </c>
      <c r="H441" s="13">
        <f>AVERAGE(H428:H439)</f>
        <v>17.416666666666668</v>
      </c>
      <c r="I441" s="124">
        <f>AVERAGE(I428:I439)</f>
        <v>0.95750000000000002</v>
      </c>
      <c r="J441" s="13">
        <f t="shared" si="209"/>
        <v>879.33333333333337</v>
      </c>
      <c r="K441" s="13">
        <f t="shared" si="209"/>
        <v>60.25</v>
      </c>
      <c r="L441" s="124">
        <f>AVERAGE(L428:L439)</f>
        <v>0.92916666666666659</v>
      </c>
      <c r="M441" s="18">
        <f t="shared" si="209"/>
        <v>7.4751666666666665</v>
      </c>
      <c r="N441" s="18">
        <f t="shared" si="209"/>
        <v>7.778249999999999</v>
      </c>
      <c r="O441" s="18">
        <f t="shared" si="209"/>
        <v>1721.7741666666668</v>
      </c>
      <c r="P441" s="18">
        <f t="shared" si="209"/>
        <v>1393.4044999999999</v>
      </c>
      <c r="Q441" s="37">
        <f>AVERAGE(Q428:Q439)</f>
        <v>72.149999999999991</v>
      </c>
      <c r="R441" s="37">
        <f>AVERAGE(R428:R439)</f>
        <v>10.933333333333335</v>
      </c>
      <c r="S441" s="37">
        <f>AVERAGE(S428:S439)</f>
        <v>9.9615833333333352</v>
      </c>
      <c r="T441" s="37">
        <f>AVERAGE(T428:T439)</f>
        <v>8.2928333333333342</v>
      </c>
      <c r="U441" s="37">
        <f t="shared" si="209"/>
        <v>91.558333333333337</v>
      </c>
      <c r="V441" s="37">
        <f t="shared" si="209"/>
        <v>25.966666666666665</v>
      </c>
      <c r="W441" s="123"/>
      <c r="X441" s="37">
        <f t="shared" si="209"/>
        <v>9.5</v>
      </c>
      <c r="Y441" s="37">
        <f t="shared" si="209"/>
        <v>5.2833333333333323</v>
      </c>
      <c r="Z441" s="123"/>
      <c r="AA441" s="13">
        <f>AVERAGE(AA429:AA439)</f>
        <v>22065.454545454544</v>
      </c>
      <c r="AB441" s="18">
        <f>AVERAGE(AB428:AB439)</f>
        <v>0.86051118156876349</v>
      </c>
      <c r="AC441" s="94">
        <f>C441/$C$2</f>
        <v>0.48546296296296299</v>
      </c>
      <c r="AD441" s="95">
        <f>(C441*D441)/1000</f>
        <v>291.35059722222223</v>
      </c>
      <c r="AE441" s="96">
        <f t="shared" si="207"/>
        <v>0.46246126543209881</v>
      </c>
      <c r="AF441" s="97">
        <f>(C441*G441)/1000</f>
        <v>363.07774999999998</v>
      </c>
      <c r="AG441" s="96">
        <f t="shared" si="208"/>
        <v>0.6723662037037037</v>
      </c>
      <c r="AH441" s="132">
        <f>AVERAGE(AH428:AH439)</f>
        <v>4824.014444444445</v>
      </c>
    </row>
    <row r="442" spans="1:34" ht="13.5" thickTop="1" x14ac:dyDescent="0.2"/>
    <row r="443" spans="1:34" ht="13.5" thickBot="1" x14ac:dyDescent="0.25"/>
    <row r="444" spans="1:34" ht="13.5" thickTop="1" x14ac:dyDescent="0.2">
      <c r="A444" s="27" t="s">
        <v>5</v>
      </c>
      <c r="B444" s="73" t="s">
        <v>6</v>
      </c>
      <c r="C444" s="73" t="s">
        <v>6</v>
      </c>
      <c r="D444" s="73" t="s">
        <v>49</v>
      </c>
      <c r="E444" s="73" t="s">
        <v>50</v>
      </c>
      <c r="F444" s="45" t="s">
        <v>2</v>
      </c>
      <c r="G444" s="73" t="s">
        <v>51</v>
      </c>
      <c r="H444" s="73" t="s">
        <v>52</v>
      </c>
      <c r="I444" s="45" t="s">
        <v>3</v>
      </c>
      <c r="J444" s="73" t="s">
        <v>53</v>
      </c>
      <c r="K444" s="73" t="s">
        <v>54</v>
      </c>
      <c r="L444" s="45" t="s">
        <v>14</v>
      </c>
      <c r="M444" s="73" t="s">
        <v>75</v>
      </c>
      <c r="N444" s="73" t="s">
        <v>76</v>
      </c>
      <c r="O444" s="73" t="s">
        <v>77</v>
      </c>
      <c r="P444" s="73" t="s">
        <v>78</v>
      </c>
      <c r="Q444" s="73" t="s">
        <v>103</v>
      </c>
      <c r="R444" s="73" t="s">
        <v>104</v>
      </c>
      <c r="S444" s="73" t="s">
        <v>141</v>
      </c>
      <c r="T444" s="73" t="s">
        <v>142</v>
      </c>
      <c r="U444" s="73" t="s">
        <v>127</v>
      </c>
      <c r="V444" s="73" t="s">
        <v>128</v>
      </c>
      <c r="W444" s="121" t="s">
        <v>135</v>
      </c>
      <c r="X444" s="73" t="s">
        <v>107</v>
      </c>
      <c r="Y444" s="73" t="s">
        <v>108</v>
      </c>
      <c r="Z444" s="121" t="s">
        <v>136</v>
      </c>
      <c r="AA444" s="28" t="s">
        <v>64</v>
      </c>
      <c r="AB444" s="28" t="s">
        <v>55</v>
      </c>
      <c r="AC444" s="86" t="s">
        <v>16</v>
      </c>
      <c r="AD444" s="87" t="s">
        <v>17</v>
      </c>
      <c r="AE444" s="88" t="s">
        <v>18</v>
      </c>
      <c r="AF444" s="89" t="s">
        <v>16</v>
      </c>
      <c r="AG444" s="88" t="s">
        <v>16</v>
      </c>
      <c r="AH444" s="86" t="s">
        <v>169</v>
      </c>
    </row>
    <row r="445" spans="1:34" ht="13.5" thickBot="1" x14ac:dyDescent="0.25">
      <c r="A445" s="29" t="s">
        <v>147</v>
      </c>
      <c r="B445" s="30" t="s">
        <v>20</v>
      </c>
      <c r="C445" s="31" t="s">
        <v>21</v>
      </c>
      <c r="D445" s="30" t="s">
        <v>57</v>
      </c>
      <c r="E445" s="30" t="s">
        <v>57</v>
      </c>
      <c r="F445" s="46" t="s">
        <v>23</v>
      </c>
      <c r="G445" s="30" t="s">
        <v>57</v>
      </c>
      <c r="H445" s="30" t="s">
        <v>57</v>
      </c>
      <c r="I445" s="46" t="s">
        <v>23</v>
      </c>
      <c r="J445" s="30" t="s">
        <v>57</v>
      </c>
      <c r="K445" s="30" t="s">
        <v>57</v>
      </c>
      <c r="L445" s="46" t="s">
        <v>23</v>
      </c>
      <c r="M445" s="30"/>
      <c r="N445" s="30"/>
      <c r="O445" s="30"/>
      <c r="P445" s="30"/>
      <c r="Q445" s="30"/>
      <c r="R445" s="30"/>
      <c r="S445" s="31" t="s">
        <v>144</v>
      </c>
      <c r="T445" s="31" t="s">
        <v>144</v>
      </c>
      <c r="U445" s="30"/>
      <c r="V445" s="30"/>
      <c r="W445" s="122" t="s">
        <v>138</v>
      </c>
      <c r="X445" s="30"/>
      <c r="Y445" s="30"/>
      <c r="Z445" s="122" t="s">
        <v>138</v>
      </c>
      <c r="AA445" s="31" t="s">
        <v>68</v>
      </c>
      <c r="AB445" s="82" t="s">
        <v>24</v>
      </c>
      <c r="AC445" s="90" t="s">
        <v>6</v>
      </c>
      <c r="AD445" s="91" t="s">
        <v>25</v>
      </c>
      <c r="AE445" s="92" t="s">
        <v>26</v>
      </c>
      <c r="AF445" s="93" t="s">
        <v>27</v>
      </c>
      <c r="AG445" s="92" t="s">
        <v>28</v>
      </c>
      <c r="AH445" s="140" t="s">
        <v>170</v>
      </c>
    </row>
    <row r="446" spans="1:34" ht="13.5" thickTop="1" x14ac:dyDescent="0.2">
      <c r="A446" s="6" t="s">
        <v>29</v>
      </c>
      <c r="B446" s="7">
        <v>28571</v>
      </c>
      <c r="C446" s="7">
        <v>922</v>
      </c>
      <c r="D446" s="7">
        <v>450</v>
      </c>
      <c r="E446" s="7">
        <v>18</v>
      </c>
      <c r="F446" s="71">
        <v>0.96</v>
      </c>
      <c r="G446" s="7">
        <v>559</v>
      </c>
      <c r="H446" s="7">
        <v>20</v>
      </c>
      <c r="I446" s="71">
        <v>0.97</v>
      </c>
      <c r="J446" s="7">
        <v>1071</v>
      </c>
      <c r="K446" s="7">
        <v>86</v>
      </c>
      <c r="L446" s="71">
        <v>0.92</v>
      </c>
      <c r="M446" s="43">
        <v>7.63</v>
      </c>
      <c r="N446" s="43">
        <v>7.6</v>
      </c>
      <c r="O446" s="7">
        <v>1662</v>
      </c>
      <c r="P446" s="7">
        <v>1476</v>
      </c>
      <c r="Q446" s="42">
        <v>79.3</v>
      </c>
      <c r="R446" s="42">
        <v>29</v>
      </c>
      <c r="S446" s="69">
        <v>1.2</v>
      </c>
      <c r="T446" s="69">
        <v>1.3</v>
      </c>
      <c r="U446" s="42">
        <v>90.95</v>
      </c>
      <c r="V446" s="42">
        <v>37.4</v>
      </c>
      <c r="W446" s="42">
        <v>58.878999999999998</v>
      </c>
      <c r="X446" s="42">
        <v>11.093</v>
      </c>
      <c r="Y446" s="42">
        <v>6.173</v>
      </c>
      <c r="Z446" s="42">
        <v>44.351999999999997</v>
      </c>
      <c r="AA446" s="2">
        <v>21743</v>
      </c>
      <c r="AB446" s="78">
        <f t="shared" ref="AB446:AB457" si="210">AA446/B446</f>
        <v>0.76101641524622865</v>
      </c>
      <c r="AC446" s="94">
        <f t="shared" ref="AC446:AC457" si="211">C446/$C$2</f>
        <v>0.51222222222222225</v>
      </c>
      <c r="AD446" s="95">
        <f t="shared" ref="AD446:AD457" si="212">(C446*D446)/1000</f>
        <v>414.9</v>
      </c>
      <c r="AE446" s="96">
        <f>(AD446)/$E$3</f>
        <v>0.65857142857142859</v>
      </c>
      <c r="AF446" s="97">
        <f t="shared" ref="AF446:AF457" si="213">(C446*G446)/1000</f>
        <v>515.39800000000002</v>
      </c>
      <c r="AG446" s="96">
        <f>(AF446)/$G$3</f>
        <v>0.95444074074074081</v>
      </c>
      <c r="AH446" s="141">
        <f t="shared" ref="AH446:AH457" si="214">(0.8*C446*G446)/60</f>
        <v>6871.9733333333334</v>
      </c>
    </row>
    <row r="447" spans="1:34" x14ac:dyDescent="0.2">
      <c r="A447" s="6" t="s">
        <v>30</v>
      </c>
      <c r="B447" s="7">
        <v>24800</v>
      </c>
      <c r="C447" s="7">
        <v>886</v>
      </c>
      <c r="D447" s="7">
        <v>320</v>
      </c>
      <c r="E447" s="7">
        <v>33</v>
      </c>
      <c r="F447" s="71">
        <v>0.9</v>
      </c>
      <c r="G447" s="7">
        <v>410</v>
      </c>
      <c r="H447" s="7">
        <v>34</v>
      </c>
      <c r="I447" s="71">
        <v>0.92</v>
      </c>
      <c r="J447" s="7">
        <v>856</v>
      </c>
      <c r="K447" s="7">
        <v>138</v>
      </c>
      <c r="L447" s="71">
        <v>0.84</v>
      </c>
      <c r="M447" s="43" t="s">
        <v>148</v>
      </c>
      <c r="N447" s="43" t="s">
        <v>149</v>
      </c>
      <c r="O447" s="7">
        <v>1765</v>
      </c>
      <c r="P447" s="7">
        <v>1773</v>
      </c>
      <c r="Q447" s="42">
        <v>20</v>
      </c>
      <c r="R447" s="42" t="s">
        <v>150</v>
      </c>
      <c r="S447" s="69">
        <v>1</v>
      </c>
      <c r="T447" s="69" t="s">
        <v>151</v>
      </c>
      <c r="U447" s="42">
        <v>67.974999999999994</v>
      </c>
      <c r="V447" s="42">
        <v>54.424999999999997</v>
      </c>
      <c r="W447" s="42">
        <v>19.934000000000001</v>
      </c>
      <c r="X447" s="42">
        <v>8.8889999999999993</v>
      </c>
      <c r="Y447" s="42">
        <v>6.3879999999999999</v>
      </c>
      <c r="Z447" s="42">
        <v>28.135999999999999</v>
      </c>
      <c r="AA447" s="80">
        <v>20826</v>
      </c>
      <c r="AB447" s="78">
        <f t="shared" si="210"/>
        <v>0.839758064516129</v>
      </c>
      <c r="AC447" s="94">
        <f t="shared" si="211"/>
        <v>0.49222222222222223</v>
      </c>
      <c r="AD447" s="95">
        <f t="shared" si="212"/>
        <v>283.52</v>
      </c>
      <c r="AE447" s="96">
        <f t="shared" ref="AE447:AE459" si="215">(AD447)/$E$3</f>
        <v>0.450031746031746</v>
      </c>
      <c r="AF447" s="97">
        <f t="shared" si="213"/>
        <v>363.26</v>
      </c>
      <c r="AG447" s="96">
        <f t="shared" ref="AG447:AG459" si="216">(AF447)/$G$3</f>
        <v>0.67270370370370369</v>
      </c>
      <c r="AH447" s="142">
        <f t="shared" si="214"/>
        <v>4843.4666666666662</v>
      </c>
    </row>
    <row r="448" spans="1:34" x14ac:dyDescent="0.2">
      <c r="A448" s="6" t="s">
        <v>31</v>
      </c>
      <c r="B448" s="7">
        <v>27300</v>
      </c>
      <c r="C448" s="7">
        <v>881</v>
      </c>
      <c r="D448" s="7">
        <v>342</v>
      </c>
      <c r="E448" s="7">
        <v>27</v>
      </c>
      <c r="F448" s="71">
        <v>0.92</v>
      </c>
      <c r="G448" s="7">
        <v>450</v>
      </c>
      <c r="H448" s="7">
        <v>22</v>
      </c>
      <c r="I448" s="71">
        <v>0.95</v>
      </c>
      <c r="J448" s="7">
        <v>898</v>
      </c>
      <c r="K448" s="7">
        <v>80</v>
      </c>
      <c r="L448" s="71">
        <v>0.91</v>
      </c>
      <c r="M448" s="43" t="s">
        <v>152</v>
      </c>
      <c r="N448" s="43" t="s">
        <v>153</v>
      </c>
      <c r="O448" s="7">
        <v>1655</v>
      </c>
      <c r="P448" s="7">
        <v>1453</v>
      </c>
      <c r="Q448" s="42" t="s">
        <v>154</v>
      </c>
      <c r="R448" s="42">
        <v>10.3</v>
      </c>
      <c r="S448" s="69">
        <v>0.9</v>
      </c>
      <c r="T448" s="69">
        <v>5.4</v>
      </c>
      <c r="U448" s="42">
        <v>78.510000000000005</v>
      </c>
      <c r="V448" s="42">
        <v>27.16</v>
      </c>
      <c r="W448" s="42">
        <v>65.406000000000006</v>
      </c>
      <c r="X448" s="42">
        <v>8.6519999999999992</v>
      </c>
      <c r="Y448" s="42">
        <v>5.556</v>
      </c>
      <c r="Z448" s="42">
        <v>35.783999999999999</v>
      </c>
      <c r="AA448" s="80">
        <v>22695</v>
      </c>
      <c r="AB448" s="78">
        <f t="shared" si="210"/>
        <v>0.83131868131868136</v>
      </c>
      <c r="AC448" s="94">
        <f t="shared" si="211"/>
        <v>0.48944444444444446</v>
      </c>
      <c r="AD448" s="95">
        <f t="shared" si="212"/>
        <v>301.30200000000002</v>
      </c>
      <c r="AE448" s="96">
        <f t="shared" si="215"/>
        <v>0.47825714285714288</v>
      </c>
      <c r="AF448" s="97">
        <f t="shared" si="213"/>
        <v>396.45</v>
      </c>
      <c r="AG448" s="96">
        <f t="shared" si="216"/>
        <v>0.73416666666666663</v>
      </c>
      <c r="AH448" s="142">
        <f t="shared" si="214"/>
        <v>5286.0000000000009</v>
      </c>
    </row>
    <row r="449" spans="1:34" x14ac:dyDescent="0.2">
      <c r="A449" s="6" t="s">
        <v>32</v>
      </c>
      <c r="B449" s="40">
        <v>26601</v>
      </c>
      <c r="C449" s="40">
        <v>887</v>
      </c>
      <c r="D449" s="40">
        <v>318</v>
      </c>
      <c r="E449" s="40">
        <v>13</v>
      </c>
      <c r="F449" s="71">
        <v>0.96</v>
      </c>
      <c r="G449" s="7">
        <v>426</v>
      </c>
      <c r="H449" s="7">
        <v>15</v>
      </c>
      <c r="I449" s="71">
        <v>0.96</v>
      </c>
      <c r="J449" s="7">
        <v>826</v>
      </c>
      <c r="K449" s="7">
        <v>46</v>
      </c>
      <c r="L449" s="71">
        <v>0.94</v>
      </c>
      <c r="M449" s="49">
        <v>7.62</v>
      </c>
      <c r="N449" s="49">
        <v>7.57</v>
      </c>
      <c r="O449" s="48">
        <v>1689</v>
      </c>
      <c r="P449" s="48">
        <v>1370</v>
      </c>
      <c r="Q449" s="51" t="s">
        <v>155</v>
      </c>
      <c r="R449" s="51" t="s">
        <v>156</v>
      </c>
      <c r="S449" s="69">
        <v>6.4</v>
      </c>
      <c r="T449" s="69">
        <v>7.4</v>
      </c>
      <c r="U449" s="51">
        <v>79.813000000000002</v>
      </c>
      <c r="V449" s="51">
        <v>17.588000000000001</v>
      </c>
      <c r="W449" s="51">
        <v>77.962999999999994</v>
      </c>
      <c r="X449" s="51">
        <v>10.247999999999999</v>
      </c>
      <c r="Y449" s="51">
        <v>6.1429999999999998</v>
      </c>
      <c r="Z449" s="51">
        <v>40.057000000000002</v>
      </c>
      <c r="AA449" s="80">
        <v>20528</v>
      </c>
      <c r="AB449" s="78">
        <f t="shared" si="210"/>
        <v>0.77170031201834521</v>
      </c>
      <c r="AC449" s="94">
        <f t="shared" si="211"/>
        <v>0.49277777777777776</v>
      </c>
      <c r="AD449" s="95">
        <f t="shared" si="212"/>
        <v>282.06599999999997</v>
      </c>
      <c r="AE449" s="96">
        <f t="shared" si="215"/>
        <v>0.44772380952380947</v>
      </c>
      <c r="AF449" s="97">
        <f t="shared" si="213"/>
        <v>377.86200000000002</v>
      </c>
      <c r="AG449" s="96">
        <f t="shared" si="216"/>
        <v>0.6997444444444445</v>
      </c>
      <c r="AH449" s="142">
        <f t="shared" si="214"/>
        <v>5038.1600000000008</v>
      </c>
    </row>
    <row r="450" spans="1:34" x14ac:dyDescent="0.2">
      <c r="A450" s="75" t="s">
        <v>33</v>
      </c>
      <c r="B450" s="74">
        <v>25699</v>
      </c>
      <c r="C450" s="74">
        <v>829</v>
      </c>
      <c r="D450" s="74">
        <v>371</v>
      </c>
      <c r="E450" s="74">
        <v>12</v>
      </c>
      <c r="F450" s="71">
        <v>0.97</v>
      </c>
      <c r="G450" s="48">
        <v>446</v>
      </c>
      <c r="H450" s="48">
        <v>13</v>
      </c>
      <c r="I450" s="71">
        <v>0.97</v>
      </c>
      <c r="J450" s="76">
        <v>857</v>
      </c>
      <c r="K450" s="48">
        <v>40</v>
      </c>
      <c r="L450" s="71">
        <v>0.95</v>
      </c>
      <c r="M450" s="43">
        <v>7.54</v>
      </c>
      <c r="N450" s="43">
        <v>7.44</v>
      </c>
      <c r="O450" s="7">
        <v>1659</v>
      </c>
      <c r="P450" s="7">
        <v>1452</v>
      </c>
      <c r="Q450" s="42">
        <v>68.599999999999994</v>
      </c>
      <c r="R450" s="42">
        <v>9.3000000000000007</v>
      </c>
      <c r="S450" s="69">
        <v>1.1000000000000001</v>
      </c>
      <c r="T450" s="69">
        <v>4.5999999999999996</v>
      </c>
      <c r="U450" s="42">
        <v>79.488</v>
      </c>
      <c r="V450" s="42">
        <v>21.213000000000001</v>
      </c>
      <c r="W450" s="42">
        <v>73.313000000000002</v>
      </c>
      <c r="X450" s="42">
        <v>12.308</v>
      </c>
      <c r="Y450" s="42">
        <v>6.48</v>
      </c>
      <c r="Z450" s="42">
        <v>47.350999999999999</v>
      </c>
      <c r="AA450" s="80">
        <v>21565</v>
      </c>
      <c r="AB450" s="78">
        <f t="shared" si="210"/>
        <v>0.83913770963850731</v>
      </c>
      <c r="AC450" s="94">
        <f t="shared" si="211"/>
        <v>0.46055555555555555</v>
      </c>
      <c r="AD450" s="95">
        <f t="shared" si="212"/>
        <v>307.55900000000003</v>
      </c>
      <c r="AE450" s="96">
        <f t="shared" si="215"/>
        <v>0.48818888888888895</v>
      </c>
      <c r="AF450" s="97">
        <f t="shared" si="213"/>
        <v>369.73399999999998</v>
      </c>
      <c r="AG450" s="96">
        <f t="shared" si="216"/>
        <v>0.68469259259259252</v>
      </c>
      <c r="AH450" s="142">
        <f t="shared" si="214"/>
        <v>4929.7866666666669</v>
      </c>
    </row>
    <row r="451" spans="1:34" x14ac:dyDescent="0.2">
      <c r="A451" s="75" t="s">
        <v>34</v>
      </c>
      <c r="B451" s="7">
        <v>24080</v>
      </c>
      <c r="C451" s="7">
        <v>803</v>
      </c>
      <c r="D451" s="7">
        <v>448</v>
      </c>
      <c r="E451" s="7">
        <v>44</v>
      </c>
      <c r="F451" s="61">
        <v>0.9</v>
      </c>
      <c r="G451" s="7">
        <v>498</v>
      </c>
      <c r="H451" s="7">
        <v>21</v>
      </c>
      <c r="I451" s="61">
        <v>0.96</v>
      </c>
      <c r="J451" s="7">
        <v>944</v>
      </c>
      <c r="K451" s="7">
        <v>71</v>
      </c>
      <c r="L451" s="61">
        <v>0.92</v>
      </c>
      <c r="M451" s="43">
        <v>7.24</v>
      </c>
      <c r="N451" s="43">
        <v>7.9</v>
      </c>
      <c r="O451" s="48">
        <v>1982</v>
      </c>
      <c r="P451" s="48">
        <v>1470</v>
      </c>
      <c r="Q451" s="51">
        <v>106.3</v>
      </c>
      <c r="R451" s="51">
        <v>6.9</v>
      </c>
      <c r="S451" s="51">
        <v>1.3</v>
      </c>
      <c r="T451" s="51">
        <v>3.2</v>
      </c>
      <c r="U451" s="51">
        <v>119.788</v>
      </c>
      <c r="V451" s="51">
        <v>18.038</v>
      </c>
      <c r="W451" s="51">
        <v>84.941999999999993</v>
      </c>
      <c r="X451" s="51">
        <v>13.275</v>
      </c>
      <c r="Y451" s="48">
        <v>6.2</v>
      </c>
      <c r="Z451" s="48">
        <v>53.295999999999999</v>
      </c>
      <c r="AA451" s="81">
        <v>20913</v>
      </c>
      <c r="AB451" s="79">
        <f t="shared" si="210"/>
        <v>0.86848006644518272</v>
      </c>
      <c r="AC451" s="94">
        <f t="shared" si="211"/>
        <v>0.44611111111111112</v>
      </c>
      <c r="AD451" s="95">
        <f t="shared" si="212"/>
        <v>359.74400000000003</v>
      </c>
      <c r="AE451" s="96">
        <f t="shared" si="215"/>
        <v>0.57102222222222232</v>
      </c>
      <c r="AF451" s="97">
        <f t="shared" si="213"/>
        <v>399.89400000000001</v>
      </c>
      <c r="AG451" s="96">
        <f t="shared" si="216"/>
        <v>0.74054444444444445</v>
      </c>
      <c r="AH451" s="142">
        <f t="shared" si="214"/>
        <v>5331.920000000001</v>
      </c>
    </row>
    <row r="452" spans="1:34" x14ac:dyDescent="0.2">
      <c r="A452" s="43" t="s">
        <v>35</v>
      </c>
      <c r="B452" s="7">
        <v>23795</v>
      </c>
      <c r="C452" s="74">
        <v>767.58100000000002</v>
      </c>
      <c r="D452" s="74">
        <v>356.8</v>
      </c>
      <c r="E452" s="74">
        <v>37.799999999999997</v>
      </c>
      <c r="F452" s="77">
        <v>0.89</v>
      </c>
      <c r="G452" s="74">
        <v>444</v>
      </c>
      <c r="H452" s="74">
        <v>22.6</v>
      </c>
      <c r="I452" s="52">
        <v>0.95</v>
      </c>
      <c r="J452" s="74">
        <v>821.8</v>
      </c>
      <c r="K452" s="74">
        <v>70.599999999999994</v>
      </c>
      <c r="L452" s="71">
        <v>0.91</v>
      </c>
      <c r="M452" s="7">
        <v>7.306</v>
      </c>
      <c r="N452" s="7">
        <v>8.3079999999999998</v>
      </c>
      <c r="O452" s="7">
        <v>1887</v>
      </c>
      <c r="P452" s="7">
        <v>1403.6</v>
      </c>
      <c r="Q452" s="7">
        <v>72.36</v>
      </c>
      <c r="R452" s="7">
        <v>3.3839999999999999</v>
      </c>
      <c r="S452" s="7">
        <v>1.127</v>
      </c>
      <c r="T452" s="7">
        <v>3</v>
      </c>
      <c r="U452" s="7">
        <v>93.14</v>
      </c>
      <c r="V452" s="7">
        <v>13.62</v>
      </c>
      <c r="W452" s="7">
        <v>85.376999999999995</v>
      </c>
      <c r="X452" s="7">
        <v>9.6460000000000008</v>
      </c>
      <c r="Y452" s="7">
        <v>4.91</v>
      </c>
      <c r="Z452" s="7">
        <v>49.097999999999999</v>
      </c>
      <c r="AA452" s="80">
        <v>21673</v>
      </c>
      <c r="AB452" s="74">
        <f t="shared" si="210"/>
        <v>0.91082160117671784</v>
      </c>
      <c r="AC452" s="94">
        <f t="shared" si="211"/>
        <v>0.42643388888888889</v>
      </c>
      <c r="AD452" s="95">
        <f t="shared" si="212"/>
        <v>273.87290080000002</v>
      </c>
      <c r="AE452" s="96">
        <f t="shared" si="215"/>
        <v>0.43471889015873022</v>
      </c>
      <c r="AF452" s="97">
        <f t="shared" si="213"/>
        <v>340.80596400000002</v>
      </c>
      <c r="AG452" s="96">
        <f t="shared" si="216"/>
        <v>0.63112215555555562</v>
      </c>
      <c r="AH452" s="142">
        <f t="shared" si="214"/>
        <v>4544.0795200000011</v>
      </c>
    </row>
    <row r="453" spans="1:34" x14ac:dyDescent="0.2">
      <c r="A453" s="6" t="s">
        <v>36</v>
      </c>
      <c r="B453" s="72">
        <v>24255</v>
      </c>
      <c r="C453" s="74">
        <v>782</v>
      </c>
      <c r="D453" s="74">
        <v>285</v>
      </c>
      <c r="E453" s="74">
        <v>35</v>
      </c>
      <c r="F453" s="74">
        <v>88</v>
      </c>
      <c r="G453" s="74">
        <v>353</v>
      </c>
      <c r="H453" s="74">
        <v>19</v>
      </c>
      <c r="I453" s="71">
        <v>0.95</v>
      </c>
      <c r="J453" s="74">
        <v>752</v>
      </c>
      <c r="K453" s="74">
        <v>57</v>
      </c>
      <c r="L453" s="71">
        <v>0.92</v>
      </c>
      <c r="M453" s="43">
        <v>7.34</v>
      </c>
      <c r="N453" s="43">
        <v>7.36</v>
      </c>
      <c r="O453" s="7">
        <v>1762</v>
      </c>
      <c r="P453" s="7">
        <v>1361</v>
      </c>
      <c r="Q453" s="42">
        <v>77.400000000000006</v>
      </c>
      <c r="R453" s="42">
        <v>5.4</v>
      </c>
      <c r="S453" s="69">
        <v>1</v>
      </c>
      <c r="T453" s="69">
        <v>2.6</v>
      </c>
      <c r="U453" s="42">
        <v>91.444000000000003</v>
      </c>
      <c r="V453" s="42">
        <v>12.47</v>
      </c>
      <c r="W453" s="42">
        <v>86.363</v>
      </c>
      <c r="X453" s="42">
        <v>10.31</v>
      </c>
      <c r="Y453" s="42">
        <v>5.899</v>
      </c>
      <c r="Z453" s="42">
        <v>42.783999999999999</v>
      </c>
      <c r="AA453" s="80">
        <v>19730</v>
      </c>
      <c r="AB453" s="78">
        <f t="shared" si="210"/>
        <v>0.81344052772624198</v>
      </c>
      <c r="AC453" s="94">
        <f t="shared" si="211"/>
        <v>0.43444444444444447</v>
      </c>
      <c r="AD453" s="95">
        <f t="shared" si="212"/>
        <v>222.87</v>
      </c>
      <c r="AE453" s="96">
        <f t="shared" si="215"/>
        <v>0.35376190476190478</v>
      </c>
      <c r="AF453" s="97">
        <f t="shared" si="213"/>
        <v>276.04599999999999</v>
      </c>
      <c r="AG453" s="96">
        <f t="shared" si="216"/>
        <v>0.51119629629629626</v>
      </c>
      <c r="AH453" s="142">
        <f t="shared" si="214"/>
        <v>3680.6133333333337</v>
      </c>
    </row>
    <row r="454" spans="1:34" x14ac:dyDescent="0.2">
      <c r="A454" s="6" t="s">
        <v>37</v>
      </c>
      <c r="B454" s="57">
        <v>26176</v>
      </c>
      <c r="C454" s="74">
        <v>873</v>
      </c>
      <c r="D454" s="74">
        <v>290</v>
      </c>
      <c r="E454" s="74">
        <v>35</v>
      </c>
      <c r="F454" s="74">
        <v>88</v>
      </c>
      <c r="G454" s="74">
        <v>371</v>
      </c>
      <c r="H454" s="74">
        <v>17</v>
      </c>
      <c r="I454" s="71">
        <v>0.95</v>
      </c>
      <c r="J454" s="74">
        <v>763</v>
      </c>
      <c r="K454" s="74">
        <v>52</v>
      </c>
      <c r="L454" s="71">
        <v>0.93</v>
      </c>
      <c r="M454" s="43">
        <v>7.39</v>
      </c>
      <c r="N454" s="43">
        <v>7.75</v>
      </c>
      <c r="O454" s="7">
        <v>1623</v>
      </c>
      <c r="P454" s="7">
        <v>1322</v>
      </c>
      <c r="Q454" s="42">
        <v>60.4</v>
      </c>
      <c r="R454" s="42">
        <v>19.2</v>
      </c>
      <c r="S454" s="69">
        <v>1.3</v>
      </c>
      <c r="T454" s="69" t="s">
        <v>157</v>
      </c>
      <c r="U454" s="42">
        <v>78.289000000000001</v>
      </c>
      <c r="V454" s="42">
        <v>26.311</v>
      </c>
      <c r="W454" s="42">
        <v>66.391999999999996</v>
      </c>
      <c r="X454" s="42">
        <v>8.2240000000000002</v>
      </c>
      <c r="Y454" s="42">
        <v>5.202</v>
      </c>
      <c r="Z454" s="42">
        <v>36.746000000000002</v>
      </c>
      <c r="AA454" s="80">
        <v>19443</v>
      </c>
      <c r="AB454" s="78">
        <f t="shared" si="210"/>
        <v>0.74277964547677267</v>
      </c>
      <c r="AC454" s="94">
        <f t="shared" si="211"/>
        <v>0.48499999999999999</v>
      </c>
      <c r="AD454" s="95">
        <f t="shared" si="212"/>
        <v>253.17</v>
      </c>
      <c r="AE454" s="96">
        <f t="shared" si="215"/>
        <v>0.40185714285714286</v>
      </c>
      <c r="AF454" s="97">
        <f t="shared" si="213"/>
        <v>323.88299999999998</v>
      </c>
      <c r="AG454" s="96">
        <f t="shared" si="216"/>
        <v>0.59978333333333333</v>
      </c>
      <c r="AH454" s="142">
        <f t="shared" si="214"/>
        <v>4318.4400000000005</v>
      </c>
    </row>
    <row r="455" spans="1:34" x14ac:dyDescent="0.2">
      <c r="A455" s="6" t="s">
        <v>38</v>
      </c>
      <c r="B455" s="7">
        <v>26424</v>
      </c>
      <c r="C455" s="7">
        <v>852.38699999999994</v>
      </c>
      <c r="D455" s="7">
        <v>367.625</v>
      </c>
      <c r="E455" s="7">
        <v>33.875</v>
      </c>
      <c r="F455" s="71">
        <v>0.91</v>
      </c>
      <c r="G455" s="7">
        <v>488</v>
      </c>
      <c r="H455" s="7">
        <v>18</v>
      </c>
      <c r="I455" s="71">
        <v>0.96</v>
      </c>
      <c r="J455" s="7">
        <v>974</v>
      </c>
      <c r="K455" s="7">
        <v>45</v>
      </c>
      <c r="L455" s="71">
        <v>0.95</v>
      </c>
      <c r="M455" s="43">
        <v>7.5129999999999999</v>
      </c>
      <c r="N455" s="43">
        <v>7.8710000000000004</v>
      </c>
      <c r="O455" s="7">
        <v>1775</v>
      </c>
      <c r="P455" s="7">
        <v>1303.875</v>
      </c>
      <c r="Q455" s="42">
        <v>76.7</v>
      </c>
      <c r="R455" s="42">
        <v>2.6</v>
      </c>
      <c r="S455" s="69">
        <v>1.1000000000000001</v>
      </c>
      <c r="T455" s="69">
        <v>6.6</v>
      </c>
      <c r="U455" s="42">
        <v>103.3</v>
      </c>
      <c r="V455" s="42">
        <v>15.1</v>
      </c>
      <c r="W455" s="42">
        <v>85.382000000000005</v>
      </c>
      <c r="X455" s="42">
        <v>10.625</v>
      </c>
      <c r="Y455" s="42">
        <v>3.81</v>
      </c>
      <c r="Z455" s="42">
        <v>64.141000000000005</v>
      </c>
      <c r="AA455" s="80">
        <v>23606</v>
      </c>
      <c r="AB455" s="78">
        <f t="shared" si="210"/>
        <v>0.89335452618831368</v>
      </c>
      <c r="AC455" s="94">
        <f t="shared" si="211"/>
        <v>0.47354833333333329</v>
      </c>
      <c r="AD455" s="95">
        <f t="shared" si="212"/>
        <v>313.358770875</v>
      </c>
      <c r="AE455" s="96">
        <f t="shared" si="215"/>
        <v>0.49739487440476193</v>
      </c>
      <c r="AF455" s="97">
        <f t="shared" si="213"/>
        <v>415.964856</v>
      </c>
      <c r="AG455" s="96">
        <f t="shared" si="216"/>
        <v>0.77030528888888894</v>
      </c>
      <c r="AH455" s="142">
        <f t="shared" si="214"/>
        <v>5546.1980800000001</v>
      </c>
    </row>
    <row r="456" spans="1:34" x14ac:dyDescent="0.2">
      <c r="A456" s="6" t="s">
        <v>39</v>
      </c>
      <c r="B456" s="7">
        <v>25690</v>
      </c>
      <c r="C456" s="7">
        <v>856</v>
      </c>
      <c r="D456" s="7">
        <v>336</v>
      </c>
      <c r="E456" s="7">
        <v>10</v>
      </c>
      <c r="F456" s="71">
        <v>0.97</v>
      </c>
      <c r="G456" s="7">
        <v>401</v>
      </c>
      <c r="H456" s="7">
        <v>6</v>
      </c>
      <c r="I456" s="71">
        <v>0.98</v>
      </c>
      <c r="J456" s="7">
        <v>815</v>
      </c>
      <c r="K456" s="7">
        <v>25</v>
      </c>
      <c r="L456" s="71">
        <v>0.97</v>
      </c>
      <c r="M456" s="43">
        <v>7.7</v>
      </c>
      <c r="N456" s="43">
        <v>7.45</v>
      </c>
      <c r="O456" s="7">
        <v>1669</v>
      </c>
      <c r="P456" s="7">
        <v>1309</v>
      </c>
      <c r="Q456" s="42">
        <v>95.6</v>
      </c>
      <c r="R456" s="51">
        <v>1.4</v>
      </c>
      <c r="S456" s="69">
        <v>1.1000000000000001</v>
      </c>
      <c r="T456" s="69">
        <v>10.8</v>
      </c>
      <c r="U456" s="43">
        <v>112.633</v>
      </c>
      <c r="V456" s="43">
        <v>17.933</v>
      </c>
      <c r="W456" s="43">
        <v>84.078000000000003</v>
      </c>
      <c r="X456" s="42">
        <v>11.606999999999999</v>
      </c>
      <c r="Y456" s="42">
        <v>4.5439999999999996</v>
      </c>
      <c r="Z456" s="42">
        <v>60.850999999999999</v>
      </c>
      <c r="AA456" s="80">
        <v>23807</v>
      </c>
      <c r="AB456" s="78">
        <f t="shared" si="210"/>
        <v>0.92670299727520433</v>
      </c>
      <c r="AC456" s="94">
        <f t="shared" si="211"/>
        <v>0.47555555555555556</v>
      </c>
      <c r="AD456" s="95">
        <f t="shared" si="212"/>
        <v>287.61599999999999</v>
      </c>
      <c r="AE456" s="96">
        <f t="shared" si="215"/>
        <v>0.45653333333333329</v>
      </c>
      <c r="AF456" s="97">
        <f t="shared" si="213"/>
        <v>343.25599999999997</v>
      </c>
      <c r="AG456" s="96">
        <f t="shared" si="216"/>
        <v>0.63565925925925926</v>
      </c>
      <c r="AH456" s="142">
        <f t="shared" si="214"/>
        <v>4576.7466666666678</v>
      </c>
    </row>
    <row r="457" spans="1:34" ht="13.5" thickBot="1" x14ac:dyDescent="0.25">
      <c r="A457" s="6" t="s">
        <v>40</v>
      </c>
      <c r="B457" s="7">
        <v>22637</v>
      </c>
      <c r="C457" s="7">
        <v>730</v>
      </c>
      <c r="D457" s="7">
        <v>397</v>
      </c>
      <c r="E457" s="7">
        <v>9</v>
      </c>
      <c r="F457" s="71">
        <v>0.96</v>
      </c>
      <c r="G457" s="7">
        <v>409</v>
      </c>
      <c r="H457" s="7">
        <v>9</v>
      </c>
      <c r="I457" s="71">
        <v>0.96</v>
      </c>
      <c r="J457" s="7">
        <v>923</v>
      </c>
      <c r="K457" s="7">
        <v>29</v>
      </c>
      <c r="L457" s="71">
        <v>0.97</v>
      </c>
      <c r="M457" s="43">
        <v>7.82</v>
      </c>
      <c r="N457" s="43">
        <v>7.43</v>
      </c>
      <c r="O457" s="7">
        <v>2042</v>
      </c>
      <c r="P457" s="7">
        <v>1299</v>
      </c>
      <c r="Q457" s="42">
        <v>107.5</v>
      </c>
      <c r="R457" s="42">
        <v>2</v>
      </c>
      <c r="S457" s="83">
        <v>138.4</v>
      </c>
      <c r="T457" s="83">
        <v>15.5</v>
      </c>
      <c r="U457" s="43">
        <v>123.057</v>
      </c>
      <c r="V457" s="43">
        <v>37.700000000000003</v>
      </c>
      <c r="W457" s="43">
        <v>69.364000000000004</v>
      </c>
      <c r="X457" s="42">
        <v>12.124000000000001</v>
      </c>
      <c r="Y457" s="42">
        <v>6.25</v>
      </c>
      <c r="Z457" s="7">
        <v>48.448999999999998</v>
      </c>
      <c r="AA457" s="80">
        <v>21736</v>
      </c>
      <c r="AB457" s="78">
        <f t="shared" si="210"/>
        <v>0.96019790608296152</v>
      </c>
      <c r="AC457" s="94">
        <f t="shared" si="211"/>
        <v>0.40555555555555556</v>
      </c>
      <c r="AD457" s="95">
        <f t="shared" si="212"/>
        <v>289.81</v>
      </c>
      <c r="AE457" s="96">
        <f t="shared" si="215"/>
        <v>0.46001587301587304</v>
      </c>
      <c r="AF457" s="97">
        <f t="shared" si="213"/>
        <v>298.57</v>
      </c>
      <c r="AG457" s="96">
        <f t="shared" si="216"/>
        <v>0.5529074074074074</v>
      </c>
      <c r="AH457" s="142">
        <f t="shared" si="214"/>
        <v>3980.9333333333334</v>
      </c>
    </row>
    <row r="458" spans="1:34" ht="13.5" thickTop="1" x14ac:dyDescent="0.2">
      <c r="A458" s="9" t="s">
        <v>158</v>
      </c>
      <c r="B458" s="47">
        <f>SUM(B446:B457)</f>
        <v>306028</v>
      </c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44"/>
      <c r="N458" s="44"/>
      <c r="O458" s="44"/>
      <c r="P458" s="44"/>
      <c r="Q458" s="10"/>
      <c r="R458" s="10"/>
      <c r="S458" s="57"/>
      <c r="T458" s="57"/>
      <c r="U458" s="10"/>
      <c r="V458" s="10"/>
      <c r="W458" s="10"/>
      <c r="X458" s="10"/>
      <c r="Y458" s="10"/>
      <c r="Z458" s="10"/>
      <c r="AA458" s="47">
        <f>SUM(AA446:AA457)</f>
        <v>258265</v>
      </c>
      <c r="AB458" s="57"/>
      <c r="AC458" s="98"/>
      <c r="AD458" s="99"/>
      <c r="AE458" s="100"/>
      <c r="AF458" s="101"/>
      <c r="AG458" s="100"/>
      <c r="AH458" s="131"/>
    </row>
    <row r="459" spans="1:34" ht="13.5" thickBot="1" x14ac:dyDescent="0.25">
      <c r="A459" s="12" t="s">
        <v>159</v>
      </c>
      <c r="B459" s="146">
        <f t="shared" ref="B459:Y459" si="217">AVERAGE(B446:B457)</f>
        <v>25502.333333333332</v>
      </c>
      <c r="C459" s="13">
        <f t="shared" si="217"/>
        <v>839.08066666666673</v>
      </c>
      <c r="D459" s="13">
        <f t="shared" si="217"/>
        <v>356.78541666666666</v>
      </c>
      <c r="E459" s="13">
        <f t="shared" si="217"/>
        <v>25.639583333333334</v>
      </c>
      <c r="F459" s="120">
        <f>AVERAGE(F446:F457)</f>
        <v>15.445</v>
      </c>
      <c r="G459" s="13">
        <f>AVERAGE(G446:G457)</f>
        <v>437.91666666666669</v>
      </c>
      <c r="H459" s="13">
        <f>AVERAGE(H446:H457)</f>
        <v>18.05</v>
      </c>
      <c r="I459" s="120">
        <f>AVERAGE(I446:I457)</f>
        <v>0.95666666666666667</v>
      </c>
      <c r="J459" s="13">
        <f t="shared" si="217"/>
        <v>875.06666666666661</v>
      </c>
      <c r="K459" s="13">
        <f t="shared" si="217"/>
        <v>61.633333333333333</v>
      </c>
      <c r="L459" s="120">
        <f>AVERAGE(L446:L457)</f>
        <v>0.9275000000000001</v>
      </c>
      <c r="M459" s="18">
        <f t="shared" si="217"/>
        <v>7.5098999999999991</v>
      </c>
      <c r="N459" s="18">
        <f t="shared" si="217"/>
        <v>7.6679000000000004</v>
      </c>
      <c r="O459" s="18">
        <f t="shared" si="217"/>
        <v>1764.1666666666667</v>
      </c>
      <c r="P459" s="18">
        <f t="shared" si="217"/>
        <v>1416.0395833333332</v>
      </c>
      <c r="Q459" s="37">
        <f>AVERAGE(Q446:Q457)</f>
        <v>76.416000000000011</v>
      </c>
      <c r="R459" s="37">
        <f>AVERAGE(R446:R457)</f>
        <v>8.9483999999999995</v>
      </c>
      <c r="S459" s="37">
        <f>AVERAGE(S446:S457)</f>
        <v>12.993916666666669</v>
      </c>
      <c r="T459" s="37">
        <f>AVERAGE(T446:T457)</f>
        <v>6.0400000000000009</v>
      </c>
      <c r="U459" s="37">
        <f t="shared" si="217"/>
        <v>93.198916666666662</v>
      </c>
      <c r="V459" s="37">
        <f t="shared" si="217"/>
        <v>24.913166666666665</v>
      </c>
      <c r="W459" s="123"/>
      <c r="X459" s="37">
        <f t="shared" si="217"/>
        <v>10.583416666666666</v>
      </c>
      <c r="Y459" s="37">
        <f t="shared" si="217"/>
        <v>5.6295833333333336</v>
      </c>
      <c r="Z459" s="123"/>
      <c r="AA459" s="13">
        <f>AVERAGE(AA447:AA457)</f>
        <v>21502</v>
      </c>
      <c r="AB459" s="18">
        <f>AVERAGE(AB446:AB457)</f>
        <v>0.84655903775910701</v>
      </c>
      <c r="AC459" s="94">
        <f>C459/$C$2</f>
        <v>0.46615592592592597</v>
      </c>
      <c r="AD459" s="95">
        <f>(C459*D459)/1000</f>
        <v>299.37174527361117</v>
      </c>
      <c r="AE459" s="96">
        <f t="shared" si="215"/>
        <v>0.47519324646604949</v>
      </c>
      <c r="AF459" s="97">
        <f>(C459*G459)/1000</f>
        <v>367.44740861111114</v>
      </c>
      <c r="AG459" s="96">
        <f t="shared" si="216"/>
        <v>0.68045816409465032</v>
      </c>
      <c r="AH459" s="132">
        <f>AVERAGE(AH446:AH457)</f>
        <v>4912.3598000000011</v>
      </c>
    </row>
    <row r="460" spans="1:34" ht="13.5" thickTop="1" x14ac:dyDescent="0.2"/>
    <row r="461" spans="1:34" ht="13.5" thickBot="1" x14ac:dyDescent="0.25"/>
    <row r="462" spans="1:34" ht="13.5" thickTop="1" x14ac:dyDescent="0.2">
      <c r="A462" s="27" t="s">
        <v>5</v>
      </c>
      <c r="B462" s="73" t="s">
        <v>6</v>
      </c>
      <c r="C462" s="73" t="s">
        <v>6</v>
      </c>
      <c r="D462" s="73" t="s">
        <v>49</v>
      </c>
      <c r="E462" s="73" t="s">
        <v>50</v>
      </c>
      <c r="F462" s="45" t="s">
        <v>2</v>
      </c>
      <c r="G462" s="73" t="s">
        <v>51</v>
      </c>
      <c r="H462" s="73" t="s">
        <v>52</v>
      </c>
      <c r="I462" s="45" t="s">
        <v>3</v>
      </c>
      <c r="J462" s="73" t="s">
        <v>53</v>
      </c>
      <c r="K462" s="73" t="s">
        <v>54</v>
      </c>
      <c r="L462" s="45" t="s">
        <v>14</v>
      </c>
      <c r="M462" s="73" t="s">
        <v>75</v>
      </c>
      <c r="N462" s="73" t="s">
        <v>76</v>
      </c>
      <c r="O462" s="73" t="s">
        <v>77</v>
      </c>
      <c r="P462" s="73" t="s">
        <v>78</v>
      </c>
      <c r="Q462" s="73" t="s">
        <v>160</v>
      </c>
      <c r="R462" s="73" t="s">
        <v>161</v>
      </c>
      <c r="S462" s="73" t="s">
        <v>141</v>
      </c>
      <c r="T462" s="73" t="s">
        <v>142</v>
      </c>
      <c r="U462" s="73" t="s">
        <v>162</v>
      </c>
      <c r="V462" s="73" t="s">
        <v>163</v>
      </c>
      <c r="W462" s="121" t="s">
        <v>135</v>
      </c>
      <c r="X462" s="73" t="s">
        <v>164</v>
      </c>
      <c r="Y462" s="73" t="s">
        <v>165</v>
      </c>
      <c r="Z462" s="121" t="s">
        <v>136</v>
      </c>
      <c r="AA462" s="28" t="s">
        <v>64</v>
      </c>
      <c r="AB462" s="28" t="s">
        <v>55</v>
      </c>
      <c r="AC462" s="86" t="s">
        <v>16</v>
      </c>
      <c r="AD462" s="87" t="s">
        <v>17</v>
      </c>
      <c r="AE462" s="88" t="s">
        <v>18</v>
      </c>
      <c r="AF462" s="89" t="s">
        <v>16</v>
      </c>
      <c r="AG462" s="128" t="s">
        <v>16</v>
      </c>
      <c r="AH462" s="86" t="s">
        <v>169</v>
      </c>
    </row>
    <row r="463" spans="1:34" ht="13.5" thickBot="1" x14ac:dyDescent="0.25">
      <c r="A463" s="29" t="s">
        <v>166</v>
      </c>
      <c r="B463" s="30" t="s">
        <v>20</v>
      </c>
      <c r="C463" s="31" t="s">
        <v>21</v>
      </c>
      <c r="D463" s="30" t="s">
        <v>57</v>
      </c>
      <c r="E463" s="30" t="s">
        <v>57</v>
      </c>
      <c r="F463" s="46" t="s">
        <v>23</v>
      </c>
      <c r="G463" s="30" t="s">
        <v>57</v>
      </c>
      <c r="H463" s="30" t="s">
        <v>57</v>
      </c>
      <c r="I463" s="46" t="s">
        <v>23</v>
      </c>
      <c r="J463" s="30" t="s">
        <v>57</v>
      </c>
      <c r="K463" s="30" t="s">
        <v>57</v>
      </c>
      <c r="L463" s="46" t="s">
        <v>23</v>
      </c>
      <c r="M463" s="30"/>
      <c r="N463" s="30"/>
      <c r="O463" s="30"/>
      <c r="P463" s="30"/>
      <c r="Q463" s="30"/>
      <c r="R463" s="30"/>
      <c r="S463" s="31" t="s">
        <v>144</v>
      </c>
      <c r="T463" s="31" t="s">
        <v>144</v>
      </c>
      <c r="U463" s="30"/>
      <c r="V463" s="30"/>
      <c r="W463" s="122" t="s">
        <v>138</v>
      </c>
      <c r="X463" s="30"/>
      <c r="Y463" s="30"/>
      <c r="Z463" s="122" t="s">
        <v>138</v>
      </c>
      <c r="AA463" s="31" t="s">
        <v>68</v>
      </c>
      <c r="AB463" s="82" t="s">
        <v>24</v>
      </c>
      <c r="AC463" s="90" t="s">
        <v>6</v>
      </c>
      <c r="AD463" s="91" t="s">
        <v>25</v>
      </c>
      <c r="AE463" s="92" t="s">
        <v>26</v>
      </c>
      <c r="AF463" s="93" t="s">
        <v>27</v>
      </c>
      <c r="AG463" s="129" t="s">
        <v>28</v>
      </c>
      <c r="AH463" s="140" t="s">
        <v>170</v>
      </c>
    </row>
    <row r="464" spans="1:34" ht="13.5" thickTop="1" x14ac:dyDescent="0.2">
      <c r="A464" s="6" t="s">
        <v>29</v>
      </c>
      <c r="B464" s="7">
        <v>26418</v>
      </c>
      <c r="C464" s="7">
        <v>852</v>
      </c>
      <c r="D464" s="7">
        <v>429</v>
      </c>
      <c r="E464" s="7">
        <v>43</v>
      </c>
      <c r="F464" s="125">
        <v>90</v>
      </c>
      <c r="G464" s="7">
        <v>444</v>
      </c>
      <c r="H464" s="7">
        <v>26</v>
      </c>
      <c r="I464" s="125">
        <v>94</v>
      </c>
      <c r="J464" s="7">
        <v>992</v>
      </c>
      <c r="K464" s="7">
        <v>125</v>
      </c>
      <c r="L464" s="125">
        <v>87</v>
      </c>
      <c r="M464" s="43">
        <v>7.98</v>
      </c>
      <c r="N464" s="43">
        <v>7.23</v>
      </c>
      <c r="O464" s="7">
        <v>1965</v>
      </c>
      <c r="P464" s="7">
        <v>1533</v>
      </c>
      <c r="Q464" s="42">
        <v>112.4</v>
      </c>
      <c r="R464" s="42">
        <v>45.9</v>
      </c>
      <c r="S464" s="69">
        <v>1.2</v>
      </c>
      <c r="T464" s="69">
        <v>1.1000000000000001</v>
      </c>
      <c r="U464" s="42">
        <v>134.9</v>
      </c>
      <c r="V464" s="42">
        <v>59.5</v>
      </c>
      <c r="W464" s="7">
        <v>56</v>
      </c>
      <c r="X464" s="42">
        <v>14.9</v>
      </c>
      <c r="Y464" s="42">
        <v>7.7</v>
      </c>
      <c r="Z464" s="7">
        <v>48</v>
      </c>
      <c r="AA464" s="2">
        <v>25118</v>
      </c>
      <c r="AB464" s="78">
        <f t="shared" ref="AB464:AB475" si="218">AA464/B464</f>
        <v>0.95079112726171555</v>
      </c>
      <c r="AC464" s="94">
        <f t="shared" ref="AC464:AC475" si="219">C464/$C$2</f>
        <v>0.47333333333333333</v>
      </c>
      <c r="AD464" s="95">
        <f t="shared" ref="AD464:AD475" si="220">(C464*D464)/1000</f>
        <v>365.50799999999998</v>
      </c>
      <c r="AE464" s="96">
        <f>(AD464)/$E$3</f>
        <v>0.58017142857142856</v>
      </c>
      <c r="AF464" s="97">
        <f t="shared" ref="AF464:AF475" si="221">(C464*G464)/1000</f>
        <v>378.28800000000001</v>
      </c>
      <c r="AG464" s="130">
        <f>(AF464)/$G$3</f>
        <v>0.70053333333333334</v>
      </c>
      <c r="AH464" s="141">
        <f t="shared" ref="AH464:AH475" si="222">(0.8*C464*G464)/60</f>
        <v>5043.84</v>
      </c>
    </row>
    <row r="465" spans="1:34" x14ac:dyDescent="0.2">
      <c r="A465" s="6" t="s">
        <v>30</v>
      </c>
      <c r="B465" s="7">
        <v>22585</v>
      </c>
      <c r="C465" s="7">
        <v>807</v>
      </c>
      <c r="D465" s="7">
        <v>429</v>
      </c>
      <c r="E465" s="7">
        <v>30</v>
      </c>
      <c r="F465" s="125">
        <v>93</v>
      </c>
      <c r="G465" s="7">
        <v>443</v>
      </c>
      <c r="H465" s="7">
        <v>33</v>
      </c>
      <c r="I465" s="125">
        <v>93</v>
      </c>
      <c r="J465" s="7">
        <v>983</v>
      </c>
      <c r="K465" s="7">
        <v>125</v>
      </c>
      <c r="L465" s="125">
        <v>87</v>
      </c>
      <c r="M465" s="43">
        <v>7.69</v>
      </c>
      <c r="N465" s="43">
        <v>7.12</v>
      </c>
      <c r="O465" s="7">
        <v>2115</v>
      </c>
      <c r="P465" s="7">
        <v>1537</v>
      </c>
      <c r="Q465" s="42">
        <v>108.8</v>
      </c>
      <c r="R465" s="42">
        <v>20.2</v>
      </c>
      <c r="S465" s="69">
        <v>1.1000000000000001</v>
      </c>
      <c r="T465" s="69">
        <v>8.8000000000000007</v>
      </c>
      <c r="U465" s="42">
        <v>127.3</v>
      </c>
      <c r="V465" s="42">
        <v>46.6</v>
      </c>
      <c r="W465" s="7">
        <v>63</v>
      </c>
      <c r="X465" s="42">
        <v>11.9</v>
      </c>
      <c r="Y465" s="42">
        <v>6.8</v>
      </c>
      <c r="Z465" s="7">
        <v>43</v>
      </c>
      <c r="AA465" s="80">
        <v>34084</v>
      </c>
      <c r="AB465" s="78">
        <f t="shared" si="218"/>
        <v>1.509143236661501</v>
      </c>
      <c r="AC465" s="94">
        <f t="shared" si="219"/>
        <v>0.44833333333333331</v>
      </c>
      <c r="AD465" s="95">
        <f t="shared" si="220"/>
        <v>346.20299999999997</v>
      </c>
      <c r="AE465" s="96">
        <f t="shared" ref="AE465:AE477" si="223">(AD465)/$E$3</f>
        <v>0.54952857142857137</v>
      </c>
      <c r="AF465" s="97">
        <f t="shared" si="221"/>
        <v>357.50099999999998</v>
      </c>
      <c r="AG465" s="130">
        <f t="shared" ref="AG465:AG477" si="224">(AF465)/$G$3</f>
        <v>0.66203888888888884</v>
      </c>
      <c r="AH465" s="142">
        <f t="shared" si="222"/>
        <v>4766.6799999999994</v>
      </c>
    </row>
    <row r="466" spans="1:34" x14ac:dyDescent="0.2">
      <c r="A466" s="6" t="s">
        <v>31</v>
      </c>
      <c r="B466" s="7">
        <v>29860</v>
      </c>
      <c r="C466" s="7">
        <v>963</v>
      </c>
      <c r="D466" s="7">
        <v>311</v>
      </c>
      <c r="E466" s="7">
        <v>21</v>
      </c>
      <c r="F466" s="125">
        <v>93</v>
      </c>
      <c r="G466" s="7">
        <v>351</v>
      </c>
      <c r="H466" s="7">
        <v>19</v>
      </c>
      <c r="I466" s="125">
        <v>95</v>
      </c>
      <c r="J466" s="7">
        <v>715</v>
      </c>
      <c r="K466" s="7">
        <v>69</v>
      </c>
      <c r="L466" s="125">
        <v>90</v>
      </c>
      <c r="M466" s="43">
        <v>7</v>
      </c>
      <c r="N466" s="43">
        <v>7</v>
      </c>
      <c r="O466" s="7">
        <v>1478</v>
      </c>
      <c r="P466" s="7">
        <v>1381</v>
      </c>
      <c r="Q466" s="42">
        <v>64.8</v>
      </c>
      <c r="R466" s="42">
        <v>13.4</v>
      </c>
      <c r="S466" s="69">
        <v>1.4</v>
      </c>
      <c r="T466" s="69">
        <v>17.100000000000001</v>
      </c>
      <c r="U466" s="42">
        <v>84</v>
      </c>
      <c r="V466" s="7">
        <v>39.299999999999997</v>
      </c>
      <c r="W466" s="42">
        <v>53</v>
      </c>
      <c r="X466" s="42">
        <v>9.1999999999999993</v>
      </c>
      <c r="Y466" s="7">
        <v>6.8</v>
      </c>
      <c r="Z466" s="80">
        <v>25</v>
      </c>
      <c r="AA466" s="80">
        <v>18451</v>
      </c>
      <c r="AB466" s="78">
        <f t="shared" si="218"/>
        <v>0.61791694574681844</v>
      </c>
      <c r="AC466" s="94">
        <f t="shared" si="219"/>
        <v>0.53500000000000003</v>
      </c>
      <c r="AD466" s="95">
        <f t="shared" si="220"/>
        <v>299.49299999999999</v>
      </c>
      <c r="AE466" s="96">
        <f t="shared" si="223"/>
        <v>0.4753857142857143</v>
      </c>
      <c r="AF466" s="97">
        <f t="shared" si="221"/>
        <v>338.01299999999998</v>
      </c>
      <c r="AG466" s="130">
        <f t="shared" si="224"/>
        <v>0.62595000000000001</v>
      </c>
      <c r="AH466" s="142">
        <f t="shared" si="222"/>
        <v>4506.84</v>
      </c>
    </row>
    <row r="467" spans="1:34" x14ac:dyDescent="0.2">
      <c r="A467" s="6" t="s">
        <v>32</v>
      </c>
      <c r="B467" s="40">
        <v>25780</v>
      </c>
      <c r="C467" s="40">
        <v>859.33299999999997</v>
      </c>
      <c r="D467" s="40">
        <v>363.85700000000003</v>
      </c>
      <c r="E467" s="7">
        <v>23.571000000000002</v>
      </c>
      <c r="F467" s="125">
        <v>93.522000000000006</v>
      </c>
      <c r="G467" s="7">
        <v>414.286</v>
      </c>
      <c r="H467" s="7">
        <v>15.286</v>
      </c>
      <c r="I467" s="125">
        <v>96.31</v>
      </c>
      <c r="J467" s="7">
        <v>809.85699999999997</v>
      </c>
      <c r="K467" s="7">
        <v>72.286000000000001</v>
      </c>
      <c r="L467" s="125">
        <v>91.073999999999998</v>
      </c>
      <c r="M467" s="49">
        <v>7.7169999999999996</v>
      </c>
      <c r="N467" s="49">
        <v>7.2670000000000003</v>
      </c>
      <c r="O467" s="48">
        <v>1680.4290000000001</v>
      </c>
      <c r="P467" s="48">
        <v>1491.2860000000001</v>
      </c>
      <c r="Q467" s="51">
        <v>104.214</v>
      </c>
      <c r="R467" s="51">
        <v>41.628999999999998</v>
      </c>
      <c r="S467" s="69">
        <v>1.337</v>
      </c>
      <c r="T467" s="69">
        <v>1.569</v>
      </c>
      <c r="U467" s="51">
        <v>121.143</v>
      </c>
      <c r="V467" s="51">
        <v>47.042999999999999</v>
      </c>
      <c r="W467" s="48">
        <v>61.167000000000002</v>
      </c>
      <c r="X467" s="51">
        <v>14.571</v>
      </c>
      <c r="Y467" s="51">
        <v>7.1310000000000002</v>
      </c>
      <c r="Z467" s="48">
        <v>51.06</v>
      </c>
      <c r="AA467" s="80">
        <v>20165</v>
      </c>
      <c r="AB467" s="78">
        <f t="shared" si="218"/>
        <v>0.78219550038789765</v>
      </c>
      <c r="AC467" s="94">
        <f t="shared" si="219"/>
        <v>0.47740722222222221</v>
      </c>
      <c r="AD467" s="95">
        <f t="shared" si="220"/>
        <v>312.67432738100001</v>
      </c>
      <c r="AE467" s="96">
        <f t="shared" si="223"/>
        <v>0.49630845616031749</v>
      </c>
      <c r="AF467" s="97">
        <f t="shared" si="221"/>
        <v>356.009631238</v>
      </c>
      <c r="AG467" s="130">
        <f t="shared" si="224"/>
        <v>0.65927709488518516</v>
      </c>
      <c r="AH467" s="142">
        <f t="shared" si="222"/>
        <v>4746.7950831733333</v>
      </c>
    </row>
    <row r="468" spans="1:34" x14ac:dyDescent="0.2">
      <c r="A468" s="75" t="s">
        <v>33</v>
      </c>
      <c r="B468" s="74">
        <v>28080</v>
      </c>
      <c r="C468" s="74">
        <v>905.80600000000004</v>
      </c>
      <c r="D468" s="74">
        <v>355.11099999999999</v>
      </c>
      <c r="E468" s="7">
        <v>24.777999999999999</v>
      </c>
      <c r="F468" s="125">
        <v>93.022000000000006</v>
      </c>
      <c r="G468" s="48">
        <v>430</v>
      </c>
      <c r="H468" s="48">
        <v>15.667</v>
      </c>
      <c r="I468" s="125">
        <v>96.356999999999999</v>
      </c>
      <c r="J468" s="76">
        <v>805.66700000000003</v>
      </c>
      <c r="K468" s="48">
        <v>64.778000000000006</v>
      </c>
      <c r="L468" s="125">
        <v>91.96</v>
      </c>
      <c r="M468" s="43">
        <v>7.2130000000000001</v>
      </c>
      <c r="N468" s="43">
        <v>7.1959999999999997</v>
      </c>
      <c r="O468" s="7">
        <v>1775</v>
      </c>
      <c r="P468" s="7">
        <v>1361.6669999999999</v>
      </c>
      <c r="Q468" s="42">
        <v>95.888999999999996</v>
      </c>
      <c r="R468" s="42">
        <v>16.943999999999999</v>
      </c>
      <c r="S468" s="69">
        <v>1.349</v>
      </c>
      <c r="T468" s="69">
        <v>6.2130000000000001</v>
      </c>
      <c r="U468" s="42">
        <v>118.744</v>
      </c>
      <c r="V468" s="42">
        <v>30.289000000000001</v>
      </c>
      <c r="W468" s="7">
        <v>74.492000000000004</v>
      </c>
      <c r="X468" s="42">
        <v>11.653</v>
      </c>
      <c r="Y468" s="42">
        <v>7.0430000000000001</v>
      </c>
      <c r="Z468" s="7">
        <v>39.561</v>
      </c>
      <c r="AA468" s="80">
        <v>22558</v>
      </c>
      <c r="AB468" s="78">
        <f t="shared" si="218"/>
        <v>0.80334757834757831</v>
      </c>
      <c r="AC468" s="94">
        <f t="shared" si="219"/>
        <v>0.50322555555555559</v>
      </c>
      <c r="AD468" s="95">
        <f t="shared" si="220"/>
        <v>321.66167446600002</v>
      </c>
      <c r="AE468" s="96">
        <f t="shared" si="223"/>
        <v>0.51057408645396829</v>
      </c>
      <c r="AF468" s="97">
        <f t="shared" si="221"/>
        <v>389.49657999999999</v>
      </c>
      <c r="AG468" s="130">
        <f t="shared" si="224"/>
        <v>0.72128996296296299</v>
      </c>
      <c r="AH468" s="142">
        <f t="shared" si="222"/>
        <v>5193.2877333333336</v>
      </c>
    </row>
    <row r="469" spans="1:34" x14ac:dyDescent="0.2">
      <c r="A469" s="75" t="s">
        <v>34</v>
      </c>
      <c r="B469" s="7">
        <v>27015</v>
      </c>
      <c r="C469" s="7">
        <v>900.5</v>
      </c>
      <c r="D469" s="7">
        <v>305.14299999999997</v>
      </c>
      <c r="E469" s="7">
        <v>30.713999999999999</v>
      </c>
      <c r="F469" s="38">
        <v>89.935000000000002</v>
      </c>
      <c r="G469" s="7">
        <v>395.714</v>
      </c>
      <c r="H469" s="7">
        <v>16.428999999999998</v>
      </c>
      <c r="I469" s="38">
        <v>95.847999999999999</v>
      </c>
      <c r="J469" s="7">
        <v>806.14300000000003</v>
      </c>
      <c r="K469" s="7">
        <v>52.286000000000001</v>
      </c>
      <c r="L469" s="38">
        <v>93.513999999999996</v>
      </c>
      <c r="M469" s="43">
        <v>7.0739999999999998</v>
      </c>
      <c r="N469" s="43">
        <v>7.2160000000000002</v>
      </c>
      <c r="O469" s="48">
        <v>1816.4290000000001</v>
      </c>
      <c r="P469" s="48">
        <v>1554.5709999999999</v>
      </c>
      <c r="Q469" s="51">
        <v>89.385999999999996</v>
      </c>
      <c r="R469" s="51">
        <v>26.686</v>
      </c>
      <c r="S469" s="51">
        <v>1.7210000000000001</v>
      </c>
      <c r="T469" s="51">
        <v>1.5549999999999999</v>
      </c>
      <c r="U469" s="51">
        <v>114.18600000000001</v>
      </c>
      <c r="V469" s="51">
        <v>35.771000000000001</v>
      </c>
      <c r="W469" s="48">
        <v>68.673000000000002</v>
      </c>
      <c r="X469" s="51">
        <v>11.694000000000001</v>
      </c>
      <c r="Y469" s="48">
        <v>7.7789999999999999</v>
      </c>
      <c r="Z469" s="48">
        <v>33.478999999999999</v>
      </c>
      <c r="AA469" s="81">
        <v>23514</v>
      </c>
      <c r="AB469" s="119">
        <f t="shared" si="218"/>
        <v>0.87040533037201551</v>
      </c>
      <c r="AC469" s="94">
        <f t="shared" si="219"/>
        <v>0.50027777777777782</v>
      </c>
      <c r="AD469" s="95">
        <f t="shared" si="220"/>
        <v>274.78127149999995</v>
      </c>
      <c r="AE469" s="96">
        <f t="shared" si="223"/>
        <v>0.43616074841269831</v>
      </c>
      <c r="AF469" s="97">
        <f t="shared" si="221"/>
        <v>356.34045700000001</v>
      </c>
      <c r="AG469" s="130">
        <f t="shared" si="224"/>
        <v>0.65988973518518523</v>
      </c>
      <c r="AH469" s="142">
        <f t="shared" si="222"/>
        <v>4751.2060933333332</v>
      </c>
    </row>
    <row r="470" spans="1:34" x14ac:dyDescent="0.2">
      <c r="A470" s="43" t="s">
        <v>35</v>
      </c>
      <c r="B470" s="7">
        <v>26965</v>
      </c>
      <c r="C470" s="74">
        <v>869.83900000000006</v>
      </c>
      <c r="D470" s="74">
        <v>339</v>
      </c>
      <c r="E470" s="7">
        <v>28.75</v>
      </c>
      <c r="F470" s="126">
        <v>91.519000000000005</v>
      </c>
      <c r="G470" s="74">
        <v>347.5</v>
      </c>
      <c r="H470" s="74">
        <v>21</v>
      </c>
      <c r="I470" s="125">
        <v>93.956999999999994</v>
      </c>
      <c r="J470" s="74">
        <v>728.75</v>
      </c>
      <c r="K470" s="74">
        <v>67.75</v>
      </c>
      <c r="L470" s="125">
        <v>90.703000000000003</v>
      </c>
      <c r="M470" s="7">
        <v>7.2430000000000003</v>
      </c>
      <c r="N470" s="7">
        <v>7.6580000000000004</v>
      </c>
      <c r="O470" s="7">
        <v>1656.75</v>
      </c>
      <c r="P470" s="7">
        <v>1484.75</v>
      </c>
      <c r="Q470" s="7">
        <v>82.55</v>
      </c>
      <c r="R470" s="7">
        <v>20.175000000000001</v>
      </c>
      <c r="S470" s="7">
        <v>1.177</v>
      </c>
      <c r="T470" s="7">
        <v>1.8680000000000001</v>
      </c>
      <c r="U470" s="7">
        <v>101.75</v>
      </c>
      <c r="V470" s="7">
        <v>31.675000000000001</v>
      </c>
      <c r="W470" s="7">
        <v>68.87</v>
      </c>
      <c r="X470" s="7">
        <v>10.775</v>
      </c>
      <c r="Y470" s="7">
        <v>6.59</v>
      </c>
      <c r="Z470" s="7">
        <v>38.840000000000003</v>
      </c>
      <c r="AA470" s="80">
        <v>20818</v>
      </c>
      <c r="AB470" s="119">
        <f t="shared" si="218"/>
        <v>0.77203782681253474</v>
      </c>
      <c r="AC470" s="94">
        <f t="shared" si="219"/>
        <v>0.48324388888888892</v>
      </c>
      <c r="AD470" s="95">
        <f t="shared" si="220"/>
        <v>294.87542100000002</v>
      </c>
      <c r="AE470" s="96">
        <f t="shared" si="223"/>
        <v>0.46805622380952383</v>
      </c>
      <c r="AF470" s="97">
        <f t="shared" si="221"/>
        <v>302.26905249999999</v>
      </c>
      <c r="AG470" s="130">
        <f t="shared" si="224"/>
        <v>0.55975750462962959</v>
      </c>
      <c r="AH470" s="142">
        <f t="shared" si="222"/>
        <v>4030.2540333333336</v>
      </c>
    </row>
    <row r="471" spans="1:34" x14ac:dyDescent="0.2">
      <c r="A471" s="6" t="s">
        <v>36</v>
      </c>
      <c r="B471" s="72">
        <v>26640</v>
      </c>
      <c r="C471" s="74">
        <v>859</v>
      </c>
      <c r="D471" s="74">
        <v>266</v>
      </c>
      <c r="E471" s="7">
        <v>34</v>
      </c>
      <c r="F471" s="127">
        <v>87</v>
      </c>
      <c r="G471" s="74">
        <v>373</v>
      </c>
      <c r="H471" s="74">
        <v>19</v>
      </c>
      <c r="I471" s="125">
        <v>95</v>
      </c>
      <c r="J471" s="74">
        <v>730</v>
      </c>
      <c r="K471" s="74">
        <v>69</v>
      </c>
      <c r="L471" s="125">
        <v>90</v>
      </c>
      <c r="M471" s="43">
        <v>6.97</v>
      </c>
      <c r="N471" s="43">
        <v>7.43</v>
      </c>
      <c r="O471" s="7">
        <v>1679</v>
      </c>
      <c r="P471" s="7">
        <v>1511</v>
      </c>
      <c r="Q471" s="42">
        <v>85.3</v>
      </c>
      <c r="R471" s="42">
        <v>23.8</v>
      </c>
      <c r="S471" s="69">
        <v>1.2</v>
      </c>
      <c r="T471" s="69">
        <v>0.7</v>
      </c>
      <c r="U471" s="42">
        <v>103.6</v>
      </c>
      <c r="V471" s="42">
        <v>32.1</v>
      </c>
      <c r="W471" s="7">
        <v>69</v>
      </c>
      <c r="X471" s="42">
        <v>11.1</v>
      </c>
      <c r="Y471" s="42">
        <v>6.1</v>
      </c>
      <c r="Z471" s="7">
        <v>45</v>
      </c>
      <c r="AA471" s="80">
        <v>20774</v>
      </c>
      <c r="AB471" s="78">
        <f t="shared" si="218"/>
        <v>0.77980480480480485</v>
      </c>
      <c r="AC471" s="94">
        <f t="shared" si="219"/>
        <v>0.47722222222222221</v>
      </c>
      <c r="AD471" s="95">
        <f t="shared" si="220"/>
        <v>228.494</v>
      </c>
      <c r="AE471" s="96">
        <f t="shared" si="223"/>
        <v>0.36268888888888889</v>
      </c>
      <c r="AF471" s="97">
        <f t="shared" si="221"/>
        <v>320.40699999999998</v>
      </c>
      <c r="AG471" s="130">
        <f t="shared" si="224"/>
        <v>0.59334629629629632</v>
      </c>
      <c r="AH471" s="142">
        <f t="shared" si="222"/>
        <v>4272.0933333333332</v>
      </c>
    </row>
    <row r="472" spans="1:34" x14ac:dyDescent="0.2">
      <c r="A472" s="6" t="s">
        <v>37</v>
      </c>
      <c r="B472" s="57">
        <v>26160</v>
      </c>
      <c r="C472" s="74">
        <v>872</v>
      </c>
      <c r="D472" s="74">
        <v>335.375</v>
      </c>
      <c r="E472" s="7">
        <v>35.75</v>
      </c>
      <c r="F472" s="127">
        <v>89.34</v>
      </c>
      <c r="G472" s="74">
        <v>388.75</v>
      </c>
      <c r="H472" s="74">
        <v>17.875</v>
      </c>
      <c r="I472" s="125">
        <v>95.402000000000001</v>
      </c>
      <c r="J472" s="74">
        <v>738.625</v>
      </c>
      <c r="K472" s="74">
        <v>63.375</v>
      </c>
      <c r="L472" s="125">
        <v>91.42</v>
      </c>
      <c r="M472" s="43">
        <v>7.3449999999999998</v>
      </c>
      <c r="N472" s="43">
        <v>7.6029999999999998</v>
      </c>
      <c r="O472" s="7">
        <v>1672.25</v>
      </c>
      <c r="P472" s="7">
        <v>1354.625</v>
      </c>
      <c r="Q472" s="42">
        <v>88.488</v>
      </c>
      <c r="R472" s="42">
        <v>20.001000000000001</v>
      </c>
      <c r="S472" s="69">
        <v>1.1319999999999999</v>
      </c>
      <c r="T472" s="69">
        <v>1.349</v>
      </c>
      <c r="U472" s="42">
        <v>107.46299999999999</v>
      </c>
      <c r="V472" s="42">
        <v>34.375</v>
      </c>
      <c r="W472" s="7">
        <v>68.012</v>
      </c>
      <c r="X472" s="42">
        <v>10.991</v>
      </c>
      <c r="Y472" s="42">
        <v>5.7439999999999998</v>
      </c>
      <c r="Z472" s="7">
        <v>47.738999999999997</v>
      </c>
      <c r="AA472" s="80">
        <v>21112</v>
      </c>
      <c r="AB472" s="78">
        <f t="shared" si="218"/>
        <v>0.80703363914373094</v>
      </c>
      <c r="AC472" s="94">
        <f t="shared" si="219"/>
        <v>0.48444444444444446</v>
      </c>
      <c r="AD472" s="95">
        <f t="shared" si="220"/>
        <v>292.447</v>
      </c>
      <c r="AE472" s="96">
        <f t="shared" si="223"/>
        <v>0.46420158730158728</v>
      </c>
      <c r="AF472" s="97">
        <f t="shared" si="221"/>
        <v>338.99</v>
      </c>
      <c r="AG472" s="130">
        <f t="shared" si="224"/>
        <v>0.62775925925925924</v>
      </c>
      <c r="AH472" s="142">
        <f t="shared" si="222"/>
        <v>4519.8666666666668</v>
      </c>
    </row>
    <row r="473" spans="1:34" x14ac:dyDescent="0.2">
      <c r="A473" s="6" t="s">
        <v>38</v>
      </c>
      <c r="B473" s="7">
        <v>27756</v>
      </c>
      <c r="C473" s="7">
        <v>895.35500000000002</v>
      </c>
      <c r="D473" s="7">
        <v>372</v>
      </c>
      <c r="E473" s="7">
        <v>20.222000000000001</v>
      </c>
      <c r="F473" s="125">
        <v>94.563999999999993</v>
      </c>
      <c r="G473" s="7">
        <v>442.22199999999998</v>
      </c>
      <c r="H473" s="7">
        <v>12.555999999999999</v>
      </c>
      <c r="I473" s="125">
        <v>97.161000000000001</v>
      </c>
      <c r="J473" s="7">
        <v>787.77800000000002</v>
      </c>
      <c r="K473" s="7">
        <v>40.444000000000003</v>
      </c>
      <c r="L473" s="125">
        <v>94.866</v>
      </c>
      <c r="M473" s="43">
        <v>7.274</v>
      </c>
      <c r="N473" s="43">
        <v>7.5970000000000004</v>
      </c>
      <c r="O473" s="7">
        <v>1829.1110000000001</v>
      </c>
      <c r="P473" s="7">
        <v>1323.8889999999999</v>
      </c>
      <c r="Q473" s="42">
        <v>88.977999999999994</v>
      </c>
      <c r="R473" s="42">
        <v>1.712</v>
      </c>
      <c r="S473" s="69">
        <v>1.1970000000000001</v>
      </c>
      <c r="T473" s="69">
        <v>4.6619999999999999</v>
      </c>
      <c r="U473" s="42">
        <v>103.733</v>
      </c>
      <c r="V473" s="42">
        <v>14.492000000000001</v>
      </c>
      <c r="W473" s="7">
        <v>86.03</v>
      </c>
      <c r="X473" s="42">
        <v>11.356999999999999</v>
      </c>
      <c r="Y473" s="42">
        <v>5.1680000000000001</v>
      </c>
      <c r="Z473" s="7">
        <v>54.494999999999997</v>
      </c>
      <c r="AA473" s="80">
        <v>19855</v>
      </c>
      <c r="AB473" s="78">
        <f t="shared" si="218"/>
        <v>0.71534082720853154</v>
      </c>
      <c r="AC473" s="94">
        <f t="shared" si="219"/>
        <v>0.49741944444444447</v>
      </c>
      <c r="AD473" s="95">
        <f t="shared" si="220"/>
        <v>333.07206000000002</v>
      </c>
      <c r="AE473" s="96">
        <f t="shared" si="223"/>
        <v>0.52868580952380961</v>
      </c>
      <c r="AF473" s="97">
        <f t="shared" si="221"/>
        <v>395.94567881</v>
      </c>
      <c r="AG473" s="130">
        <f t="shared" si="224"/>
        <v>0.73323273853703708</v>
      </c>
      <c r="AH473" s="142">
        <f t="shared" si="222"/>
        <v>5279.2757174666667</v>
      </c>
    </row>
    <row r="474" spans="1:34" x14ac:dyDescent="0.2">
      <c r="A474" s="6" t="s">
        <v>39</v>
      </c>
      <c r="B474" s="7">
        <v>26041</v>
      </c>
      <c r="C474" s="7">
        <v>868.03300000000002</v>
      </c>
      <c r="D474" s="7">
        <v>501.55599999999998</v>
      </c>
      <c r="E474" s="7">
        <v>7.444</v>
      </c>
      <c r="F474" s="125">
        <v>98.516000000000005</v>
      </c>
      <c r="G474" s="7">
        <v>451.11099999999999</v>
      </c>
      <c r="H474" s="7">
        <v>8.8889999999999993</v>
      </c>
      <c r="I474" s="125">
        <v>98.03</v>
      </c>
      <c r="J474" s="7">
        <v>901.22199999999998</v>
      </c>
      <c r="K474" s="7">
        <v>27.667000000000002</v>
      </c>
      <c r="L474" s="125">
        <v>96.93</v>
      </c>
      <c r="M474" s="43">
        <v>7.7779999999999996</v>
      </c>
      <c r="N474" s="43">
        <v>7.399</v>
      </c>
      <c r="O474" s="7">
        <v>1884.556</v>
      </c>
      <c r="P474" s="7">
        <v>1388.222</v>
      </c>
      <c r="Q474" s="42">
        <v>122.367</v>
      </c>
      <c r="R474" s="51">
        <v>2.4390000000000001</v>
      </c>
      <c r="S474" s="69">
        <v>1.41</v>
      </c>
      <c r="T474" s="69">
        <v>7.74</v>
      </c>
      <c r="U474" s="43">
        <v>135.44399999999999</v>
      </c>
      <c r="V474" s="43">
        <v>16.600000000000001</v>
      </c>
      <c r="W474" s="7">
        <v>87.744</v>
      </c>
      <c r="X474" s="42">
        <v>14.478</v>
      </c>
      <c r="Y474" s="42">
        <v>5.4770000000000003</v>
      </c>
      <c r="Z474" s="7">
        <v>62.17</v>
      </c>
      <c r="AA474" s="80">
        <v>19138</v>
      </c>
      <c r="AB474" s="78">
        <f t="shared" si="218"/>
        <v>0.73491801390115585</v>
      </c>
      <c r="AC474" s="94">
        <f t="shared" si="219"/>
        <v>0.48224055555555556</v>
      </c>
      <c r="AD474" s="95">
        <f t="shared" si="220"/>
        <v>435.36715934800003</v>
      </c>
      <c r="AE474" s="96">
        <f t="shared" si="223"/>
        <v>0.69105898309206359</v>
      </c>
      <c r="AF474" s="97">
        <f t="shared" si="221"/>
        <v>391.57923466299997</v>
      </c>
      <c r="AG474" s="130">
        <f t="shared" si="224"/>
        <v>0.72514673085740733</v>
      </c>
      <c r="AH474" s="142">
        <f t="shared" si="222"/>
        <v>5221.0564621733338</v>
      </c>
    </row>
    <row r="475" spans="1:34" ht="13.5" thickBot="1" x14ac:dyDescent="0.25">
      <c r="A475" s="6" t="s">
        <v>40</v>
      </c>
      <c r="B475" s="133">
        <v>24321</v>
      </c>
      <c r="C475" s="7">
        <v>784.548</v>
      </c>
      <c r="D475" s="7">
        <v>471.42899999999997</v>
      </c>
      <c r="E475" s="7">
        <v>20.856999999999999</v>
      </c>
      <c r="F475" s="125">
        <v>95.575999999999993</v>
      </c>
      <c r="G475" s="7">
        <v>418.57100000000003</v>
      </c>
      <c r="H475" s="7">
        <v>14.286</v>
      </c>
      <c r="I475" s="125">
        <v>96.587000000000003</v>
      </c>
      <c r="J475" s="7">
        <v>841.28599999999994</v>
      </c>
      <c r="K475" s="7">
        <v>58.286000000000001</v>
      </c>
      <c r="L475" s="125">
        <v>93.072000000000003</v>
      </c>
      <c r="M475" s="43">
        <v>7.3529999999999998</v>
      </c>
      <c r="N475" s="43">
        <v>7.2670000000000003</v>
      </c>
      <c r="O475" s="7">
        <v>1999.857</v>
      </c>
      <c r="P475" s="7">
        <v>1408.857</v>
      </c>
      <c r="Q475" s="42">
        <v>121.286</v>
      </c>
      <c r="R475" s="42">
        <v>2.8740000000000001</v>
      </c>
      <c r="S475" s="70">
        <v>1.323</v>
      </c>
      <c r="T475" s="70">
        <v>12.9</v>
      </c>
      <c r="U475" s="43">
        <v>135.571</v>
      </c>
      <c r="V475" s="43">
        <v>32.386000000000003</v>
      </c>
      <c r="W475" s="7">
        <v>76.111000000000004</v>
      </c>
      <c r="X475" s="42">
        <v>14.3</v>
      </c>
      <c r="Y475" s="42">
        <v>6.3239999999999998</v>
      </c>
      <c r="Z475" s="7">
        <v>55.776000000000003</v>
      </c>
      <c r="AA475" s="80">
        <v>27946</v>
      </c>
      <c r="AB475" s="78">
        <f t="shared" si="218"/>
        <v>1.1490481476912955</v>
      </c>
      <c r="AC475" s="94">
        <f t="shared" si="219"/>
        <v>0.43586000000000003</v>
      </c>
      <c r="AD475" s="95">
        <f t="shared" si="220"/>
        <v>369.85867909199999</v>
      </c>
      <c r="AE475" s="96">
        <f t="shared" si="223"/>
        <v>0.58707726839999996</v>
      </c>
      <c r="AF475" s="97">
        <f t="shared" si="221"/>
        <v>328.38904090800003</v>
      </c>
      <c r="AG475" s="130">
        <f t="shared" si="224"/>
        <v>0.60812785353333343</v>
      </c>
      <c r="AH475" s="142">
        <f t="shared" si="222"/>
        <v>4378.5205454400002</v>
      </c>
    </row>
    <row r="476" spans="1:34" ht="13.5" thickTop="1" x14ac:dyDescent="0.2">
      <c r="A476" s="9" t="s">
        <v>167</v>
      </c>
      <c r="B476" s="47">
        <f>SUM(B464:B475)</f>
        <v>317621</v>
      </c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44"/>
      <c r="N476" s="44"/>
      <c r="O476" s="44"/>
      <c r="P476" s="44"/>
      <c r="Q476" s="10"/>
      <c r="R476" s="10"/>
      <c r="S476" s="57"/>
      <c r="T476" s="57"/>
      <c r="U476" s="10"/>
      <c r="V476" s="10"/>
      <c r="W476" s="10"/>
      <c r="X476" s="10"/>
      <c r="Y476" s="10"/>
      <c r="Z476" s="10"/>
      <c r="AA476" s="47">
        <f>SUM(AA464:AA475)</f>
        <v>273533</v>
      </c>
      <c r="AB476" s="57"/>
      <c r="AC476" s="98"/>
      <c r="AD476" s="99"/>
      <c r="AE476" s="100"/>
      <c r="AF476" s="101"/>
      <c r="AG476" s="131"/>
      <c r="AH476" s="131"/>
    </row>
    <row r="477" spans="1:34" ht="13.5" thickBot="1" x14ac:dyDescent="0.25">
      <c r="A477" s="12" t="s">
        <v>168</v>
      </c>
      <c r="B477" s="146">
        <f t="shared" ref="B477:K477" si="225">AVERAGE(B464:B475)</f>
        <v>26468.416666666668</v>
      </c>
      <c r="C477" s="13">
        <f t="shared" si="225"/>
        <v>869.70116666666672</v>
      </c>
      <c r="D477" s="13">
        <f t="shared" si="225"/>
        <v>373.20591666666661</v>
      </c>
      <c r="E477" s="13">
        <f t="shared" si="225"/>
        <v>26.673833333333334</v>
      </c>
      <c r="F477" s="120">
        <f>AVERAGE(F464:F475)</f>
        <v>92.416166666666655</v>
      </c>
      <c r="G477" s="13">
        <f>AVERAGE(G464:G475)</f>
        <v>408.26283333333328</v>
      </c>
      <c r="H477" s="13">
        <f>AVERAGE(H464:H475)</f>
        <v>18.249000000000002</v>
      </c>
      <c r="I477" s="120">
        <f>AVERAGE(I464:I475)</f>
        <v>95.554333333333332</v>
      </c>
      <c r="J477" s="13">
        <f t="shared" si="225"/>
        <v>819.94400000000007</v>
      </c>
      <c r="K477" s="13">
        <f t="shared" si="225"/>
        <v>69.572666666666677</v>
      </c>
      <c r="L477" s="120">
        <f>AVERAGE(L464:L475)</f>
        <v>91.461583333333309</v>
      </c>
      <c r="M477" s="18">
        <f t="shared" ref="M477:Z477" si="226">AVERAGE(M464:M475)</f>
        <v>7.3864166666666664</v>
      </c>
      <c r="N477" s="18">
        <f t="shared" si="226"/>
        <v>7.3319166666666655</v>
      </c>
      <c r="O477" s="18">
        <f t="shared" si="226"/>
        <v>1795.9485000000002</v>
      </c>
      <c r="P477" s="18">
        <f t="shared" si="226"/>
        <v>1444.1555833333332</v>
      </c>
      <c r="Q477" s="37">
        <f>AVERAGE(Q464:Q475)</f>
        <v>97.038166666666669</v>
      </c>
      <c r="R477" s="37">
        <f>AVERAGE(R464:R475)</f>
        <v>19.646666666666665</v>
      </c>
      <c r="S477" s="37">
        <f>AVERAGE(S464:S475)</f>
        <v>1.2954999999999999</v>
      </c>
      <c r="T477" s="37">
        <f>AVERAGE(T464:T475)</f>
        <v>5.4630000000000001</v>
      </c>
      <c r="U477" s="37">
        <f t="shared" si="226"/>
        <v>115.65283333333332</v>
      </c>
      <c r="V477" s="37">
        <f t="shared" si="226"/>
        <v>35.010916666666674</v>
      </c>
      <c r="W477" s="123">
        <f t="shared" si="226"/>
        <v>69.341583333333332</v>
      </c>
      <c r="X477" s="37">
        <f t="shared" si="226"/>
        <v>12.243250000000002</v>
      </c>
      <c r="Y477" s="37">
        <f t="shared" si="226"/>
        <v>6.5546666666666669</v>
      </c>
      <c r="Z477" s="123">
        <f t="shared" si="226"/>
        <v>45.343333333333334</v>
      </c>
      <c r="AA477" s="13">
        <f>AVERAGE(AA465:AA475)</f>
        <v>22583.18181818182</v>
      </c>
      <c r="AB477" s="18">
        <f>AVERAGE(AB464:AB475)</f>
        <v>0.87433191486163186</v>
      </c>
      <c r="AC477" s="94">
        <f>C477/$C$2</f>
        <v>0.48316731481481484</v>
      </c>
      <c r="AD477" s="95">
        <f>(C477*D477)/1000</f>
        <v>324.57762113190273</v>
      </c>
      <c r="AE477" s="96">
        <f t="shared" si="223"/>
        <v>0.51520257322524243</v>
      </c>
      <c r="AF477" s="97">
        <f>(C477*G477)/1000</f>
        <v>355.06666245663888</v>
      </c>
      <c r="AG477" s="130">
        <f t="shared" si="224"/>
        <v>0.65753085640118314</v>
      </c>
      <c r="AH477" s="132">
        <f>AVERAGE(AH464:AH475)</f>
        <v>4725.8096390211113</v>
      </c>
    </row>
    <row r="478" spans="1:34" ht="13.5" thickTop="1" x14ac:dyDescent="0.2"/>
    <row r="479" spans="1:34" ht="13.5" thickBot="1" x14ac:dyDescent="0.25"/>
    <row r="480" spans="1:34" ht="13.5" thickTop="1" x14ac:dyDescent="0.2">
      <c r="A480" s="27" t="s">
        <v>5</v>
      </c>
      <c r="B480" s="73" t="s">
        <v>6</v>
      </c>
      <c r="C480" s="73" t="s">
        <v>6</v>
      </c>
      <c r="D480" s="73" t="s">
        <v>49</v>
      </c>
      <c r="E480" s="73" t="s">
        <v>50</v>
      </c>
      <c r="F480" s="45" t="s">
        <v>2</v>
      </c>
      <c r="G480" s="73" t="s">
        <v>51</v>
      </c>
      <c r="H480" s="73" t="s">
        <v>52</v>
      </c>
      <c r="I480" s="45" t="s">
        <v>3</v>
      </c>
      <c r="J480" s="73" t="s">
        <v>53</v>
      </c>
      <c r="K480" s="73" t="s">
        <v>54</v>
      </c>
      <c r="L480" s="45" t="s">
        <v>14</v>
      </c>
      <c r="M480" s="73" t="s">
        <v>75</v>
      </c>
      <c r="N480" s="73" t="s">
        <v>76</v>
      </c>
      <c r="O480" s="73" t="s">
        <v>77</v>
      </c>
      <c r="P480" s="73" t="s">
        <v>78</v>
      </c>
      <c r="Q480" s="73" t="s">
        <v>160</v>
      </c>
      <c r="R480" s="73" t="s">
        <v>161</v>
      </c>
      <c r="S480" s="73" t="s">
        <v>141</v>
      </c>
      <c r="T480" s="73" t="s">
        <v>142</v>
      </c>
      <c r="U480" s="73" t="s">
        <v>162</v>
      </c>
      <c r="V480" s="73" t="s">
        <v>163</v>
      </c>
      <c r="W480" s="121" t="s">
        <v>135</v>
      </c>
      <c r="X480" s="73" t="s">
        <v>164</v>
      </c>
      <c r="Y480" s="73" t="s">
        <v>165</v>
      </c>
      <c r="Z480" s="121" t="s">
        <v>136</v>
      </c>
      <c r="AA480" s="28" t="s">
        <v>64</v>
      </c>
      <c r="AB480" s="28" t="s">
        <v>55</v>
      </c>
      <c r="AC480" s="86" t="s">
        <v>16</v>
      </c>
      <c r="AD480" s="87" t="s">
        <v>17</v>
      </c>
      <c r="AE480" s="88" t="s">
        <v>18</v>
      </c>
      <c r="AF480" s="89" t="s">
        <v>16</v>
      </c>
      <c r="AG480" s="128" t="s">
        <v>16</v>
      </c>
      <c r="AH480" s="86" t="s">
        <v>169</v>
      </c>
    </row>
    <row r="481" spans="1:34" ht="13.5" thickBot="1" x14ac:dyDescent="0.25">
      <c r="A481" s="29" t="s">
        <v>171</v>
      </c>
      <c r="B481" s="30" t="s">
        <v>20</v>
      </c>
      <c r="C481" s="31" t="s">
        <v>21</v>
      </c>
      <c r="D481" s="30" t="s">
        <v>57</v>
      </c>
      <c r="E481" s="30" t="s">
        <v>57</v>
      </c>
      <c r="F481" s="46" t="s">
        <v>23</v>
      </c>
      <c r="G481" s="30" t="s">
        <v>57</v>
      </c>
      <c r="H481" s="30" t="s">
        <v>57</v>
      </c>
      <c r="I481" s="46" t="s">
        <v>23</v>
      </c>
      <c r="J481" s="30" t="s">
        <v>57</v>
      </c>
      <c r="K481" s="30" t="s">
        <v>57</v>
      </c>
      <c r="L481" s="46" t="s">
        <v>23</v>
      </c>
      <c r="M481" s="30"/>
      <c r="N481" s="30"/>
      <c r="O481" s="30"/>
      <c r="P481" s="30"/>
      <c r="Q481" s="30"/>
      <c r="R481" s="30"/>
      <c r="S481" s="31" t="s">
        <v>144</v>
      </c>
      <c r="T481" s="31" t="s">
        <v>144</v>
      </c>
      <c r="U481" s="30"/>
      <c r="V481" s="30"/>
      <c r="W481" s="122" t="s">
        <v>138</v>
      </c>
      <c r="X481" s="30"/>
      <c r="Y481" s="30"/>
      <c r="Z481" s="122" t="s">
        <v>138</v>
      </c>
      <c r="AA481" s="31" t="s">
        <v>68</v>
      </c>
      <c r="AB481" s="138" t="s">
        <v>24</v>
      </c>
      <c r="AC481" s="90" t="s">
        <v>6</v>
      </c>
      <c r="AD481" s="91" t="s">
        <v>25</v>
      </c>
      <c r="AE481" s="92" t="s">
        <v>26</v>
      </c>
      <c r="AF481" s="93" t="s">
        <v>27</v>
      </c>
      <c r="AG481" s="129" t="s">
        <v>28</v>
      </c>
      <c r="AH481" s="140" t="s">
        <v>170</v>
      </c>
    </row>
    <row r="482" spans="1:34" ht="13.5" thickTop="1" x14ac:dyDescent="0.2">
      <c r="A482" s="6" t="s">
        <v>29</v>
      </c>
      <c r="B482" s="7">
        <v>24432</v>
      </c>
      <c r="C482" s="7">
        <v>788.12900000000002</v>
      </c>
      <c r="D482" s="7">
        <v>739.77800000000002</v>
      </c>
      <c r="E482" s="7">
        <v>10.111000000000001</v>
      </c>
      <c r="F482" s="125">
        <v>98.632999999999996</v>
      </c>
      <c r="G482" s="7">
        <v>487.77800000000002</v>
      </c>
      <c r="H482" s="7">
        <v>11.778</v>
      </c>
      <c r="I482" s="125">
        <v>97.584999999999994</v>
      </c>
      <c r="J482" s="7">
        <v>1065.444</v>
      </c>
      <c r="K482" s="7">
        <v>43.889000000000003</v>
      </c>
      <c r="L482" s="125">
        <v>95.881</v>
      </c>
      <c r="M482" s="43">
        <v>7.4969999999999999</v>
      </c>
      <c r="N482" s="43">
        <v>7.3490000000000002</v>
      </c>
      <c r="O482" s="7">
        <v>2098.8890000000001</v>
      </c>
      <c r="P482" s="7">
        <v>1425.556</v>
      </c>
      <c r="Q482" s="42">
        <v>131.667</v>
      </c>
      <c r="R482" s="42">
        <v>3.5720000000000001</v>
      </c>
      <c r="S482" s="69">
        <v>1.401</v>
      </c>
      <c r="T482" s="69">
        <v>14.343999999999999</v>
      </c>
      <c r="U482" s="42">
        <v>146.55600000000001</v>
      </c>
      <c r="V482" s="42">
        <v>28.789000000000001</v>
      </c>
      <c r="W482" s="7">
        <v>80.355999999999995</v>
      </c>
      <c r="X482" s="42">
        <v>15.888999999999999</v>
      </c>
      <c r="Y482" s="42">
        <v>7.0030000000000001</v>
      </c>
      <c r="Z482" s="7">
        <v>55.924999999999997</v>
      </c>
      <c r="AA482" s="2">
        <v>22908</v>
      </c>
      <c r="AB482" s="137">
        <f t="shared" ref="AB482:AB493" si="227">AA482/B482</f>
        <v>0.93762278978389002</v>
      </c>
      <c r="AC482" s="94">
        <f t="shared" ref="AC482:AC493" si="228">C482/$C$2</f>
        <v>0.43784944444444446</v>
      </c>
      <c r="AD482" s="95">
        <f t="shared" ref="AD482:AD493" si="229">(C482*D482)/1000</f>
        <v>583.04049536200012</v>
      </c>
      <c r="AE482" s="96">
        <f>(AD482)/$E$3</f>
        <v>0.92546110374920654</v>
      </c>
      <c r="AF482" s="97">
        <f t="shared" ref="AF482:AF493" si="230">(C482*G482)/1000</f>
        <v>384.43198736200003</v>
      </c>
      <c r="AG482" s="130">
        <f>(AF482)/$G$3</f>
        <v>0.71191108770740741</v>
      </c>
      <c r="AH482" s="141">
        <f t="shared" ref="AH482:AH493" si="231">(0.8*C482*G482)/60</f>
        <v>5125.7598314933339</v>
      </c>
    </row>
    <row r="483" spans="1:34" x14ac:dyDescent="0.2">
      <c r="A483" s="6" t="s">
        <v>30</v>
      </c>
      <c r="B483" s="7">
        <v>22070</v>
      </c>
      <c r="C483" s="7">
        <v>788.21400000000006</v>
      </c>
      <c r="D483" s="7">
        <v>557.375</v>
      </c>
      <c r="E483" s="7">
        <v>15.75</v>
      </c>
      <c r="F483" s="125">
        <v>97.174000000000007</v>
      </c>
      <c r="G483" s="7">
        <v>436.25</v>
      </c>
      <c r="H483" s="7">
        <v>12.25</v>
      </c>
      <c r="I483" s="125">
        <v>97.191999999999993</v>
      </c>
      <c r="J483" s="7">
        <v>922.125</v>
      </c>
      <c r="K483" s="7">
        <v>42.25</v>
      </c>
      <c r="L483" s="125">
        <v>95.418000000000006</v>
      </c>
      <c r="M483" s="43">
        <v>7.34</v>
      </c>
      <c r="N483" s="43">
        <v>7.4690000000000003</v>
      </c>
      <c r="O483" s="7">
        <v>1751.5</v>
      </c>
      <c r="P483" s="7">
        <v>1410.5</v>
      </c>
      <c r="Q483" s="42">
        <v>93.162999999999997</v>
      </c>
      <c r="R483" s="42">
        <v>2.544</v>
      </c>
      <c r="S483" s="69">
        <v>1.6879999999999999</v>
      </c>
      <c r="T483" s="69">
        <v>9.9879999999999995</v>
      </c>
      <c r="U483" s="42">
        <v>114.83799999999999</v>
      </c>
      <c r="V483" s="42">
        <v>21.15</v>
      </c>
      <c r="W483" s="7">
        <v>81.582999999999998</v>
      </c>
      <c r="X483" s="42">
        <v>12.675000000000001</v>
      </c>
      <c r="Y483" s="42">
        <v>6.766</v>
      </c>
      <c r="Z483" s="7">
        <v>46.619</v>
      </c>
      <c r="AA483" s="80">
        <v>19554</v>
      </c>
      <c r="AB483" s="137">
        <f t="shared" si="227"/>
        <v>0.88599909379247843</v>
      </c>
      <c r="AC483" s="94">
        <f t="shared" si="228"/>
        <v>0.43789666666666671</v>
      </c>
      <c r="AD483" s="95">
        <f t="shared" si="229"/>
        <v>439.33077825000004</v>
      </c>
      <c r="AE483" s="96">
        <f t="shared" ref="AE483:AE493" si="232">(AD483)/$E$3</f>
        <v>0.69735044166666671</v>
      </c>
      <c r="AF483" s="97">
        <f t="shared" si="230"/>
        <v>343.85835750000007</v>
      </c>
      <c r="AG483" s="130">
        <f t="shared" ref="AG483:AG493" si="233">(AF483)/$G$3</f>
        <v>0.63677473611111124</v>
      </c>
      <c r="AH483" s="142">
        <f t="shared" si="231"/>
        <v>4584.7781000000004</v>
      </c>
    </row>
    <row r="484" spans="1:34" x14ac:dyDescent="0.2">
      <c r="A484" s="6" t="s">
        <v>31</v>
      </c>
      <c r="B484" s="7">
        <v>22250</v>
      </c>
      <c r="C484" s="7">
        <v>717.74199999999996</v>
      </c>
      <c r="D484" s="7">
        <v>520.79999999999995</v>
      </c>
      <c r="E484" s="7">
        <v>19.8</v>
      </c>
      <c r="F484" s="125">
        <v>96.197999999999993</v>
      </c>
      <c r="G484" s="7">
        <v>461.06700000000001</v>
      </c>
      <c r="H484" s="7">
        <v>8</v>
      </c>
      <c r="I484" s="125">
        <v>98.265000000000001</v>
      </c>
      <c r="J484" s="7">
        <v>812.66700000000003</v>
      </c>
      <c r="K484" s="7">
        <v>38.366999999999997</v>
      </c>
      <c r="L484" s="125">
        <v>95.278999999999996</v>
      </c>
      <c r="M484" s="43">
        <v>7.016</v>
      </c>
      <c r="N484" s="43">
        <v>7.2359999999999998</v>
      </c>
      <c r="O484" s="7">
        <v>1996.2</v>
      </c>
      <c r="P484" s="7">
        <v>1340.8</v>
      </c>
      <c r="Q484" s="42">
        <v>133.94</v>
      </c>
      <c r="R484" s="42">
        <v>2.1419999999999999</v>
      </c>
      <c r="S484" s="69">
        <v>2.0960000000000001</v>
      </c>
      <c r="T484" s="69">
        <v>12.625999999999999</v>
      </c>
      <c r="U484" s="42">
        <v>139</v>
      </c>
      <c r="V484" s="7">
        <v>16.05</v>
      </c>
      <c r="W484" s="42">
        <v>88.453000000000003</v>
      </c>
      <c r="X484" s="42">
        <v>14.28</v>
      </c>
      <c r="Y484" s="7">
        <v>7.9420000000000002</v>
      </c>
      <c r="Z484" s="80">
        <v>44.384</v>
      </c>
      <c r="AA484" s="80">
        <v>23328</v>
      </c>
      <c r="AB484" s="137">
        <f t="shared" si="227"/>
        <v>1.0484494382022471</v>
      </c>
      <c r="AC484" s="94">
        <f t="shared" si="228"/>
        <v>0.39874555555555552</v>
      </c>
      <c r="AD484" s="95">
        <f t="shared" si="229"/>
        <v>373.80003359999995</v>
      </c>
      <c r="AE484" s="96">
        <f t="shared" si="232"/>
        <v>0.59333338666666657</v>
      </c>
      <c r="AF484" s="97">
        <f t="shared" si="230"/>
        <v>330.92715071399999</v>
      </c>
      <c r="AG484" s="130">
        <f t="shared" si="233"/>
        <v>0.61282805687777775</v>
      </c>
      <c r="AH484" s="142">
        <f t="shared" si="231"/>
        <v>4412.3620095199994</v>
      </c>
    </row>
    <row r="485" spans="1:34" x14ac:dyDescent="0.2">
      <c r="A485" s="75" t="s">
        <v>32</v>
      </c>
      <c r="B485" s="7">
        <v>22400</v>
      </c>
      <c r="C485" s="7">
        <v>746.66700000000003</v>
      </c>
      <c r="D485" s="7">
        <v>429.25</v>
      </c>
      <c r="E485" s="7">
        <v>28</v>
      </c>
      <c r="F485" s="143">
        <v>93.477000000000004</v>
      </c>
      <c r="G485" s="7">
        <v>405</v>
      </c>
      <c r="H485" s="7">
        <v>16</v>
      </c>
      <c r="I485" s="125">
        <v>96.049000000000007</v>
      </c>
      <c r="J485" s="7">
        <v>882.5</v>
      </c>
      <c r="K485" s="7">
        <v>56.75</v>
      </c>
      <c r="L485" s="125">
        <v>93.569000000000003</v>
      </c>
      <c r="M485" s="49">
        <v>7.2</v>
      </c>
      <c r="N485" s="49">
        <v>7.1849999999999996</v>
      </c>
      <c r="O485" s="48">
        <v>1830</v>
      </c>
      <c r="P485" s="81">
        <v>1440.75</v>
      </c>
      <c r="Q485" s="42">
        <v>118.75</v>
      </c>
      <c r="R485" s="42">
        <v>2.91</v>
      </c>
      <c r="S485" s="69">
        <v>1.264</v>
      </c>
      <c r="T485" s="69">
        <v>9.9849999999999994</v>
      </c>
      <c r="U485" s="51">
        <v>134</v>
      </c>
      <c r="V485" s="51">
        <v>25.125</v>
      </c>
      <c r="W485" s="48">
        <v>81.25</v>
      </c>
      <c r="X485" s="51">
        <v>14.125</v>
      </c>
      <c r="Y485" s="51">
        <v>5.415</v>
      </c>
      <c r="Z485" s="48">
        <v>61.664000000000001</v>
      </c>
      <c r="AA485" s="80">
        <v>24116</v>
      </c>
      <c r="AB485" s="137">
        <f t="shared" si="227"/>
        <v>1.0766071428571429</v>
      </c>
      <c r="AC485" s="94">
        <f t="shared" si="228"/>
        <v>0.41481499999999999</v>
      </c>
      <c r="AD485" s="95">
        <f t="shared" si="229"/>
        <v>320.50680975</v>
      </c>
      <c r="AE485" s="96">
        <f t="shared" si="232"/>
        <v>0.50874096785714285</v>
      </c>
      <c r="AF485" s="97">
        <f t="shared" si="230"/>
        <v>302.40013500000003</v>
      </c>
      <c r="AG485" s="130">
        <f t="shared" si="233"/>
        <v>0.56000025000000009</v>
      </c>
      <c r="AH485" s="142">
        <f t="shared" si="231"/>
        <v>4032.0018</v>
      </c>
    </row>
    <row r="486" spans="1:34" x14ac:dyDescent="0.2">
      <c r="A486" s="75" t="s">
        <v>33</v>
      </c>
      <c r="B486" s="144">
        <v>25030</v>
      </c>
      <c r="C486" s="144">
        <v>807.41899999999998</v>
      </c>
      <c r="D486" s="145">
        <v>466</v>
      </c>
      <c r="E486" s="145">
        <v>32.6</v>
      </c>
      <c r="F486" s="144">
        <v>93.004000000000005</v>
      </c>
      <c r="G486" s="145">
        <v>468</v>
      </c>
      <c r="H486" s="145">
        <v>12.6</v>
      </c>
      <c r="I486" s="144">
        <v>97.308000000000007</v>
      </c>
      <c r="J486" s="145">
        <v>883</v>
      </c>
      <c r="K486" s="145">
        <v>50.6</v>
      </c>
      <c r="L486" s="144">
        <v>94.27</v>
      </c>
      <c r="M486" s="43">
        <v>7.234</v>
      </c>
      <c r="N486" s="43">
        <v>7.4580000000000002</v>
      </c>
      <c r="O486" s="7">
        <v>1838.2</v>
      </c>
      <c r="P486" s="80">
        <v>1402.2</v>
      </c>
      <c r="Q486" s="69">
        <v>119.58</v>
      </c>
      <c r="R486" s="69">
        <v>0.86</v>
      </c>
      <c r="S486" s="69">
        <v>1.4159999999999999</v>
      </c>
      <c r="T486" s="69">
        <v>7.7960000000000003</v>
      </c>
      <c r="U486" s="42">
        <v>131.4</v>
      </c>
      <c r="V486" s="42">
        <v>16.54</v>
      </c>
      <c r="W486" s="7">
        <v>87.412000000000006</v>
      </c>
      <c r="X486" s="42">
        <v>15.24</v>
      </c>
      <c r="Y486" s="42">
        <v>4.82</v>
      </c>
      <c r="Z486" s="7">
        <v>68.373000000000005</v>
      </c>
      <c r="AA486" s="80">
        <v>25848</v>
      </c>
      <c r="AB486" s="78">
        <f t="shared" si="227"/>
        <v>1.0326807830603275</v>
      </c>
      <c r="AC486" s="94">
        <f t="shared" si="228"/>
        <v>0.44856611111111111</v>
      </c>
      <c r="AD486" s="95">
        <f t="shared" si="229"/>
        <v>376.25725399999999</v>
      </c>
      <c r="AE486" s="96">
        <f t="shared" si="232"/>
        <v>0.59723373650793654</v>
      </c>
      <c r="AF486" s="97">
        <f t="shared" si="230"/>
        <v>377.87209200000001</v>
      </c>
      <c r="AG486" s="130">
        <f t="shared" si="233"/>
        <v>0.6997631333333334</v>
      </c>
      <c r="AH486" s="142">
        <f t="shared" si="231"/>
        <v>5038.2945599999994</v>
      </c>
    </row>
    <row r="487" spans="1:34" x14ac:dyDescent="0.2">
      <c r="A487" s="75" t="s">
        <v>34</v>
      </c>
      <c r="B487" s="7">
        <v>27195</v>
      </c>
      <c r="C487" s="7">
        <v>906.5</v>
      </c>
      <c r="D487" s="7">
        <v>291</v>
      </c>
      <c r="E487" s="7">
        <v>25</v>
      </c>
      <c r="F487" s="38">
        <v>91.409000000000006</v>
      </c>
      <c r="G487" s="7">
        <v>395</v>
      </c>
      <c r="H487" s="7">
        <v>11</v>
      </c>
      <c r="I487" s="38">
        <v>97.215000000000003</v>
      </c>
      <c r="J487" s="7">
        <v>722.25</v>
      </c>
      <c r="K487" s="7">
        <v>59</v>
      </c>
      <c r="L487" s="38">
        <v>91.831000000000003</v>
      </c>
      <c r="M487" s="43">
        <v>6.76</v>
      </c>
      <c r="N487" s="43">
        <v>6.7949999999999999</v>
      </c>
      <c r="O487" s="48">
        <v>1736.25</v>
      </c>
      <c r="P487" s="81">
        <v>1372.25</v>
      </c>
      <c r="Q487" s="42">
        <v>105</v>
      </c>
      <c r="R487" s="42">
        <v>7.26</v>
      </c>
      <c r="S487" s="42">
        <v>1.032</v>
      </c>
      <c r="T487" s="42">
        <v>4.47</v>
      </c>
      <c r="U487" s="51">
        <v>118.8</v>
      </c>
      <c r="V487" s="51">
        <v>17.375</v>
      </c>
      <c r="W487" s="48">
        <v>85.375</v>
      </c>
      <c r="X487" s="51">
        <v>11.613</v>
      </c>
      <c r="Y487" s="48">
        <v>6.7750000000000004</v>
      </c>
      <c r="Z487" s="48">
        <v>41.66</v>
      </c>
      <c r="AA487" s="81">
        <v>23838</v>
      </c>
      <c r="AB487" s="119">
        <f t="shared" si="227"/>
        <v>0.87655819084390518</v>
      </c>
      <c r="AC487" s="94">
        <f t="shared" si="228"/>
        <v>0.50361111111111112</v>
      </c>
      <c r="AD487" s="95">
        <f t="shared" si="229"/>
        <v>263.79149999999998</v>
      </c>
      <c r="AE487" s="96">
        <f t="shared" si="232"/>
        <v>0.41871666666666663</v>
      </c>
      <c r="AF487" s="97">
        <f t="shared" si="230"/>
        <v>358.0675</v>
      </c>
      <c r="AG487" s="130">
        <f t="shared" si="233"/>
        <v>0.66308796296296291</v>
      </c>
      <c r="AH487" s="142">
        <f t="shared" si="231"/>
        <v>4774.2333333333336</v>
      </c>
    </row>
    <row r="488" spans="1:34" x14ac:dyDescent="0.2">
      <c r="A488" s="43" t="s">
        <v>35</v>
      </c>
      <c r="B488" s="7">
        <v>23705</v>
      </c>
      <c r="C488" s="74">
        <v>764.67700000000002</v>
      </c>
      <c r="D488" s="74">
        <v>269.8</v>
      </c>
      <c r="E488" s="7">
        <v>40.844000000000001</v>
      </c>
      <c r="F488" s="126">
        <v>84.861000000000004</v>
      </c>
      <c r="G488" s="74">
        <v>358</v>
      </c>
      <c r="H488" s="74">
        <v>20.6</v>
      </c>
      <c r="I488" s="125">
        <v>94.245999999999995</v>
      </c>
      <c r="J488" s="74">
        <v>695.4</v>
      </c>
      <c r="K488" s="74">
        <v>90.8</v>
      </c>
      <c r="L488" s="125">
        <v>86.942999999999998</v>
      </c>
      <c r="M488" s="43">
        <v>7.2039999999999997</v>
      </c>
      <c r="N488" s="43">
        <v>7.3380000000000001</v>
      </c>
      <c r="O488" s="7">
        <v>1632.4</v>
      </c>
      <c r="P488" s="80">
        <v>1409.8</v>
      </c>
      <c r="Q488" s="7">
        <v>79.14</v>
      </c>
      <c r="R488" s="7">
        <v>9.9440000000000008</v>
      </c>
      <c r="S488" s="7">
        <v>1.0569999999999999</v>
      </c>
      <c r="T488" s="7">
        <v>3.0219999999999998</v>
      </c>
      <c r="U488" s="7">
        <v>100.08</v>
      </c>
      <c r="V488" s="7">
        <v>19.18</v>
      </c>
      <c r="W488" s="7">
        <v>80.834999999999994</v>
      </c>
      <c r="X488" s="7">
        <v>10.44</v>
      </c>
      <c r="Y488" s="7">
        <v>7.3440000000000003</v>
      </c>
      <c r="Z488" s="7">
        <v>29.655000000000001</v>
      </c>
      <c r="AA488" s="80">
        <v>25649</v>
      </c>
      <c r="AB488" s="119">
        <f t="shared" si="227"/>
        <v>1.0820080151866696</v>
      </c>
      <c r="AC488" s="94">
        <f t="shared" si="228"/>
        <v>0.42482055555555559</v>
      </c>
      <c r="AD488" s="95">
        <f t="shared" si="229"/>
        <v>206.30985460000002</v>
      </c>
      <c r="AE488" s="96">
        <f t="shared" si="232"/>
        <v>0.32747595968253973</v>
      </c>
      <c r="AF488" s="97">
        <f t="shared" si="230"/>
        <v>273.754366</v>
      </c>
      <c r="AG488" s="130">
        <f t="shared" si="233"/>
        <v>0.50695252962962967</v>
      </c>
      <c r="AH488" s="142">
        <f t="shared" si="231"/>
        <v>3650.0582133333342</v>
      </c>
    </row>
    <row r="489" spans="1:34" x14ac:dyDescent="0.2">
      <c r="A489" s="6" t="s">
        <v>36</v>
      </c>
      <c r="B489" s="72">
        <v>23987</v>
      </c>
      <c r="C489" s="74">
        <v>773.774</v>
      </c>
      <c r="D489" s="74">
        <v>289</v>
      </c>
      <c r="E489" s="7">
        <v>29</v>
      </c>
      <c r="F489" s="127">
        <v>89.965000000000003</v>
      </c>
      <c r="G489" s="74">
        <v>385</v>
      </c>
      <c r="H489" s="74">
        <v>14.25</v>
      </c>
      <c r="I489" s="125">
        <v>96.299000000000007</v>
      </c>
      <c r="J489" s="74">
        <v>828.75</v>
      </c>
      <c r="K489" s="74">
        <v>56.75</v>
      </c>
      <c r="L489" s="125">
        <v>93.152000000000001</v>
      </c>
      <c r="M489" s="43">
        <v>7.3949999999999996</v>
      </c>
      <c r="N489" s="43">
        <v>7.45</v>
      </c>
      <c r="O489" s="7">
        <v>1915.5</v>
      </c>
      <c r="P489" s="7">
        <v>1356.25</v>
      </c>
      <c r="Q489" s="42">
        <v>115.7</v>
      </c>
      <c r="R489" s="42">
        <v>2.4849999999999999</v>
      </c>
      <c r="S489" s="69">
        <v>0.97399999999999998</v>
      </c>
      <c r="T489" s="69">
        <v>4.0380000000000003</v>
      </c>
      <c r="U489" s="42">
        <v>127.25</v>
      </c>
      <c r="V489" s="42">
        <v>13.67</v>
      </c>
      <c r="W489" s="7">
        <v>89.257000000000005</v>
      </c>
      <c r="X489" s="42">
        <v>12.074999999999999</v>
      </c>
      <c r="Y489" s="42">
        <v>5.6280000000000001</v>
      </c>
      <c r="Z489" s="7">
        <v>53.390999999999998</v>
      </c>
      <c r="AA489" s="80">
        <v>26305</v>
      </c>
      <c r="AB489" s="78">
        <f t="shared" si="227"/>
        <v>1.0966356776587318</v>
      </c>
      <c r="AC489" s="94">
        <f t="shared" si="228"/>
        <v>0.42987444444444445</v>
      </c>
      <c r="AD489" s="95">
        <f t="shared" si="229"/>
        <v>223.62068599999998</v>
      </c>
      <c r="AE489" s="96">
        <f t="shared" si="232"/>
        <v>0.3549534698412698</v>
      </c>
      <c r="AF489" s="97">
        <f t="shared" si="230"/>
        <v>297.90298999999999</v>
      </c>
      <c r="AG489" s="130">
        <f t="shared" si="233"/>
        <v>0.55167220370370373</v>
      </c>
      <c r="AH489" s="142">
        <f t="shared" si="231"/>
        <v>3972.039866666667</v>
      </c>
    </row>
    <row r="490" spans="1:34" x14ac:dyDescent="0.2">
      <c r="A490" s="6" t="s">
        <v>37</v>
      </c>
      <c r="B490" s="57">
        <v>24993</v>
      </c>
      <c r="C490" s="74">
        <v>833.1</v>
      </c>
      <c r="D490" s="74">
        <v>269</v>
      </c>
      <c r="E490" s="7">
        <v>32</v>
      </c>
      <c r="F490" s="127">
        <v>88.1</v>
      </c>
      <c r="G490" s="74">
        <v>425</v>
      </c>
      <c r="H490" s="74">
        <v>15.3</v>
      </c>
      <c r="I490" s="125">
        <v>96.4</v>
      </c>
      <c r="J490" s="74">
        <v>726</v>
      </c>
      <c r="K490" s="74">
        <v>60</v>
      </c>
      <c r="L490" s="125">
        <v>91.7</v>
      </c>
      <c r="M490" s="43">
        <v>6.7</v>
      </c>
      <c r="N490" s="43">
        <v>7</v>
      </c>
      <c r="O490" s="7">
        <v>1734</v>
      </c>
      <c r="P490" s="7">
        <v>1198</v>
      </c>
      <c r="Q490" s="42">
        <v>103</v>
      </c>
      <c r="R490" s="42">
        <v>1.7</v>
      </c>
      <c r="S490" s="69">
        <v>1.03</v>
      </c>
      <c r="T490" s="69">
        <v>4.3</v>
      </c>
      <c r="U490" s="42">
        <v>0.25</v>
      </c>
      <c r="V490" s="42">
        <v>1.1000000000000001</v>
      </c>
      <c r="W490" s="7">
        <v>115</v>
      </c>
      <c r="X490" s="42">
        <v>10.8</v>
      </c>
      <c r="Y490" s="42">
        <v>90.6</v>
      </c>
      <c r="Z490" s="7">
        <v>10.6</v>
      </c>
      <c r="AA490" s="80">
        <v>25763</v>
      </c>
      <c r="AB490" s="78">
        <f t="shared" si="227"/>
        <v>1.0308086264153964</v>
      </c>
      <c r="AC490" s="94">
        <f t="shared" si="228"/>
        <v>0.46283333333333332</v>
      </c>
      <c r="AD490" s="95">
        <f t="shared" si="229"/>
        <v>224.10389999999998</v>
      </c>
      <c r="AE490" s="96">
        <f t="shared" si="232"/>
        <v>0.35572047619047614</v>
      </c>
      <c r="AF490" s="97">
        <f t="shared" si="230"/>
        <v>354.0675</v>
      </c>
      <c r="AG490" s="130">
        <f t="shared" si="233"/>
        <v>0.6556805555555556</v>
      </c>
      <c r="AH490" s="142">
        <f t="shared" si="231"/>
        <v>4720.8999999999996</v>
      </c>
    </row>
    <row r="491" spans="1:34" x14ac:dyDescent="0.2">
      <c r="A491" s="6" t="s">
        <v>38</v>
      </c>
      <c r="B491" s="7">
        <v>24435</v>
      </c>
      <c r="C491" s="7">
        <v>788.226</v>
      </c>
      <c r="D491" s="7">
        <v>417</v>
      </c>
      <c r="E491" s="7">
        <v>33</v>
      </c>
      <c r="F491" s="125">
        <v>92.1</v>
      </c>
      <c r="G491" s="7">
        <v>406</v>
      </c>
      <c r="H491" s="7">
        <v>13.2</v>
      </c>
      <c r="I491" s="125">
        <v>96.7</v>
      </c>
      <c r="J491" s="7">
        <v>776</v>
      </c>
      <c r="K491" s="7">
        <v>67</v>
      </c>
      <c r="L491" s="125">
        <v>91.4</v>
      </c>
      <c r="M491" s="43">
        <v>6.9</v>
      </c>
      <c r="N491" s="43">
        <v>7.2</v>
      </c>
      <c r="O491" s="7">
        <v>1903</v>
      </c>
      <c r="P491" s="7">
        <v>1430</v>
      </c>
      <c r="Q491" s="42">
        <v>127</v>
      </c>
      <c r="R491" s="42">
        <v>13.3</v>
      </c>
      <c r="S491" s="69">
        <v>1.17</v>
      </c>
      <c r="T491" s="69">
        <v>2.8</v>
      </c>
      <c r="U491" s="42">
        <v>0.28000000000000003</v>
      </c>
      <c r="V491" s="42">
        <v>8.6999999999999993</v>
      </c>
      <c r="W491" s="7">
        <v>141</v>
      </c>
      <c r="X491" s="42">
        <v>41.1</v>
      </c>
      <c r="Y491" s="42">
        <v>70.900000000000006</v>
      </c>
      <c r="Z491" s="7">
        <v>12.5</v>
      </c>
      <c r="AA491" s="80">
        <v>22747</v>
      </c>
      <c r="AB491" s="78">
        <f t="shared" si="227"/>
        <v>0.93091876406793539</v>
      </c>
      <c r="AC491" s="94">
        <f t="shared" si="228"/>
        <v>0.43790333333333331</v>
      </c>
      <c r="AD491" s="95">
        <f t="shared" si="229"/>
        <v>328.69024200000001</v>
      </c>
      <c r="AE491" s="96">
        <f t="shared" si="232"/>
        <v>0.52173054285714293</v>
      </c>
      <c r="AF491" s="97">
        <f t="shared" si="230"/>
        <v>320.01975599999997</v>
      </c>
      <c r="AG491" s="130">
        <f t="shared" si="233"/>
        <v>0.59262917777777768</v>
      </c>
      <c r="AH491" s="142">
        <f t="shared" si="231"/>
        <v>4266.930080000001</v>
      </c>
    </row>
    <row r="492" spans="1:34" x14ac:dyDescent="0.2">
      <c r="A492" s="6" t="s">
        <v>39</v>
      </c>
      <c r="B492" s="7">
        <v>23755</v>
      </c>
      <c r="C492" s="7">
        <v>791.83299999999997</v>
      </c>
      <c r="D492" s="7">
        <v>396</v>
      </c>
      <c r="E492" s="7">
        <v>33</v>
      </c>
      <c r="F492" s="125">
        <v>91.7</v>
      </c>
      <c r="G492" s="7">
        <v>468</v>
      </c>
      <c r="H492" s="7">
        <v>27.3</v>
      </c>
      <c r="I492" s="125">
        <v>94.2</v>
      </c>
      <c r="J492" s="7">
        <v>817</v>
      </c>
      <c r="K492" s="7">
        <v>127</v>
      </c>
      <c r="L492" s="125">
        <v>84.5</v>
      </c>
      <c r="M492" s="43">
        <v>7</v>
      </c>
      <c r="N492" s="43">
        <v>7</v>
      </c>
      <c r="O492" s="7">
        <v>1800</v>
      </c>
      <c r="P492" s="7">
        <v>1607</v>
      </c>
      <c r="Q492" s="42">
        <v>130</v>
      </c>
      <c r="R492" s="51">
        <v>66.8</v>
      </c>
      <c r="S492" s="69">
        <v>1.01</v>
      </c>
      <c r="T492" s="69">
        <v>0.5</v>
      </c>
      <c r="U492" s="43">
        <v>147</v>
      </c>
      <c r="V492" s="43">
        <v>85.9</v>
      </c>
      <c r="W492" s="7">
        <v>41.6</v>
      </c>
      <c r="X492" s="42">
        <v>12.3</v>
      </c>
      <c r="Y492" s="42">
        <v>6.89</v>
      </c>
      <c r="Z492" s="7">
        <v>44</v>
      </c>
      <c r="AA492" s="80">
        <v>21149</v>
      </c>
      <c r="AB492" s="78">
        <f t="shared" si="227"/>
        <v>0.89029677962534204</v>
      </c>
      <c r="AC492" s="94">
        <f t="shared" si="228"/>
        <v>0.43990722222222223</v>
      </c>
      <c r="AD492" s="95">
        <f t="shared" si="229"/>
        <v>313.56586800000002</v>
      </c>
      <c r="AE492" s="96">
        <f t="shared" si="232"/>
        <v>0.49772360000000004</v>
      </c>
      <c r="AF492" s="97">
        <f t="shared" si="230"/>
        <v>370.57784399999997</v>
      </c>
      <c r="AG492" s="130">
        <f t="shared" si="233"/>
        <v>0.68625526666666659</v>
      </c>
      <c r="AH492" s="142">
        <f t="shared" si="231"/>
        <v>4941.0379200000007</v>
      </c>
    </row>
    <row r="493" spans="1:34" ht="13.5" thickBot="1" x14ac:dyDescent="0.25">
      <c r="A493" s="6" t="s">
        <v>40</v>
      </c>
      <c r="B493" s="133">
        <v>24557</v>
      </c>
      <c r="C493" s="7">
        <v>792.16099999999994</v>
      </c>
      <c r="D493" s="7">
        <v>252</v>
      </c>
      <c r="E493" s="7">
        <v>33</v>
      </c>
      <c r="F493" s="125">
        <v>86.9</v>
      </c>
      <c r="G493" s="7">
        <v>370</v>
      </c>
      <c r="H493" s="7">
        <v>24</v>
      </c>
      <c r="I493" s="125">
        <v>93.5</v>
      </c>
      <c r="J493" s="7">
        <v>762</v>
      </c>
      <c r="K493" s="7">
        <v>103</v>
      </c>
      <c r="L493" s="125">
        <v>86.5</v>
      </c>
      <c r="M493" s="43" t="s">
        <v>176</v>
      </c>
      <c r="N493" s="43" t="s">
        <v>176</v>
      </c>
      <c r="O493" s="7">
        <v>1784</v>
      </c>
      <c r="P493" s="7">
        <v>1933</v>
      </c>
      <c r="Q493" s="42">
        <v>115</v>
      </c>
      <c r="R493" s="42">
        <v>53.5</v>
      </c>
      <c r="S493" s="70">
        <v>0.24</v>
      </c>
      <c r="T493" s="70">
        <v>0.2</v>
      </c>
      <c r="U493" s="43">
        <v>128</v>
      </c>
      <c r="V493" s="43">
        <v>90.9</v>
      </c>
      <c r="W493" s="7">
        <v>29</v>
      </c>
      <c r="X493" s="42">
        <v>12.4</v>
      </c>
      <c r="Y493" s="42">
        <v>7.46</v>
      </c>
      <c r="Z493" s="7">
        <v>39.799999999999997</v>
      </c>
      <c r="AA493" s="80">
        <v>19619</v>
      </c>
      <c r="AB493" s="135">
        <f t="shared" si="227"/>
        <v>0.7989168057987539</v>
      </c>
      <c r="AC493" s="94">
        <f t="shared" si="228"/>
        <v>0.44008944444444442</v>
      </c>
      <c r="AD493" s="95">
        <f t="shared" si="229"/>
        <v>199.62457199999997</v>
      </c>
      <c r="AE493" s="96">
        <f t="shared" si="232"/>
        <v>0.31686439999999993</v>
      </c>
      <c r="AF493" s="97">
        <f t="shared" si="230"/>
        <v>293.09957000000003</v>
      </c>
      <c r="AG493" s="130">
        <f t="shared" si="233"/>
        <v>0.54277698148148157</v>
      </c>
      <c r="AH493" s="142">
        <f t="shared" si="231"/>
        <v>3907.9942666666666</v>
      </c>
    </row>
    <row r="494" spans="1:34" ht="13.5" thickTop="1" x14ac:dyDescent="0.2">
      <c r="A494" s="9" t="s">
        <v>172</v>
      </c>
      <c r="B494" s="47">
        <f>SUM(B482:B493)</f>
        <v>288809</v>
      </c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44"/>
      <c r="N494" s="44"/>
      <c r="O494" s="44"/>
      <c r="P494" s="44"/>
      <c r="Q494" s="10"/>
      <c r="R494" s="10"/>
      <c r="S494" s="57"/>
      <c r="T494" s="57"/>
      <c r="U494" s="10"/>
      <c r="V494" s="10"/>
      <c r="W494" s="10"/>
      <c r="X494" s="10"/>
      <c r="Y494" s="10"/>
      <c r="Z494" s="10"/>
      <c r="AA494" s="47">
        <f>SUM(AA482:AA493)</f>
        <v>280824</v>
      </c>
      <c r="AB494" s="136"/>
      <c r="AC494" s="98"/>
      <c r="AD494" s="99"/>
      <c r="AE494" s="100"/>
      <c r="AF494" s="101"/>
      <c r="AG494" s="131"/>
      <c r="AH494" s="131"/>
    </row>
    <row r="495" spans="1:34" ht="13.5" thickBot="1" x14ac:dyDescent="0.25">
      <c r="A495" s="12" t="s">
        <v>173</v>
      </c>
      <c r="B495" s="146">
        <f t="shared" ref="B495:E495" si="234">AVERAGE(B482:B493)</f>
        <v>24067.416666666668</v>
      </c>
      <c r="C495" s="13">
        <f>AVERAGE(C482:C493)</f>
        <v>791.53683333333345</v>
      </c>
      <c r="D495" s="13">
        <f t="shared" si="234"/>
        <v>408.08358333333337</v>
      </c>
      <c r="E495" s="13">
        <f t="shared" si="234"/>
        <v>27.675416666666667</v>
      </c>
      <c r="F495" s="134">
        <f>AVERAGE(F482:F493)</f>
        <v>91.960083333333344</v>
      </c>
      <c r="G495" s="13">
        <f>AVERAGE(G482:G493)</f>
        <v>422.09125</v>
      </c>
      <c r="H495" s="13">
        <f>AVERAGE(H482:H493)</f>
        <v>15.523166666666668</v>
      </c>
      <c r="I495" s="134">
        <f>AVERAGE(I482:I493)</f>
        <v>96.246583333333334</v>
      </c>
      <c r="J495" s="13">
        <f t="shared" ref="J495:K495" si="235">AVERAGE(J482:J493)</f>
        <v>824.42799999999988</v>
      </c>
      <c r="K495" s="13">
        <f t="shared" si="235"/>
        <v>66.283833333333334</v>
      </c>
      <c r="L495" s="134">
        <f>AVERAGE(L482:L493)</f>
        <v>91.703583333333327</v>
      </c>
      <c r="M495" s="18">
        <f t="shared" ref="M495:P495" si="236">AVERAGE(M482:M493)</f>
        <v>7.1132727272727285</v>
      </c>
      <c r="N495" s="18">
        <f t="shared" si="236"/>
        <v>7.2254545454545456</v>
      </c>
      <c r="O495" s="13">
        <f t="shared" si="236"/>
        <v>1834.9949166666665</v>
      </c>
      <c r="P495" s="13">
        <f t="shared" si="236"/>
        <v>1443.8421666666666</v>
      </c>
      <c r="Q495" s="37">
        <f>AVERAGE(Q482:Q493)</f>
        <v>114.32833333333333</v>
      </c>
      <c r="R495" s="37">
        <f>AVERAGE(R482:R493)</f>
        <v>13.918083333333334</v>
      </c>
      <c r="S495" s="37">
        <f>AVERAGE(S482:S493)</f>
        <v>1.1981666666666666</v>
      </c>
      <c r="T495" s="37">
        <f>AVERAGE(T482:T493)</f>
        <v>6.172416666666666</v>
      </c>
      <c r="U495" s="37">
        <f t="shared" ref="U495:Z495" si="237">AVERAGE(U482:U493)</f>
        <v>107.28783333333332</v>
      </c>
      <c r="V495" s="37">
        <f t="shared" si="237"/>
        <v>28.706583333333331</v>
      </c>
      <c r="W495" s="123">
        <f t="shared" si="237"/>
        <v>83.426749999999998</v>
      </c>
      <c r="X495" s="37">
        <f>AVERAGE(X482:X493)</f>
        <v>15.244750000000002</v>
      </c>
      <c r="Y495" s="37">
        <f>AVERAGE(Y482:Y493)</f>
        <v>18.961916666666667</v>
      </c>
      <c r="Z495" s="123">
        <f t="shared" si="237"/>
        <v>42.380916666666671</v>
      </c>
      <c r="AA495" s="13">
        <f>AVERAGE(AA482:AA493)</f>
        <v>23402</v>
      </c>
      <c r="AB495" s="18">
        <f>AVERAGE(AB482:AB493)</f>
        <v>0.9739585089410685</v>
      </c>
      <c r="AC495" s="94">
        <f>C495/$C$2</f>
        <v>0.43974268518518522</v>
      </c>
      <c r="AD495" s="95">
        <f>(C495*D495)/1000</f>
        <v>323.01318728698618</v>
      </c>
      <c r="AE495" s="96">
        <f t="shared" ref="AE495" si="238">(AD495)/$E$3</f>
        <v>0.51271934489997806</v>
      </c>
      <c r="AF495" s="97">
        <f>(C495*G495)/1000</f>
        <v>334.10077140270835</v>
      </c>
      <c r="AG495" s="130">
        <f t="shared" ref="AG495" si="239">(AF495)/$G$3</f>
        <v>0.61870513222723766</v>
      </c>
      <c r="AH495" s="132">
        <f>AVERAGE(AH482:AH493)</f>
        <v>4452.1991650844448</v>
      </c>
    </row>
    <row r="496" spans="1:34" ht="13.5" thickTop="1" x14ac:dyDescent="0.2"/>
  </sheetData>
  <mergeCells count="3">
    <mergeCell ref="M79:N79"/>
    <mergeCell ref="M98:N98"/>
    <mergeCell ref="M117:N117"/>
  </mergeCells>
  <phoneticPr fontId="0" type="noConversion"/>
  <conditionalFormatting sqref="E7:E18">
    <cfRule type="cellIs" dxfId="118" priority="197" stopIfTrue="1" operator="greaterThanOrEqual">
      <formula>80</formula>
    </cfRule>
  </conditionalFormatting>
  <conditionalFormatting sqref="E338:E349 E356:E367 E374:E385 E392:E403 E410:E421 E428:E439 E446:E451 E455:E457 E464:E475">
    <cfRule type="cellIs" dxfId="117" priority="196" operator="greaterThan">
      <formula>35</formula>
    </cfRule>
  </conditionalFormatting>
  <conditionalFormatting sqref="E482:E493">
    <cfRule type="cellIs" dxfId="116" priority="20" operator="greaterThan">
      <formula>35</formula>
    </cfRule>
  </conditionalFormatting>
  <conditionalFormatting sqref="F482:F493">
    <cfRule type="cellIs" dxfId="115" priority="13" operator="lessThan">
      <formula>90</formula>
    </cfRule>
  </conditionalFormatting>
  <conditionalFormatting sqref="H338:H349 H356:H367 H374:H385 H392:H403 H410:H421 H428:H439 H446:H450 H455:H457 H464:H468 H473:H475">
    <cfRule type="cellIs" dxfId="114" priority="194" stopIfTrue="1" operator="greaterThan">
      <formula>25</formula>
    </cfRule>
  </conditionalFormatting>
  <conditionalFormatting sqref="H482:H486 H491:H493">
    <cfRule type="cellIs" dxfId="113" priority="18" stopIfTrue="1" operator="greaterThan">
      <formula>25</formula>
    </cfRule>
  </conditionalFormatting>
  <conditionalFormatting sqref="I482:I493">
    <cfRule type="cellIs" dxfId="112" priority="12" operator="lessThan">
      <formula>90</formula>
    </cfRule>
  </conditionalFormatting>
  <conditionalFormatting sqref="K338:K349 K356:K367 K374:K385 K392:K403 K410:K421 K428:K439 K446:K450 K455:K457 K464:K468 K473:K475">
    <cfRule type="cellIs" dxfId="111" priority="195" stopIfTrue="1" operator="greaterThan">
      <formula>125</formula>
    </cfRule>
  </conditionalFormatting>
  <conditionalFormatting sqref="K482:K486 K491:K493">
    <cfRule type="cellIs" dxfId="110" priority="19" stopIfTrue="1" operator="greaterThan">
      <formula>125</formula>
    </cfRule>
  </conditionalFormatting>
  <conditionalFormatting sqref="L482:L493">
    <cfRule type="cellIs" dxfId="109" priority="11" operator="lessThan">
      <formula>75</formula>
    </cfRule>
  </conditionalFormatting>
  <conditionalFormatting sqref="T428:T439">
    <cfRule type="cellIs" dxfId="108" priority="157" stopIfTrue="1" operator="greaterThan">
      <formula>50</formula>
    </cfRule>
  </conditionalFormatting>
  <conditionalFormatting sqref="AC7:AC18 AE7:AE18 AG7:AG18">
    <cfRule type="cellIs" dxfId="107" priority="36" operator="between">
      <formula>80%</formula>
      <formula>200%</formula>
    </cfRule>
  </conditionalFormatting>
  <conditionalFormatting sqref="AC20">
    <cfRule type="cellIs" dxfId="106" priority="35" operator="between">
      <formula>80%</formula>
      <formula>200%</formula>
    </cfRule>
  </conditionalFormatting>
  <conditionalFormatting sqref="AC25:AC36 AE25:AE36 AG25:AG36">
    <cfRule type="cellIs" dxfId="105" priority="40" operator="between">
      <formula>80%</formula>
      <formula>200%</formula>
    </cfRule>
  </conditionalFormatting>
  <conditionalFormatting sqref="AC38">
    <cfRule type="cellIs" dxfId="104" priority="39" operator="between">
      <formula>80%</formula>
      <formula>200%</formula>
    </cfRule>
  </conditionalFormatting>
  <conditionalFormatting sqref="AC43:AC54 AE43:AE54 AG43:AG54">
    <cfRule type="cellIs" dxfId="103" priority="44" operator="between">
      <formula>80%</formula>
      <formula>200%</formula>
    </cfRule>
  </conditionalFormatting>
  <conditionalFormatting sqref="AC56">
    <cfRule type="cellIs" dxfId="102" priority="43" operator="between">
      <formula>80%</formula>
      <formula>200%</formula>
    </cfRule>
  </conditionalFormatting>
  <conditionalFormatting sqref="AC62:AC73 AE62:AE73 AG62:AG73">
    <cfRule type="cellIs" dxfId="101" priority="48" operator="between">
      <formula>80%</formula>
      <formula>200%</formula>
    </cfRule>
  </conditionalFormatting>
  <conditionalFormatting sqref="AC75">
    <cfRule type="cellIs" dxfId="100" priority="47" operator="between">
      <formula>80%</formula>
      <formula>200%</formula>
    </cfRule>
  </conditionalFormatting>
  <conditionalFormatting sqref="AC81:AC92 AE81:AE92 AG81:AG92">
    <cfRule type="cellIs" dxfId="99" priority="52" operator="between">
      <formula>80%</formula>
      <formula>200%</formula>
    </cfRule>
  </conditionalFormatting>
  <conditionalFormatting sqref="AC94">
    <cfRule type="cellIs" dxfId="98" priority="51" operator="between">
      <formula>80%</formula>
      <formula>200%</formula>
    </cfRule>
  </conditionalFormatting>
  <conditionalFormatting sqref="AC100:AC111 AE100:AE111 AG100:AG111">
    <cfRule type="cellIs" dxfId="97" priority="56" operator="between">
      <formula>80%</formula>
      <formula>200%</formula>
    </cfRule>
  </conditionalFormatting>
  <conditionalFormatting sqref="AC113">
    <cfRule type="cellIs" dxfId="96" priority="55" operator="between">
      <formula>80%</formula>
      <formula>200%</formula>
    </cfRule>
  </conditionalFormatting>
  <conditionalFormatting sqref="AC119:AC130 AE119:AE130 AG119:AG130">
    <cfRule type="cellIs" dxfId="95" priority="60" operator="between">
      <formula>80%</formula>
      <formula>200%</formula>
    </cfRule>
  </conditionalFormatting>
  <conditionalFormatting sqref="AC132">
    <cfRule type="cellIs" dxfId="94" priority="59" operator="between">
      <formula>80%</formula>
      <formula>200%</formula>
    </cfRule>
  </conditionalFormatting>
  <conditionalFormatting sqref="AC138:AC149 AE138:AE149 AG138:AG149">
    <cfRule type="cellIs" dxfId="93" priority="64" operator="between">
      <formula>80%</formula>
      <formula>200%</formula>
    </cfRule>
  </conditionalFormatting>
  <conditionalFormatting sqref="AC151">
    <cfRule type="cellIs" dxfId="92" priority="63" operator="between">
      <formula>80%</formula>
      <formula>200%</formula>
    </cfRule>
  </conditionalFormatting>
  <conditionalFormatting sqref="AC157:AC168 AE157:AE168 AG157:AG168">
    <cfRule type="cellIs" dxfId="91" priority="68" operator="between">
      <formula>80%</formula>
      <formula>200%</formula>
    </cfRule>
  </conditionalFormatting>
  <conditionalFormatting sqref="AC170">
    <cfRule type="cellIs" dxfId="90" priority="67" operator="between">
      <formula>80%</formula>
      <formula>200%</formula>
    </cfRule>
  </conditionalFormatting>
  <conditionalFormatting sqref="AC176:AC187 AE176:AE187 AG176:AG187">
    <cfRule type="cellIs" dxfId="89" priority="72" operator="between">
      <formula>80%</formula>
      <formula>200%</formula>
    </cfRule>
  </conditionalFormatting>
  <conditionalFormatting sqref="AC189">
    <cfRule type="cellIs" dxfId="88" priority="71" operator="between">
      <formula>80%</formula>
      <formula>200%</formula>
    </cfRule>
  </conditionalFormatting>
  <conditionalFormatting sqref="AC194:AC205 AE194:AE205 AG194:AG205">
    <cfRule type="cellIs" dxfId="87" priority="76" operator="between">
      <formula>80%</formula>
      <formula>200%</formula>
    </cfRule>
  </conditionalFormatting>
  <conditionalFormatting sqref="AC207">
    <cfRule type="cellIs" dxfId="86" priority="75" operator="between">
      <formula>80%</formula>
      <formula>200%</formula>
    </cfRule>
  </conditionalFormatting>
  <conditionalFormatting sqref="AC212:AC223 AE212:AE223 AG212:AG223">
    <cfRule type="cellIs" dxfId="85" priority="80" operator="between">
      <formula>80%</formula>
      <formula>200%</formula>
    </cfRule>
  </conditionalFormatting>
  <conditionalFormatting sqref="AC225">
    <cfRule type="cellIs" dxfId="84" priority="79" operator="between">
      <formula>80%</formula>
      <formula>200%</formula>
    </cfRule>
  </conditionalFormatting>
  <conditionalFormatting sqref="AC230:AC241 AE230:AE241 AG230:AG241">
    <cfRule type="cellIs" dxfId="83" priority="84" operator="between">
      <formula>80%</formula>
      <formula>200%</formula>
    </cfRule>
  </conditionalFormatting>
  <conditionalFormatting sqref="AC243">
    <cfRule type="cellIs" dxfId="82" priority="83" operator="between">
      <formula>80%</formula>
      <formula>200%</formula>
    </cfRule>
  </conditionalFormatting>
  <conditionalFormatting sqref="AC248:AC259 AE248:AE259 AG248:AG259">
    <cfRule type="cellIs" dxfId="81" priority="88" operator="between">
      <formula>80%</formula>
      <formula>200%</formula>
    </cfRule>
  </conditionalFormatting>
  <conditionalFormatting sqref="AC261">
    <cfRule type="cellIs" dxfId="80" priority="87" operator="between">
      <formula>80%</formula>
      <formula>200%</formula>
    </cfRule>
  </conditionalFormatting>
  <conditionalFormatting sqref="AC266:AC277 AE266:AE277 AG266:AG277">
    <cfRule type="cellIs" dxfId="79" priority="92" operator="between">
      <formula>80%</formula>
      <formula>200%</formula>
    </cfRule>
  </conditionalFormatting>
  <conditionalFormatting sqref="AC279">
    <cfRule type="cellIs" dxfId="78" priority="91" operator="between">
      <formula>80%</formula>
      <formula>200%</formula>
    </cfRule>
  </conditionalFormatting>
  <conditionalFormatting sqref="AC284:AC295 AE284:AE295 AG284:AG295">
    <cfRule type="cellIs" dxfId="77" priority="96" operator="between">
      <formula>80%</formula>
      <formula>200%</formula>
    </cfRule>
  </conditionalFormatting>
  <conditionalFormatting sqref="AC297">
    <cfRule type="cellIs" dxfId="76" priority="95" operator="between">
      <formula>80%</formula>
      <formula>200%</formula>
    </cfRule>
  </conditionalFormatting>
  <conditionalFormatting sqref="AC302:AC313 AE302:AE313 AG302:AG313">
    <cfRule type="cellIs" dxfId="75" priority="100" operator="between">
      <formula>80%</formula>
      <formula>200%</formula>
    </cfRule>
  </conditionalFormatting>
  <conditionalFormatting sqref="AC315">
    <cfRule type="cellIs" dxfId="74" priority="99" operator="between">
      <formula>80%</formula>
      <formula>200%</formula>
    </cfRule>
  </conditionalFormatting>
  <conditionalFormatting sqref="AC320:AC331 AE320:AE331 AG320:AG331">
    <cfRule type="cellIs" dxfId="73" priority="104" operator="between">
      <formula>80%</formula>
      <formula>200%</formula>
    </cfRule>
  </conditionalFormatting>
  <conditionalFormatting sqref="AC333">
    <cfRule type="cellIs" dxfId="72" priority="103" operator="between">
      <formula>80%</formula>
      <formula>200%</formula>
    </cfRule>
  </conditionalFormatting>
  <conditionalFormatting sqref="AC338:AC349 AE338:AE349 AG338:AG349">
    <cfRule type="cellIs" dxfId="71" priority="108" operator="between">
      <formula>80%</formula>
      <formula>200%</formula>
    </cfRule>
  </conditionalFormatting>
  <conditionalFormatting sqref="AC351">
    <cfRule type="cellIs" dxfId="70" priority="107" operator="between">
      <formula>80%</formula>
      <formula>200%</formula>
    </cfRule>
  </conditionalFormatting>
  <conditionalFormatting sqref="AC356:AC367 AE356:AE367 AG356:AG367">
    <cfRule type="cellIs" dxfId="69" priority="112" operator="between">
      <formula>80%</formula>
      <formula>200%</formula>
    </cfRule>
  </conditionalFormatting>
  <conditionalFormatting sqref="AC369">
    <cfRule type="cellIs" dxfId="68" priority="111" operator="between">
      <formula>80%</formula>
      <formula>200%</formula>
    </cfRule>
  </conditionalFormatting>
  <conditionalFormatting sqref="AC374:AC385 AE374:AE385 AG374:AG385">
    <cfRule type="cellIs" dxfId="67" priority="116" operator="between">
      <formula>80%</formula>
      <formula>200%</formula>
    </cfRule>
  </conditionalFormatting>
  <conditionalFormatting sqref="AC387">
    <cfRule type="cellIs" dxfId="66" priority="115" operator="between">
      <formula>80%</formula>
      <formula>200%</formula>
    </cfRule>
  </conditionalFormatting>
  <conditionalFormatting sqref="AC392:AC403 AE392:AE403 AG392:AG403">
    <cfRule type="cellIs" dxfId="65" priority="120" operator="between">
      <formula>80%</formula>
      <formula>200%</formula>
    </cfRule>
  </conditionalFormatting>
  <conditionalFormatting sqref="AC405">
    <cfRule type="cellIs" dxfId="64" priority="23" operator="between">
      <formula>80%</formula>
      <formula>200%</formula>
    </cfRule>
  </conditionalFormatting>
  <conditionalFormatting sqref="AC410:AC421 AE410:AE421 AG410:AG421">
    <cfRule type="cellIs" dxfId="63" priority="124" operator="between">
      <formula>80%</formula>
      <formula>200%</formula>
    </cfRule>
  </conditionalFormatting>
  <conditionalFormatting sqref="AC423">
    <cfRule type="cellIs" dxfId="62" priority="26" operator="between">
      <formula>80%</formula>
      <formula>200%</formula>
    </cfRule>
  </conditionalFormatting>
  <conditionalFormatting sqref="AC428:AC439 AE428:AE439 AG428:AG439">
    <cfRule type="cellIs" dxfId="61" priority="128" operator="between">
      <formula>80%</formula>
      <formula>200%</formula>
    </cfRule>
  </conditionalFormatting>
  <conditionalFormatting sqref="AC441">
    <cfRule type="cellIs" dxfId="60" priority="29" operator="between">
      <formula>80%</formula>
      <formula>200%</formula>
    </cfRule>
  </conditionalFormatting>
  <conditionalFormatting sqref="AC446:AC457 AE446:AE457 AG446:AG457">
    <cfRule type="cellIs" dxfId="59" priority="137" operator="between">
      <formula>80%</formula>
      <formula>200%</formula>
    </cfRule>
  </conditionalFormatting>
  <conditionalFormatting sqref="AC459">
    <cfRule type="cellIs" dxfId="58" priority="32" operator="between">
      <formula>80%</formula>
      <formula>200%</formula>
    </cfRule>
  </conditionalFormatting>
  <conditionalFormatting sqref="AC464:AC475 AE464:AE475 AG464:AG475">
    <cfRule type="cellIs" dxfId="57" priority="132" operator="between">
      <formula>80%</formula>
      <formula>200%</formula>
    </cfRule>
  </conditionalFormatting>
  <conditionalFormatting sqref="AC477">
    <cfRule type="cellIs" dxfId="56" priority="131" operator="between">
      <formula>80%</formula>
      <formula>200%</formula>
    </cfRule>
  </conditionalFormatting>
  <conditionalFormatting sqref="AC482:AC493 AE482:AE493 AG482:AG493">
    <cfRule type="cellIs" dxfId="55" priority="17" operator="between">
      <formula>80%</formula>
      <formula>200%</formula>
    </cfRule>
  </conditionalFormatting>
  <conditionalFormatting sqref="AC495">
    <cfRule type="cellIs" dxfId="54" priority="16" operator="between">
      <formula>80%</formula>
      <formula>200%</formula>
    </cfRule>
  </conditionalFormatting>
  <conditionalFormatting sqref="AE20">
    <cfRule type="cellIs" dxfId="53" priority="34" operator="between">
      <formula>80%</formula>
      <formula>200%</formula>
    </cfRule>
  </conditionalFormatting>
  <conditionalFormatting sqref="AE38">
    <cfRule type="cellIs" dxfId="52" priority="38" operator="between">
      <formula>80%</formula>
      <formula>200%</formula>
    </cfRule>
  </conditionalFormatting>
  <conditionalFormatting sqref="AE56">
    <cfRule type="cellIs" dxfId="51" priority="42" operator="between">
      <formula>80%</formula>
      <formula>200%</formula>
    </cfRule>
  </conditionalFormatting>
  <conditionalFormatting sqref="AE75">
    <cfRule type="cellIs" dxfId="50" priority="46" operator="between">
      <formula>80%</formula>
      <formula>200%</formula>
    </cfRule>
  </conditionalFormatting>
  <conditionalFormatting sqref="AE94">
    <cfRule type="cellIs" dxfId="49" priority="50" operator="between">
      <formula>80%</formula>
      <formula>200%</formula>
    </cfRule>
  </conditionalFormatting>
  <conditionalFormatting sqref="AE113">
    <cfRule type="cellIs" dxfId="48" priority="54" operator="between">
      <formula>80%</formula>
      <formula>200%</formula>
    </cfRule>
  </conditionalFormatting>
  <conditionalFormatting sqref="AE132">
    <cfRule type="cellIs" dxfId="47" priority="58" operator="between">
      <formula>80%</formula>
      <formula>200%</formula>
    </cfRule>
  </conditionalFormatting>
  <conditionalFormatting sqref="AE151">
    <cfRule type="cellIs" dxfId="46" priority="62" operator="between">
      <formula>80%</formula>
      <formula>200%</formula>
    </cfRule>
  </conditionalFormatting>
  <conditionalFormatting sqref="AE170">
    <cfRule type="cellIs" dxfId="45" priority="66" operator="between">
      <formula>80%</formula>
      <formula>200%</formula>
    </cfRule>
  </conditionalFormatting>
  <conditionalFormatting sqref="AE189">
    <cfRule type="cellIs" dxfId="44" priority="70" operator="between">
      <formula>80%</formula>
      <formula>200%</formula>
    </cfRule>
  </conditionalFormatting>
  <conditionalFormatting sqref="AE207">
    <cfRule type="cellIs" dxfId="43" priority="74" operator="between">
      <formula>80%</formula>
      <formula>200%</formula>
    </cfRule>
  </conditionalFormatting>
  <conditionalFormatting sqref="AE225">
    <cfRule type="cellIs" dxfId="42" priority="78" operator="between">
      <formula>80%</formula>
      <formula>200%</formula>
    </cfRule>
  </conditionalFormatting>
  <conditionalFormatting sqref="AE243">
    <cfRule type="cellIs" dxfId="41" priority="82" operator="between">
      <formula>80%</formula>
      <formula>200%</formula>
    </cfRule>
  </conditionalFormatting>
  <conditionalFormatting sqref="AE261">
    <cfRule type="cellIs" dxfId="40" priority="86" operator="between">
      <formula>80%</formula>
      <formula>200%</formula>
    </cfRule>
  </conditionalFormatting>
  <conditionalFormatting sqref="AE279">
    <cfRule type="cellIs" dxfId="39" priority="90" operator="between">
      <formula>80%</formula>
      <formula>200%</formula>
    </cfRule>
  </conditionalFormatting>
  <conditionalFormatting sqref="AE297">
    <cfRule type="cellIs" dxfId="38" priority="94" operator="between">
      <formula>80%</formula>
      <formula>200%</formula>
    </cfRule>
  </conditionalFormatting>
  <conditionalFormatting sqref="AE315">
    <cfRule type="cellIs" dxfId="37" priority="98" operator="between">
      <formula>80%</formula>
      <formula>200%</formula>
    </cfRule>
  </conditionalFormatting>
  <conditionalFormatting sqref="AE333">
    <cfRule type="cellIs" dxfId="36" priority="102" operator="between">
      <formula>80%</formula>
      <formula>200%</formula>
    </cfRule>
  </conditionalFormatting>
  <conditionalFormatting sqref="AE351">
    <cfRule type="cellIs" dxfId="35" priority="106" operator="between">
      <formula>80%</formula>
      <formula>200%</formula>
    </cfRule>
  </conditionalFormatting>
  <conditionalFormatting sqref="AE369">
    <cfRule type="cellIs" dxfId="34" priority="110" operator="between">
      <formula>80%</formula>
      <formula>200%</formula>
    </cfRule>
  </conditionalFormatting>
  <conditionalFormatting sqref="AE387">
    <cfRule type="cellIs" dxfId="33" priority="114" operator="between">
      <formula>80%</formula>
      <formula>200%</formula>
    </cfRule>
  </conditionalFormatting>
  <conditionalFormatting sqref="AE405">
    <cfRule type="cellIs" dxfId="32" priority="22" operator="between">
      <formula>80%</formula>
      <formula>200%</formula>
    </cfRule>
  </conditionalFormatting>
  <conditionalFormatting sqref="AE423">
    <cfRule type="cellIs" dxfId="31" priority="25" operator="between">
      <formula>80%</formula>
      <formula>200%</formula>
    </cfRule>
  </conditionalFormatting>
  <conditionalFormatting sqref="AE441">
    <cfRule type="cellIs" dxfId="30" priority="28" operator="between">
      <formula>80%</formula>
      <formula>200%</formula>
    </cfRule>
  </conditionalFormatting>
  <conditionalFormatting sqref="AE459">
    <cfRule type="cellIs" dxfId="29" priority="31" operator="between">
      <formula>80%</formula>
      <formula>200%</formula>
    </cfRule>
  </conditionalFormatting>
  <conditionalFormatting sqref="AE477">
    <cfRule type="cellIs" dxfId="28" priority="130" operator="between">
      <formula>80%</formula>
      <formula>200%</formula>
    </cfRule>
  </conditionalFormatting>
  <conditionalFormatting sqref="AE495">
    <cfRule type="cellIs" dxfId="27" priority="15" operator="between">
      <formula>80%</formula>
      <formula>200%</formula>
    </cfRule>
  </conditionalFormatting>
  <conditionalFormatting sqref="AG20">
    <cfRule type="cellIs" dxfId="26" priority="33" operator="between">
      <formula>80%</formula>
      <formula>200%</formula>
    </cfRule>
  </conditionalFormatting>
  <conditionalFormatting sqref="AG38">
    <cfRule type="cellIs" dxfId="25" priority="37" operator="between">
      <formula>80%</formula>
      <formula>200%</formula>
    </cfRule>
  </conditionalFormatting>
  <conditionalFormatting sqref="AG56">
    <cfRule type="cellIs" dxfId="24" priority="41" operator="between">
      <formula>80%</formula>
      <formula>200%</formula>
    </cfRule>
  </conditionalFormatting>
  <conditionalFormatting sqref="AG75">
    <cfRule type="cellIs" dxfId="23" priority="45" operator="between">
      <formula>80%</formula>
      <formula>200%</formula>
    </cfRule>
  </conditionalFormatting>
  <conditionalFormatting sqref="AG94">
    <cfRule type="cellIs" dxfId="22" priority="49" operator="between">
      <formula>80%</formula>
      <formula>200%</formula>
    </cfRule>
  </conditionalFormatting>
  <conditionalFormatting sqref="AG113">
    <cfRule type="cellIs" dxfId="21" priority="53" operator="between">
      <formula>80%</formula>
      <formula>200%</formula>
    </cfRule>
  </conditionalFormatting>
  <conditionalFormatting sqref="AG132">
    <cfRule type="cellIs" dxfId="20" priority="57" operator="between">
      <formula>80%</formula>
      <formula>200%</formula>
    </cfRule>
  </conditionalFormatting>
  <conditionalFormatting sqref="AG151">
    <cfRule type="cellIs" dxfId="19" priority="61" operator="between">
      <formula>80%</formula>
      <formula>200%</formula>
    </cfRule>
  </conditionalFormatting>
  <conditionalFormatting sqref="AG170">
    <cfRule type="cellIs" dxfId="18" priority="65" operator="between">
      <formula>80%</formula>
      <formula>200%</formula>
    </cfRule>
  </conditionalFormatting>
  <conditionalFormatting sqref="AG189">
    <cfRule type="cellIs" dxfId="17" priority="69" operator="between">
      <formula>80%</formula>
      <formula>200%</formula>
    </cfRule>
  </conditionalFormatting>
  <conditionalFormatting sqref="AG207">
    <cfRule type="cellIs" dxfId="16" priority="73" operator="between">
      <formula>80%</formula>
      <formula>200%</formula>
    </cfRule>
  </conditionalFormatting>
  <conditionalFormatting sqref="AG225">
    <cfRule type="cellIs" dxfId="15" priority="77" operator="between">
      <formula>80%</formula>
      <formula>200%</formula>
    </cfRule>
  </conditionalFormatting>
  <conditionalFormatting sqref="AG243">
    <cfRule type="cellIs" dxfId="14" priority="81" operator="between">
      <formula>80%</formula>
      <formula>200%</formula>
    </cfRule>
  </conditionalFormatting>
  <conditionalFormatting sqref="AG261">
    <cfRule type="cellIs" dxfId="13" priority="85" operator="between">
      <formula>80%</formula>
      <formula>200%</formula>
    </cfRule>
  </conditionalFormatting>
  <conditionalFormatting sqref="AG279">
    <cfRule type="cellIs" dxfId="12" priority="89" operator="between">
      <formula>80%</formula>
      <formula>200%</formula>
    </cfRule>
  </conditionalFormatting>
  <conditionalFormatting sqref="AG297">
    <cfRule type="cellIs" dxfId="11" priority="93" operator="between">
      <formula>80%</formula>
      <formula>200%</formula>
    </cfRule>
  </conditionalFormatting>
  <conditionalFormatting sqref="AG315">
    <cfRule type="cellIs" dxfId="10" priority="97" operator="between">
      <formula>80%</formula>
      <formula>200%</formula>
    </cfRule>
  </conditionalFormatting>
  <conditionalFormatting sqref="AG333">
    <cfRule type="cellIs" dxfId="9" priority="101" operator="between">
      <formula>80%</formula>
      <formula>200%</formula>
    </cfRule>
  </conditionalFormatting>
  <conditionalFormatting sqref="AG351">
    <cfRule type="cellIs" dxfId="8" priority="105" operator="between">
      <formula>80%</formula>
      <formula>200%</formula>
    </cfRule>
  </conditionalFormatting>
  <conditionalFormatting sqref="AG369">
    <cfRule type="cellIs" dxfId="7" priority="109" operator="between">
      <formula>80%</formula>
      <formula>200%</formula>
    </cfRule>
  </conditionalFormatting>
  <conditionalFormatting sqref="AG387">
    <cfRule type="cellIs" dxfId="6" priority="113" operator="between">
      <formula>80%</formula>
      <formula>200%</formula>
    </cfRule>
  </conditionalFormatting>
  <conditionalFormatting sqref="AG405">
    <cfRule type="cellIs" dxfId="5" priority="21" operator="between">
      <formula>80%</formula>
      <formula>200%</formula>
    </cfRule>
  </conditionalFormatting>
  <conditionalFormatting sqref="AG423">
    <cfRule type="cellIs" dxfId="4" priority="24" operator="between">
      <formula>80%</formula>
      <formula>200%</formula>
    </cfRule>
  </conditionalFormatting>
  <conditionalFormatting sqref="AG441">
    <cfRule type="cellIs" dxfId="3" priority="27" operator="between">
      <formula>80%</formula>
      <formula>200%</formula>
    </cfRule>
  </conditionalFormatting>
  <conditionalFormatting sqref="AG459">
    <cfRule type="cellIs" dxfId="2" priority="30" operator="between">
      <formula>80%</formula>
      <formula>200%</formula>
    </cfRule>
  </conditionalFormatting>
  <conditionalFormatting sqref="AG477">
    <cfRule type="cellIs" dxfId="1" priority="129" operator="between">
      <formula>80%</formula>
      <formula>200%</formula>
    </cfRule>
  </conditionalFormatting>
  <conditionalFormatting sqref="AG495">
    <cfRule type="cellIs" dxfId="0" priority="14" operator="between">
      <formula>80%</formula>
      <formula>200%</formula>
    </cfRule>
  </conditionalFormatting>
  <printOptions horizontalCentered="1" verticalCentered="1" gridLinesSet="0"/>
  <pageMargins left="0.23622047244094491" right="0.51181102362204722" top="0.55118110236220474" bottom="0.98425196850393704" header="0.51181102362204722" footer="0.51181102362204722"/>
  <pageSetup paperSize="9" scale="95" orientation="landscape" horizontalDpi="360" verticalDpi="36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B60A40A137A2F46B64BDB5D6BFB0A06" ma:contentTypeVersion="15" ma:contentTypeDescription="Crea un document nou" ma:contentTypeScope="" ma:versionID="0592b42634789737b9eb66bc956d30d3">
  <xsd:schema xmlns:xsd="http://www.w3.org/2001/XMLSchema" xmlns:xs="http://www.w3.org/2001/XMLSchema" xmlns:p="http://schemas.microsoft.com/office/2006/metadata/properties" xmlns:ns2="db9e1050-5758-4773-9e49-82ac32393eb0" xmlns:ns3="d42413e6-74ef-4228-a38e-d55b17059de2" targetNamespace="http://schemas.microsoft.com/office/2006/metadata/properties" ma:root="true" ma:fieldsID="e3d2306e4f4cf770eee8003157829e83" ns2:_="" ns3:_="">
    <xsd:import namespace="db9e1050-5758-4773-9e49-82ac32393eb0"/>
    <xsd:import namespace="d42413e6-74ef-4228-a38e-d55b17059de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Location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9e1050-5758-4773-9e49-82ac32393eb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6" nillable="true" ma:taxonomy="true" ma:internalName="lcf76f155ced4ddcb4097134ff3c332f" ma:taxonomyFieldName="MediaServiceImageTags" ma:displayName="Etiquetes de la imatge" ma:readOnly="false" ma:fieldId="{5cf76f15-5ced-4ddc-b409-7134ff3c332f}" ma:taxonomyMulti="true" ma:sspId="2ae2a407-fba4-44ee-b779-16f23315923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2413e6-74ef-4228-a38e-d55b17059de2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Columna global de taxonomía" ma:hidden="true" ma:list="{b33432cc-ef84-457a-8354-6348a92c76d2}" ma:internalName="TaxCatchAll" ma:showField="CatchAllData" ma:web="d42413e6-74ef-4228-a38e-d55b17059de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Compartit amb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'ha compartit amb detal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us de contingut"/>
        <xsd:element ref="dc:title" minOccurs="0" maxOccurs="1" ma:index="4" ma:displayName="Títo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42413e6-74ef-4228-a38e-d55b17059de2" xsi:nil="true"/>
    <lcf76f155ced4ddcb4097134ff3c332f xmlns="db9e1050-5758-4773-9e49-82ac32393eb0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602A51B-A3FD-49F5-AF5B-D7DC41F3E85F}"/>
</file>

<file path=customXml/itemProps2.xml><?xml version="1.0" encoding="utf-8"?>
<ds:datastoreItem xmlns:ds="http://schemas.openxmlformats.org/officeDocument/2006/customXml" ds:itemID="{6E267FBF-9720-4A89-AC95-AE6D9001FDA7}">
  <ds:schemaRefs>
    <ds:schemaRef ds:uri="http://schemas.microsoft.com/office/2006/metadata/properties"/>
    <ds:schemaRef ds:uri="http://schemas.microsoft.com/office/infopath/2007/PartnerControls"/>
    <ds:schemaRef ds:uri="d42413e6-74ef-4228-a38e-d55b17059de2"/>
    <ds:schemaRef ds:uri="db9e1050-5758-4773-9e49-82ac32393eb0"/>
  </ds:schemaRefs>
</ds:datastoreItem>
</file>

<file path=customXml/itemProps3.xml><?xml version="1.0" encoding="utf-8"?>
<ds:datastoreItem xmlns:ds="http://schemas.openxmlformats.org/officeDocument/2006/customXml" ds:itemID="{54EDBAFD-F84E-4DDF-9439-73E3582FBB4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Alcanar</vt:lpstr>
    </vt:vector>
  </TitlesOfParts>
  <Manager/>
  <Company>Consell Comarcal del Montsià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CODE I</dc:creator>
  <cp:keywords/>
  <dc:description/>
  <cp:lastModifiedBy>sanejament practiques</cp:lastModifiedBy>
  <cp:revision/>
  <dcterms:created xsi:type="dcterms:W3CDTF">2000-01-04T10:26:56Z</dcterms:created>
  <dcterms:modified xsi:type="dcterms:W3CDTF">2024-03-15T09:48:10Z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0x0101003B60A40A137A2F46B64BDB5D6BFB0A06</vt:lpwstr>
  </property>
  <property fmtid="{D5CDD505-2E9C-101B-9397-08002B2CF9AE}" pid="3" name="MediaServiceImageTags">
    <vt:lpwstr/>
  </property>
</Properties>
</file>